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25" yWindow="435" windowWidth="12315" windowHeight="11640" tabRatio="292" activeTab="0"/>
  </bookViews>
  <sheets>
    <sheet name="Sheet1" sheetId="1" r:id="rId1"/>
  </sheets>
  <definedNames>
    <definedName name="_xlnm.Print_Area" localSheetId="0">'Sheet1'!$A$1:$G$35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<sst xmlns="http://schemas.openxmlformats.org/spreadsheetml/2006/main" count="21" uniqueCount="20">
  <si>
    <t>Wt. Avg.</t>
  </si>
  <si>
    <t>Type of Capital</t>
  </si>
  <si>
    <t>Percent</t>
  </si>
  <si>
    <t>Cost Rate</t>
  </si>
  <si>
    <t>Common Equity</t>
  </si>
  <si>
    <t>Preferred Stock</t>
  </si>
  <si>
    <t>Long-term Debt</t>
  </si>
  <si>
    <t>Short-term Debt</t>
  </si>
  <si>
    <t>PRE-TAX</t>
  </si>
  <si>
    <t>*Assuming the Company experiences, prospectively, a combined income tax rate</t>
  </si>
  <si>
    <t>OVERALL COST OF CAPITAL</t>
  </si>
  <si>
    <t>PUGET SOUND ENERGY</t>
  </si>
  <si>
    <t>of 35%, the pre-tax overall return would be 10.00% [ 7.86%-(3.59%+.29%)</t>
  </si>
  <si>
    <t xml:space="preserve">=3.98%/(1-35%) = 6.12%+(3.59%+.29%)]. That pre-tax overall return </t>
  </si>
  <si>
    <t xml:space="preserve">(10.00%), divided by the weighted cost of debt (3.59%+.29%), indicates a </t>
  </si>
  <si>
    <t>pre-tax interest coverage of 2.58 times.</t>
  </si>
  <si>
    <t>PRE-TAX INTEREST COVERAGE* = 2.58x</t>
  </si>
  <si>
    <t>Exhibit No. ___(SGH-17)</t>
  </si>
  <si>
    <t>Page 1 of 1</t>
  </si>
  <si>
    <t>Docket Nos. UE-072300 and UG-072301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</si>
</sst>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8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10"/>
      <name val="Helv"/>
      <family val="0"/>
    </font>
    <font>
      <sz val="12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b/>
      <u val="single"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9" fontId="7" fillId="0" borderId="0" xfId="59" applyFont="1" applyAlignment="1">
      <alignment horizontal="center"/>
    </xf>
    <xf numFmtId="9" fontId="7" fillId="0" borderId="0" xfId="59" applyFont="1" applyAlignment="1">
      <alignment horizontal="right"/>
    </xf>
    <xf numFmtId="0" fontId="8" fillId="0" borderId="0" xfId="0" applyFont="1" applyAlignment="1">
      <alignment/>
    </xf>
    <xf numFmtId="9" fontId="8" fillId="0" borderId="0" xfId="59" applyFont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59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9" fontId="10" fillId="0" borderId="0" xfId="59" applyFont="1" applyAlignment="1">
      <alignment horizontal="center"/>
    </xf>
    <xf numFmtId="0" fontId="11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/>
    </xf>
    <xf numFmtId="10" fontId="10" fillId="0" borderId="0" xfId="0" applyNumberFormat="1" applyFont="1" applyAlignment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4" sqref="G4"/>
    </sheetView>
  </sheetViews>
  <sheetFormatPr defaultColWidth="11.00390625" defaultRowHeight="12.75"/>
  <cols>
    <col min="1" max="1" width="18.00390625" style="1" customWidth="1"/>
    <col min="2" max="2" width="18.375" style="1" customWidth="1"/>
    <col min="3" max="3" width="11.00390625" style="1" customWidth="1"/>
    <col min="4" max="4" width="5.00390625" style="1" customWidth="1"/>
    <col min="5" max="5" width="11.00390625" style="1" customWidth="1"/>
    <col min="6" max="6" width="13.375" style="1" customWidth="1"/>
    <col min="7" max="7" width="14.00390625" style="1" customWidth="1"/>
    <col min="8" max="8" width="14.875" style="1" bestFit="1" customWidth="1"/>
    <col min="9" max="16384" width="11.00390625" style="1" customWidth="1"/>
  </cols>
  <sheetData>
    <row r="1" spans="4:7" ht="12.75">
      <c r="D1" s="2"/>
      <c r="G1" s="17" t="s">
        <v>19</v>
      </c>
    </row>
    <row r="2" spans="4:7" ht="12.75">
      <c r="D2" s="2"/>
      <c r="G2" s="3" t="s">
        <v>17</v>
      </c>
    </row>
    <row r="3" spans="4:7" ht="12.75">
      <c r="D3" s="2"/>
      <c r="G3" s="3" t="s">
        <v>18</v>
      </c>
    </row>
    <row r="4" spans="1:7" ht="15.75">
      <c r="A4" s="4"/>
      <c r="B4" s="4"/>
      <c r="C4" s="4"/>
      <c r="D4" s="5"/>
      <c r="E4" s="4"/>
      <c r="F4" s="4"/>
      <c r="G4" s="4"/>
    </row>
    <row r="5" spans="1:7" ht="15.75">
      <c r="A5" s="4"/>
      <c r="B5" s="4"/>
      <c r="C5" s="4"/>
      <c r="D5" s="6" t="s">
        <v>11</v>
      </c>
      <c r="E5" s="4"/>
      <c r="F5" s="4"/>
      <c r="G5" s="4"/>
    </row>
    <row r="6" spans="1:7" ht="15.75">
      <c r="A6" s="4"/>
      <c r="B6" s="4"/>
      <c r="C6" s="4"/>
      <c r="D6" s="7" t="s">
        <v>10</v>
      </c>
      <c r="E6" s="4"/>
      <c r="F6" s="4"/>
      <c r="G6" s="4"/>
    </row>
    <row r="7" spans="1:7" ht="15.75">
      <c r="A7" s="4"/>
      <c r="B7" s="4"/>
      <c r="C7" s="4"/>
      <c r="D7" s="5"/>
      <c r="E7" s="4"/>
      <c r="F7" s="4"/>
      <c r="G7" s="4"/>
    </row>
    <row r="8" spans="2:8" ht="12.75">
      <c r="B8" s="8"/>
      <c r="C8" s="8"/>
      <c r="D8" s="2"/>
      <c r="E8" s="8"/>
      <c r="F8" s="8" t="s">
        <v>0</v>
      </c>
      <c r="G8" s="6"/>
      <c r="H8" s="1" t="s">
        <v>8</v>
      </c>
    </row>
    <row r="9" spans="2:7" ht="12.75">
      <c r="B9" s="9" t="s">
        <v>1</v>
      </c>
      <c r="C9" s="10" t="s">
        <v>2</v>
      </c>
      <c r="E9" s="9" t="s">
        <v>3</v>
      </c>
      <c r="F9" s="9" t="s">
        <v>3</v>
      </c>
      <c r="G9" s="11"/>
    </row>
    <row r="12" spans="2:8" ht="12.75">
      <c r="B12" s="1" t="s">
        <v>4</v>
      </c>
      <c r="C12" s="12">
        <v>0.43</v>
      </c>
      <c r="E12" s="12">
        <v>0.0925</v>
      </c>
      <c r="F12" s="12">
        <f>C12*E12</f>
        <v>0.039775</v>
      </c>
      <c r="G12" s="8"/>
      <c r="H12" s="1">
        <f>F12/0.65</f>
        <v>0.061192307692307685</v>
      </c>
    </row>
    <row r="13" spans="3:7" ht="12.75">
      <c r="C13" s="12"/>
      <c r="E13" s="12"/>
      <c r="F13" s="12"/>
      <c r="G13" s="9"/>
    </row>
    <row r="14" spans="2:10" ht="12.75">
      <c r="B14" s="1" t="s">
        <v>5</v>
      </c>
      <c r="C14" s="12">
        <v>0.0003</v>
      </c>
      <c r="E14" s="12">
        <v>0.0861</v>
      </c>
      <c r="F14" s="12">
        <f>C14*E14</f>
        <v>2.5829999999999995E-05</v>
      </c>
      <c r="G14" s="13"/>
      <c r="H14" s="1">
        <f>F14/0.65</f>
        <v>3.973846153846153E-05</v>
      </c>
      <c r="I14" s="14">
        <f>F12+F14</f>
        <v>0.039800829999999995</v>
      </c>
      <c r="J14" s="1">
        <f>H12+H14</f>
        <v>0.06123204615384615</v>
      </c>
    </row>
    <row r="15" spans="3:7" ht="12.75">
      <c r="C15" s="12"/>
      <c r="E15" s="12"/>
      <c r="F15" s="12"/>
      <c r="G15" s="13"/>
    </row>
    <row r="16" spans="2:8" ht="12.75">
      <c r="B16" s="1" t="s">
        <v>6</v>
      </c>
      <c r="C16" s="12">
        <v>0.5204</v>
      </c>
      <c r="E16" s="12">
        <v>0.069</v>
      </c>
      <c r="F16" s="12">
        <f>C16*E16</f>
        <v>0.0359076</v>
      </c>
      <c r="G16" s="13"/>
      <c r="H16" s="14">
        <f>F16</f>
        <v>0.0359076</v>
      </c>
    </row>
    <row r="17" spans="3:8" ht="12.75">
      <c r="C17" s="12"/>
      <c r="E17" s="12"/>
      <c r="F17" s="12"/>
      <c r="G17" s="13"/>
      <c r="H17" s="14"/>
    </row>
    <row r="18" spans="2:8" ht="12.75">
      <c r="B18" s="1" t="s">
        <v>7</v>
      </c>
      <c r="C18" s="15">
        <v>0.0493</v>
      </c>
      <c r="E18" s="15">
        <v>0.0592</v>
      </c>
      <c r="F18" s="15">
        <f>C18*E18</f>
        <v>0.0029185599999999997</v>
      </c>
      <c r="G18" s="13"/>
      <c r="H18" s="14">
        <f>F18</f>
        <v>0.0029185599999999997</v>
      </c>
    </row>
    <row r="19" spans="3:7" ht="12.75">
      <c r="C19" s="12"/>
      <c r="E19" s="12"/>
      <c r="F19" s="12"/>
      <c r="G19" s="13"/>
    </row>
    <row r="20" spans="3:8" ht="12.75">
      <c r="C20" s="12">
        <f>C12+C14+C16+C18</f>
        <v>1</v>
      </c>
      <c r="E20" s="12"/>
      <c r="F20" s="12">
        <f>F12+F14+F16+F18</f>
        <v>0.07862699</v>
      </c>
      <c r="G20" s="13"/>
      <c r="H20" s="1">
        <f>SUM(H12:H18)</f>
        <v>0.10005820615384615</v>
      </c>
    </row>
    <row r="21" ht="12.75">
      <c r="G21" s="13"/>
    </row>
    <row r="22" spans="7:8" ht="12.75">
      <c r="G22" s="13"/>
      <c r="H22" s="1">
        <f>H20/(H16+H18)</f>
        <v>2.577082208331861</v>
      </c>
    </row>
    <row r="25" ht="12.75">
      <c r="D25" s="8" t="s">
        <v>16</v>
      </c>
    </row>
    <row r="29" ht="12.75">
      <c r="B29" s="1" t="s">
        <v>9</v>
      </c>
    </row>
    <row r="30" ht="12.75">
      <c r="B30" s="1" t="s">
        <v>12</v>
      </c>
    </row>
    <row r="31" ht="12.75">
      <c r="B31" s="16" t="s">
        <v>13</v>
      </c>
    </row>
    <row r="32" ht="12.75">
      <c r="B32" s="1" t="s">
        <v>14</v>
      </c>
    </row>
    <row r="33" ht="12.75">
      <c r="B33" s="1" t="s">
        <v>15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Hill</dc:creator>
  <cp:keywords/>
  <dc:description/>
  <cp:lastModifiedBy>Mary Kimball</cp:lastModifiedBy>
  <cp:lastPrinted>2008-05-08T00:26:32Z</cp:lastPrinted>
  <dcterms:created xsi:type="dcterms:W3CDTF">2005-04-26T18:53:28Z</dcterms:created>
  <dcterms:modified xsi:type="dcterms:W3CDTF">2008-05-08T00:26:51Z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