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D79517D3-AF56-4E0E-88F4-259E49566DD1}" xr6:coauthVersionLast="47" xr6:coauthVersionMax="47" xr10:uidLastSave="{00000000-0000-0000-0000-000000000000}"/>
  <bookViews>
    <workbookView xWindow="-120" yWindow="-120" windowWidth="20730" windowHeight="11160" xr2:uid="{4815BA04-FC57-4EB1-94B3-46EB6B9D9547}"/>
  </bookViews>
  <sheets>
    <sheet name="Exhibit SC-3A" sheetId="1" r:id="rId1"/>
    <sheet name="Exhbit SC-3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a" localSheetId="1">#REF!,#REF!</definedName>
    <definedName name="a">#REF!,#REF!</definedName>
    <definedName name="A_1">#REF!</definedName>
    <definedName name="A7E" localSheetId="1">#REF!</definedName>
    <definedName name="A7E">#REF!</definedName>
    <definedName name="A7G" localSheetId="1">#REF!</definedName>
    <definedName name="A7G">#REF!</definedName>
    <definedName name="A9E" localSheetId="1">#REF!</definedName>
    <definedName name="A9E">#REF!</definedName>
    <definedName name="A9G" localSheetId="1">#REF!</definedName>
    <definedName name="A9G">#REF!</definedName>
    <definedName name="aa" localSheetId="1">#REF!</definedName>
    <definedName name="aa">#REF!</definedName>
    <definedName name="Actual" localSheetId="1">#REF!</definedName>
    <definedName name="Actual">#REF!</definedName>
    <definedName name="Admin_Transfer_Rate">'[1]Global Parameters'!$D$14</definedName>
    <definedName name="Allocation_Categories">OFFSET('[2]Allocation Factors'!$A$4,0,0,COUNTA('[2]Allocation Factors'!$A:$A)-COUNTA('[2]Allocation Factors'!$A$1:$A$3),1)</definedName>
    <definedName name="Allocators" localSheetId="1">#REF!</definedName>
    <definedName name="Allocators">#REF!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ASSUME" localSheetId="1">#REF!</definedName>
    <definedName name="ASSUME">#REF!</definedName>
    <definedName name="ASSUME2" localSheetId="1">#REF!</definedName>
    <definedName name="ASSUME2">#REF!</definedName>
    <definedName name="ASSUME3" localSheetId="1">#REF!</definedName>
    <definedName name="ASSUME3">#REF!</definedName>
    <definedName name="_xlnm.Auto_Open" localSheetId="1">#REF!</definedName>
    <definedName name="_xlnm.Auto_Open">#REF!</definedName>
    <definedName name="Base1_Billing2" localSheetId="1">#REF!</definedName>
    <definedName name="Base1_Billing2">#REF!</definedName>
    <definedName name="bb" localSheetId="1">#REF!</definedName>
    <definedName name="bb">#REF!</definedName>
    <definedName name="BILLINGS" localSheetId="1">#REF!</definedName>
    <definedName name="BILLINGS">#REF!</definedName>
    <definedName name="BINFO">'[3]ER.BI.Business Case Link.11.02'!$A$3:$I$2889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 localSheetId="1">#REF!</definedName>
    <definedName name="bunit">#REF!</definedName>
    <definedName name="burn">SUMIF(#REF!,#REF!,#REF!)</definedName>
    <definedName name="bus" localSheetId="1">#REF!</definedName>
    <definedName name="bus">#REF!</definedName>
    <definedName name="busunit" localSheetId="1">#REF!</definedName>
    <definedName name="busunit">#REF!</definedName>
    <definedName name="busunit1" localSheetId="1">#REF!</definedName>
    <definedName name="busunit1">#REF!</definedName>
    <definedName name="C_" localSheetId="1">#REF!,#REF!</definedName>
    <definedName name="C_">#REF!,#REF!</definedName>
    <definedName name="C_AAM_Titles" localSheetId="1">#REF!,#REF!</definedName>
    <definedName name="C_AAM_Titles">#REF!,#REF!</definedName>
    <definedName name="C_ADP_Titles" localSheetId="1">#REF!,#REF!</definedName>
    <definedName name="C_ADP_Titles">#REF!,#REF!</definedName>
    <definedName name="C_DTX_Titles" localSheetId="1">#REF!,#REF!</definedName>
    <definedName name="C_DTX_Titles">#REF!,#REF!</definedName>
    <definedName name="C_GPL_Titles" localSheetId="1">#REF!,#REF!</definedName>
    <definedName name="C_GPL_Titles">#REF!,#REF!</definedName>
    <definedName name="C_IPL_Titles" localSheetId="1">#REF!,#REF!</definedName>
    <definedName name="C_IPL_Titles">#REF!,#REF!</definedName>
    <definedName name="calc_w_o" localSheetId="1">#REF!</definedName>
    <definedName name="calc_w_o">#REF!</definedName>
    <definedName name="copy_area" localSheetId="1">#REF!</definedName>
    <definedName name="copy_area">#REF!</definedName>
    <definedName name="crit_cell" localSheetId="1">#REF!</definedName>
    <definedName name="crit_cell">#REF!</definedName>
    <definedName name="_xlnm.Criteria" localSheetId="1">#REF!</definedName>
    <definedName name="_xlnm.Criteria">#REF!</definedName>
    <definedName name="data" localSheetId="1">#REF!</definedName>
    <definedName name="data">#REF!</definedName>
    <definedName name="_xlnm.Database" localSheetId="1">#REF!</definedName>
    <definedName name="_xlnm.Database">[4]!_xlnm.Database</definedName>
    <definedName name="Down_vars" localSheetId="1">#REF!</definedName>
    <definedName name="Down_vars">#REF!</definedName>
    <definedName name="dsfgsdfg">[5]Macro1!$A$43</definedName>
    <definedName name="E_903" localSheetId="1">#REF!</definedName>
    <definedName name="E_903">#REF!</definedName>
    <definedName name="E_903_Area" localSheetId="1">#REF!</definedName>
    <definedName name="E_903_Area">#REF!</definedName>
    <definedName name="E_903_Titles" localSheetId="1">#REF!,#REF!</definedName>
    <definedName name="E_903_Titles">#REF!,#REF!</definedName>
    <definedName name="E_908_Titles" localSheetId="1">#REF!,#REF!</definedName>
    <definedName name="E_908_Titles">#REF!,#REF!</definedName>
    <definedName name="E_928_Titles" localSheetId="1">#REF!,#REF!</definedName>
    <definedName name="E_928_Titles">#REF!,#REF!</definedName>
    <definedName name="E_93" localSheetId="1">#REF!</definedName>
    <definedName name="E_93">#REF!</definedName>
    <definedName name="E_ADP_Titles" localSheetId="1">#REF!,#REF!</definedName>
    <definedName name="E_ADP_Titles">#REF!,#REF!</definedName>
    <definedName name="E_ALL" localSheetId="1">#REF!</definedName>
    <definedName name="E_ALL">#REF!</definedName>
    <definedName name="E_ALL_Area" localSheetId="1">#REF!</definedName>
    <definedName name="E_ALL_Area">#REF!</definedName>
    <definedName name="E_ALL_Titles" localSheetId="1">#REF!,#REF!</definedName>
    <definedName name="E_ALL_Titles">#REF!,#REF!</definedName>
    <definedName name="E_APL_Titles" localSheetId="1">#REF!,#REF!</definedName>
    <definedName name="E_APL_Titles">#REF!,#REF!</definedName>
    <definedName name="E_CAM_Titles" localSheetId="1">#REF!,#REF!</definedName>
    <definedName name="E_CAM_Titles">#REF!,#REF!</definedName>
    <definedName name="E_DTE_Titles" localSheetId="1">#REF!,#REF!</definedName>
    <definedName name="E_DTE_Titles">#REF!,#REF!</definedName>
    <definedName name="E_FIT_Titles" localSheetId="1">#REF!,#REF!</definedName>
    <definedName name="E_FIT_Titles">#REF!,#REF!</definedName>
    <definedName name="e_Global_22266" localSheetId="1">#REF!</definedName>
    <definedName name="e_Global_22266">#REF!</definedName>
    <definedName name="E_INDEX_Area" localSheetId="1">#REF!</definedName>
    <definedName name="E_INDEX_Area">#REF!</definedName>
    <definedName name="e_Jurisdiction_9466" localSheetId="1">#REF!</definedName>
    <definedName name="e_Jurisdiction_9466">#REF!</definedName>
    <definedName name="e_JurRollup_9866" localSheetId="1">#REF!</definedName>
    <definedName name="e_JurRollup_9866">#REF!</definedName>
    <definedName name="E_OPS_Titles" localSheetId="1">#REF!,#REF!</definedName>
    <definedName name="E_OPS_Titles">#REF!,#REF!</definedName>
    <definedName name="E_OTX_Titles" localSheetId="1">#REF!,#REF!</definedName>
    <definedName name="E_OTX_Titles">#REF!,#REF!</definedName>
    <definedName name="E_PLT_Titles" localSheetId="1">#REF!,#REF!</definedName>
    <definedName name="E_PLT_Titles">#REF!,#REF!</definedName>
    <definedName name="E_ROR_Titles" localSheetId="1">#REF!,#REF!</definedName>
    <definedName name="E_ROR_Titles">#REF!,#REF!</definedName>
    <definedName name="E_SCM_Titles" localSheetId="1">#REF!,#REF!</definedName>
    <definedName name="E_SCM_Titles">#REF!,#REF!</definedName>
    <definedName name="e_ServiceCodeGLJurisdiction_9066" localSheetId="1">#REF!</definedName>
    <definedName name="e_ServiceCodeGLJurisdiction_9066">#REF!</definedName>
    <definedName name="e_State_9473" localSheetId="1">#REF!</definedName>
    <definedName name="e_State_9473">#REF!</definedName>
    <definedName name="e_SystemTotal_11315" localSheetId="1">#REF!</definedName>
    <definedName name="e_SystemTotal_11315">#REF!</definedName>
    <definedName name="earn" localSheetId="1">#REF!</definedName>
    <definedName name="earn">#REF!</definedName>
    <definedName name="earncode">[6]Sheet3!$A$2:$B$214</definedName>
    <definedName name="EARNDOLLARS">'[7]Earnings and Job Codes'!$A$2:$C$102</definedName>
    <definedName name="earnhours">'[7]Earnings and Job Codes'!$A$2:$D$102</definedName>
    <definedName name="earnings" localSheetId="1">#REF!</definedName>
    <definedName name="earnings">#REF!</definedName>
    <definedName name="Elec" localSheetId="1">#REF!</definedName>
    <definedName name="Elec">#REF!</definedName>
    <definedName name="ElecFranchise" localSheetId="1">#REF!</definedName>
    <definedName name="ElecFranchise">#REF!</definedName>
    <definedName name="Electric_Data_Matrix" localSheetId="1">#REF!</definedName>
    <definedName name="Electric_Data_Matrix">#REF!</definedName>
    <definedName name="Energy_Efficiency">'[1]Global Parameters'!#REF!</definedName>
    <definedName name="ER_by_Function_by_ORG">#REF!</definedName>
    <definedName name="Etable" localSheetId="1">#REF!</definedName>
    <definedName name="Etable">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exhibit" localSheetId="1">#REF!</definedName>
    <definedName name="exhibit">#REF!</definedName>
    <definedName name="extract_area" localSheetId="1">#REF!</definedName>
    <definedName name="extract_area">#REF!</definedName>
    <definedName name="factors" localSheetId="1">'[8]Elec Worksheet'!$K$4:$O$13</definedName>
    <definedName name="factors">#REF!</definedName>
    <definedName name="Fee_Free_Payment_Options">'[1]Global Parameters'!$H$79</definedName>
    <definedName name="G_804_Titles" localSheetId="1">#REF!,#REF!</definedName>
    <definedName name="G_804_Titles">#REF!,#REF!</definedName>
    <definedName name="G_807_Titles" localSheetId="1">#REF!,#REF!</definedName>
    <definedName name="G_807_Titles">#REF!,#REF!</definedName>
    <definedName name="G_928_Titles" localSheetId="1">#REF!,#REF!</definedName>
    <definedName name="G_928_Titles">#REF!,#REF!</definedName>
    <definedName name="G_93" localSheetId="1">#REF!</definedName>
    <definedName name="G_93">#REF!</definedName>
    <definedName name="G_ADP_Titles" localSheetId="1">#REF!,#REF!</definedName>
    <definedName name="G_ADP_Titles">#REF!,#REF!</definedName>
    <definedName name="G_ALL_Titles" localSheetId="1">#REF!,#REF!</definedName>
    <definedName name="G_ALL_Titles">#REF!,#REF!</definedName>
    <definedName name="G_APL_Titles" localSheetId="1">#REF!,#REF!</definedName>
    <definedName name="G_APL_Titles">#REF!,#REF!</definedName>
    <definedName name="G_CAM_Titles" localSheetId="1">#REF!,#REF!</definedName>
    <definedName name="G_CAM_Titles">#REF!,#REF!</definedName>
    <definedName name="G_DTE_Titles" localSheetId="1">#REF!,#REF!</definedName>
    <definedName name="G_DTE_Titles">#REF!,#REF!</definedName>
    <definedName name="G_FIT_Titles" localSheetId="1">#REF!,#REF!</definedName>
    <definedName name="G_FIT_Titles">#REF!,#REF!</definedName>
    <definedName name="G_OPS_Titles" localSheetId="1">#REF!,#REF!</definedName>
    <definedName name="G_OPS_Titles">#REF!,#REF!</definedName>
    <definedName name="G_OTX_Titles" localSheetId="1">#REF!,#REF!</definedName>
    <definedName name="G_OTX_Titles">#REF!,#REF!</definedName>
    <definedName name="G_PLT_Titles" localSheetId="1">#REF!,#REF!</definedName>
    <definedName name="G_PLT_Titles">#REF!,#REF!</definedName>
    <definedName name="G_ROR_Titles" localSheetId="1">#REF!,#REF!</definedName>
    <definedName name="G_ROR_Titles">#REF!,#REF!</definedName>
    <definedName name="G_SCM_Titles" localSheetId="1">#REF!,#REF!</definedName>
    <definedName name="G_SCM_Titles">#REF!,#REF!</definedName>
    <definedName name="Gas" localSheetId="1">#REF!</definedName>
    <definedName name="Gas">#REF!</definedName>
    <definedName name="GasFranchise" localSheetId="1">#REF!</definedName>
    <definedName name="GasFranchise">#REF!</definedName>
    <definedName name="gotit" localSheetId="1">#REF!</definedName>
    <definedName name="gotit">#REF!</definedName>
    <definedName name="Gtable" localSheetId="1">#REF!</definedName>
    <definedName name="Gtable">#REF!</definedName>
    <definedName name="HEADER" localSheetId="1">#REF!</definedName>
    <definedName name="HEADER">#REF!</definedName>
    <definedName name="ID_Elec" localSheetId="1">[9]DebtCalc!#REF!</definedName>
    <definedName name="ID_Elec">#REF!</definedName>
    <definedName name="ID_Gas" localSheetId="1">'[10]DEBT CALC'!#REF!</definedName>
    <definedName name="ID_Gas">'[11]DEBT CALC 2.14'!#REF!</definedName>
    <definedName name="ID_sorted" localSheetId="1">#REF!</definedName>
    <definedName name="ID_sorted">#REF!</definedName>
    <definedName name="Incremental_Advertising_Expense">'[1]Global Parameters'!$H$82</definedName>
    <definedName name="Incremental_Increase_to_SIP_Program">'[1]Global Parameters'!$H$81</definedName>
    <definedName name="INDEX" localSheetId="1">#REF!</definedName>
    <definedName name="INDEX">#REF!</definedName>
    <definedName name="INDEX_Area" localSheetId="1">#REF!</definedName>
    <definedName name="INDEX_Area">#REF!</definedName>
    <definedName name="ine" localSheetId="1">#REF!</definedName>
    <definedName name="ine">#REF!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isElec89_90" localSheetId="1">#REF!</definedName>
    <definedName name="JurisElec89_90">#REF!</definedName>
    <definedName name="JurisElec93_94" localSheetId="1">#REF!</definedName>
    <definedName name="JurisElec93_94">#REF!</definedName>
    <definedName name="JurisGas89_90" localSheetId="1">#REF!</definedName>
    <definedName name="JurisGas89_90">#REF!</definedName>
    <definedName name="JurisGas93_94" localSheetId="1">#REF!</definedName>
    <definedName name="JurisGas93_94">#REF!</definedName>
    <definedName name="K_1">#REF!</definedName>
    <definedName name="K_2">#REF!</definedName>
    <definedName name="l_JurisdictionAllocators_11269" localSheetId="1">#REF!</definedName>
    <definedName name="l_JurisdictionAllocators_11269">#REF!</definedName>
    <definedName name="l_JurRollupAllocators_11266" localSheetId="1">#REF!</definedName>
    <definedName name="l_JurRollupAllocators_11266">#REF!</definedName>
    <definedName name="l_ResultsofOperationsAverage_5700" localSheetId="1">#REF!</definedName>
    <definedName name="l_ResultsofOperationsAverage_5700">#REF!</definedName>
    <definedName name="l_ResultsofOperationsImport_22466" localSheetId="1">#REF!</definedName>
    <definedName name="l_ResultsofOperationsImport_22466">#REF!</definedName>
    <definedName name="l_SystemLevel_22195" localSheetId="1">#REF!</definedName>
    <definedName name="l_SystemLevel_22195">#REF!</definedName>
    <definedName name="l_WrkCapAllocators_305274" localSheetId="1">#REF!</definedName>
    <definedName name="l_WrkCapAllocators_305274">#REF!</definedName>
    <definedName name="l_WrkCapCombinedWorkingCapitalDetail_305270" localSheetId="1">#REF!</definedName>
    <definedName name="l_WrkCapCombinedWorkingCapitalDetail_305270">#REF!</definedName>
    <definedName name="l_WrkCapCombinedWorkingCapitalSummary_305272" localSheetId="1">#REF!</definedName>
    <definedName name="l_WrkCapCombinedWorkingCapitalSummary_305272">#REF!</definedName>
    <definedName name="l_WrkCapInputandAverage_305274" localSheetId="1">#REF!</definedName>
    <definedName name="l_WrkCapInputandAverage_305274">#REF!</definedName>
    <definedName name="l_WrkCapNonCombinedWorkingCapitalAllocationJurSer_318466" localSheetId="1">#REF!</definedName>
    <definedName name="l_WrkCapNonCombinedWorkingCapitalAllocationJurSer_318466">#REF!</definedName>
    <definedName name="l_WrkCapNonCombinedWorkingCapitalAllocationNonOperating_318321" localSheetId="1">#REF!</definedName>
    <definedName name="l_WrkCapNonCombinedWorkingCapitalAllocationNonOperating_318321">#REF!</definedName>
    <definedName name="l_WrkCapNonCombinedWorkingCapitalAllocationOperating_318323" localSheetId="1">#REF!</definedName>
    <definedName name="l_WrkCapNonCombinedWorkingCapitalAllocationOperating_318323">#REF!</definedName>
    <definedName name="l_WrkCapNonCombinedWorkingCapitalAllocationTotal_318316" localSheetId="1">#REF!</definedName>
    <definedName name="l_WrkCapNonCombinedWorkingCapitalAllocationTotal_318316">#REF!</definedName>
    <definedName name="l_WrkCapNonCombinedWorkingCapitalSummary_305266" localSheetId="1">#REF!</definedName>
    <definedName name="l_WrkCapNonCombinedWorkingCapitalSummary_305266">#REF!</definedName>
    <definedName name="l_WrkCapProposedWorkingCapitalDetail_354277" localSheetId="1">#REF!</definedName>
    <definedName name="l_WrkCapProposedWorkingCapitalDetail_354277">#REF!</definedName>
    <definedName name="l_WrkCapProposedWorkingCapitalSummary_355866" localSheetId="1">#REF!</definedName>
    <definedName name="l_WrkCapProposedWorkingCapitalSummary_355866">#REF!</definedName>
    <definedName name="l_WrkCapSummaryofEarningvsNonEarningAssets_356466" localSheetId="1">#REF!</definedName>
    <definedName name="l_WrkCapSummaryofEarningvsNonEarningAssets_356466">#REF!</definedName>
    <definedName name="LABOR_TYPES_RATES_Query">#REF!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11">#REF!</definedName>
    <definedName name="Macro12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Macro7" localSheetId="1">#REF!</definedName>
    <definedName name="Macro7">#REF!</definedName>
    <definedName name="Macro8" localSheetId="1">#REF!</definedName>
    <definedName name="Macro8">#REF!</definedName>
    <definedName name="Macro9" localSheetId="1">#REF!</definedName>
    <definedName name="Macro9">#REF!</definedName>
    <definedName name="months" localSheetId="1">#REF!</definedName>
    <definedName name="months">[12]Data!$H$2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m">SUMIF(#REF!,#REF!,#REF!)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ANDM" localSheetId="1">#REF!</definedName>
    <definedName name="OANDM">#REF!</definedName>
    <definedName name="offorg" localSheetId="1">#REF!</definedName>
    <definedName name="offorg">#REF!</definedName>
    <definedName name="OM_Voice_Over">'[1]Global Parameters'!$H$86</definedName>
    <definedName name="option">[13]Decode!$B$1:$E$47</definedName>
    <definedName name="Overtime_OH">'[1]Global Parameters'!$D$12</definedName>
    <definedName name="PAGE1" localSheetId="1">#REF!</definedName>
    <definedName name="PAGE1">#REF!</definedName>
    <definedName name="PAGE2" localSheetId="1">#REF!</definedName>
    <definedName name="PAGE2">#REF!</definedName>
    <definedName name="Page2.1" localSheetId="1">#REF!</definedName>
    <definedName name="Page2.1">#REF!</definedName>
    <definedName name="_xlnm.Print_Area" localSheetId="1">'Exhbit SC-3B'!$A$1:$I$31</definedName>
    <definedName name="_xlnm.Print_Area" localSheetId="0">'Exhibit SC-3A'!$A$1:$H$32</definedName>
    <definedName name="Print_for_Checking" localSheetId="1">'[10]ADJ SUMMARY'!#REF!:'[10]ADJ SUMMARY'!#REF!</definedName>
    <definedName name="Print_for_Checking">'[11]ADJ SUMMARY'!#REF!:'[11]ADJ SUMMARY'!#REF!</definedName>
    <definedName name="PrintAll" localSheetId="1">#REF!</definedName>
    <definedName name="PrintAll">#REF!</definedName>
    <definedName name="QRY_OL_PERCENT">#REF!</definedName>
    <definedName name="qry_Step6_CombineInfo" localSheetId="1">#REF!</definedName>
    <definedName name="qry_Step6_CombineInfo">#REF!</definedName>
    <definedName name="Rate_Case_Dependent_FTEs">'[1]Global Parameters'!$H$88</definedName>
    <definedName name="rbcalc" localSheetId="1">#REF!</definedName>
    <definedName name="rbcalc">[12]Data!$H$3</definedName>
    <definedName name="rbcalc_heading" localSheetId="1">#REF!</definedName>
    <definedName name="rbcalc_heading">[12]Data!$H$5</definedName>
    <definedName name="RC_Data" localSheetId="1">OFFSET(RC_List,0,0,ROWS(RC_List),COLUMNS([14]Database!$A$3:$G$3))</definedName>
    <definedName name="RC_Data">OFFSET(RC_List,0,0,ROWS(RC_List),COLUMNS([14]Database!$A$3:$G$3))</definedName>
    <definedName name="RC_List">OFFSET([14]Database!$A$3,1,0,COUNTA(OFFSET([14]Database!$A$3,1,0,400,1)),1)</definedName>
    <definedName name="RD_Increase">'[1]Global Parameters'!$H$80</definedName>
    <definedName name="Recover" localSheetId="1">[15]Macro1!$A$85</definedName>
    <definedName name="Recover">[16]Macro1!$A$56</definedName>
    <definedName name="report" localSheetId="1">#REF!</definedName>
    <definedName name="report">#REF!</definedName>
    <definedName name="REVREQ" localSheetId="1">#REF!</definedName>
    <definedName name="REVREQ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ervice_Appointment_Windows_O_M">'[1]Global Parameters'!$H$85</definedName>
    <definedName name="so" localSheetId="1">#REF!</definedName>
    <definedName name="so">#REF!</definedName>
    <definedName name="special01D">[6]Sheet2!$B$100:$E$236</definedName>
    <definedName name="spreadsheet">#REF!</definedName>
    <definedName name="start" localSheetId="1">#REF!</definedName>
    <definedName name="start">#REF!</definedName>
    <definedName name="Summary" localSheetId="1">#REF!</definedName>
    <definedName name="Summary">#REF!</definedName>
    <definedName name="SUPPL" localSheetId="1">#REF!</definedName>
    <definedName name="SUPPL">#REF!</definedName>
    <definedName name="TableName">"Dummy"</definedName>
    <definedName name="TB">#N/A</definedName>
    <definedName name="TOTALADDS" localSheetId="1">#REF!</definedName>
    <definedName name="TOTALADDS">#REF!</definedName>
    <definedName name="tp_heading" localSheetId="1">#REF!</definedName>
    <definedName name="tp_heading">[12]Data!$H$4</definedName>
    <definedName name="UI_Entity_Groups" localSheetId="1">#REF!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unit" localSheetId="1">#REF!</definedName>
    <definedName name="unit">#REF!</definedName>
    <definedName name="Unloading_Factor">'[1]Global Parameters'!$D$13</definedName>
    <definedName name="Used_K1">SUMIF(#REF!,"K1",#REF!)</definedName>
    <definedName name="Used_K2">SUMIF(#REF!,"K2",#REF!)</definedName>
    <definedName name="Used_Stan">SUMIF(#REF!,"S",#REF!)</definedName>
    <definedName name="ValidGroups">[17]Groups!$E$1:$E$20</definedName>
    <definedName name="VSH_Rate">'[1]Global Parameters'!$D$11</definedName>
    <definedName name="W_804_Titles" localSheetId="1">#REF!,#REF!</definedName>
    <definedName name="W_804_Titles">#REF!,#REF!</definedName>
    <definedName name="W_805_Titles" localSheetId="1">#REF!,#REF!</definedName>
    <definedName name="W_805_Titles">#REF!,#REF!</definedName>
    <definedName name="W_807_Titles" localSheetId="1">#REF!,#REF!</definedName>
    <definedName name="W_807_Titles">#REF!,#REF!</definedName>
    <definedName name="W_808_Titles" localSheetId="1">#REF!,#REF!</definedName>
    <definedName name="W_808_Titles">#REF!,#REF!</definedName>
    <definedName name="W_903" localSheetId="1">#REF!</definedName>
    <definedName name="W_903">#REF!</definedName>
    <definedName name="W_903_Area" localSheetId="1">#REF!</definedName>
    <definedName name="W_903_Area">#REF!</definedName>
    <definedName name="W_903_Titles" localSheetId="1">#REF!,#REF!</definedName>
    <definedName name="W_903_Titles">#REF!,#REF!</definedName>
    <definedName name="W_928_Titles" localSheetId="1">#REF!,#REF!</definedName>
    <definedName name="W_928_Titles">#REF!,#REF!</definedName>
    <definedName name="W_ALL_Titles" localSheetId="1">#REF!,#REF!</definedName>
    <definedName name="W_ALL_Titles">#REF!,#REF!</definedName>
    <definedName name="W_APL_Titles" localSheetId="1">#REF!,#REF!</definedName>
    <definedName name="W_APL_Titles">#REF!,#REF!</definedName>
    <definedName name="W_ARR_Titles" localSheetId="1">#REF!,#REF!</definedName>
    <definedName name="W_ARR_Titles">#REF!,#REF!</definedName>
    <definedName name="W_DTE_Titles" localSheetId="1">#REF!,#REF!</definedName>
    <definedName name="W_DTE_Titles">#REF!,#REF!</definedName>
    <definedName name="W_FIT_Titles" localSheetId="1">#REF!,#REF!</definedName>
    <definedName name="W_FIT_Titles">#REF!,#REF!</definedName>
    <definedName name="W_OPS" localSheetId="1">#REF!</definedName>
    <definedName name="W_OPS">#REF!</definedName>
    <definedName name="W_OPS_Area" localSheetId="1">#REF!</definedName>
    <definedName name="W_OPS_Area">#REF!</definedName>
    <definedName name="W_OPS_Titles" localSheetId="1">#REF!,#REF!</definedName>
    <definedName name="W_OPS_Titles">#REF!,#REF!</definedName>
    <definedName name="W_OTX_Titles" localSheetId="1">#REF!,#REF!</definedName>
    <definedName name="W_OTX_Titles">#REF!,#REF!</definedName>
    <definedName name="W_PLT" localSheetId="1">#REF!</definedName>
    <definedName name="W_PLT">#REF!</definedName>
    <definedName name="W_PLT_Titles" localSheetId="1">#REF!,#REF!</definedName>
    <definedName name="W_PLT_Titles">#REF!,#REF!</definedName>
    <definedName name="W_ROR_Titles" localSheetId="1">#REF!,#REF!</definedName>
    <definedName name="W_ROR_Titles">#REF!,#REF!</definedName>
    <definedName name="W_SCM_Titles" localSheetId="1">#REF!,#REF!</definedName>
    <definedName name="W_SCM_Titles">#REF!,#REF!</definedName>
    <definedName name="WA_Elec" localSheetId="1">[9]DebtCalc!#REF!</definedName>
    <definedName name="WA_Elec">#REF!</definedName>
    <definedName name="WA_Gas" localSheetId="1">'[10]DEBT CALC'!#REF!</definedName>
    <definedName name="WA_Gas">'[11]DEBT CALC 2.14'!#REF!</definedName>
    <definedName name="wks89_90" localSheetId="1">#REF!</definedName>
    <definedName name="wks89_90">#REF!</definedName>
    <definedName name="WKS93_94" localSheetId="1">#REF!</definedName>
    <definedName name="WKS93_94">#REF!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G21" i="2"/>
  <c r="H21" i="2" s="1"/>
  <c r="G15" i="2"/>
  <c r="G19" i="2" s="1"/>
  <c r="F15" i="2"/>
  <c r="F19" i="2" s="1"/>
  <c r="F23" i="2" s="1"/>
  <c r="F27" i="2" s="1"/>
  <c r="A4" i="2"/>
  <c r="G23" i="2" l="1"/>
  <c r="H19" i="2"/>
  <c r="H23" i="2" s="1"/>
  <c r="H27" i="2" s="1"/>
  <c r="G26" i="1" l="1"/>
  <c r="F22" i="1"/>
  <c r="G22" i="1" s="1"/>
  <c r="F20" i="1"/>
  <c r="F24" i="1" s="1"/>
  <c r="F16" i="1"/>
  <c r="E16" i="1"/>
  <c r="E20" i="1" s="1"/>
  <c r="E24" i="1" s="1"/>
  <c r="E28" i="1" s="1"/>
  <c r="A4" i="1"/>
  <c r="G20" i="1" l="1"/>
  <c r="G24" i="1" s="1"/>
  <c r="G28" i="1" s="1"/>
</calcChain>
</file>

<file path=xl/sharedStrings.xml><?xml version="1.0" encoding="utf-8"?>
<sst xmlns="http://schemas.openxmlformats.org/spreadsheetml/2006/main" count="68" uniqueCount="33">
  <si>
    <t>AVISTA UTILITIES</t>
  </si>
  <si>
    <t>CALCULATION OF REQUESTED GENERAL REVENUE REQUIREMENT</t>
  </si>
  <si>
    <t>Schedule A</t>
  </si>
  <si>
    <t>WASHINGTON ELECTRIC</t>
  </si>
  <si>
    <t>Requested</t>
  </si>
  <si>
    <t>Incremental Rate Year 2</t>
  </si>
  <si>
    <t>Rate Year 1</t>
  </si>
  <si>
    <t>Rate Year 2</t>
  </si>
  <si>
    <t>12.2022</t>
  </si>
  <si>
    <t>12.2023</t>
  </si>
  <si>
    <t xml:space="preserve">Line </t>
  </si>
  <si>
    <t>(000's of</t>
  </si>
  <si>
    <t>No.</t>
  </si>
  <si>
    <t>Description</t>
  </si>
  <si>
    <t>Dollars)</t>
  </si>
  <si>
    <t>Pro Forma Rate Base</t>
  </si>
  <si>
    <t>Proposed Rate of Return - Public Counsel</t>
  </si>
  <si>
    <t>Net Operating Income Requirement</t>
  </si>
  <si>
    <t>Pro Forma Net Operating Income</t>
  </si>
  <si>
    <t>ID wtd debt</t>
  </si>
  <si>
    <t>Net Operating Income Deficiency</t>
  </si>
  <si>
    <t>Conversion Factor</t>
  </si>
  <si>
    <t>Revenue Requirement at Public Counsel ROR</t>
  </si>
  <si>
    <t>Revenue Requirement at Avista ROR</t>
  </si>
  <si>
    <t>COC</t>
  </si>
  <si>
    <t>Exhibit SC-3</t>
  </si>
  <si>
    <t>WASHINGTON NATURAL GAS</t>
  </si>
  <si>
    <t xml:space="preserve">Pro Forma Rate Base </t>
  </si>
  <si>
    <t>Schedule B</t>
  </si>
  <si>
    <t>Source:</t>
  </si>
  <si>
    <t>Exh EMA-2 with Public Counsel ROR changes</t>
  </si>
  <si>
    <t>Exh EMA-3 with Public Counsel ROR changes</t>
  </si>
  <si>
    <t>Reduction in Revenue Requirement from Avista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</si>
</sst>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00"/>
    <numFmt numFmtId="167" formatCode="0.00000"/>
    <numFmt numFmtId="168" formatCode="_(* #,##0_);_(* \(#,##0\);_(* &quot;-&quot;??_);_(@_)"/>
  </numFmts>
  <fonts count="10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Geneva"/>
      <family val="2"/>
    </font>
    <font>
      <b/>
      <sz val="12"/>
      <color indexed="10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sz val="10"/>
      <name val="Geneva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2" fillId="2" borderId="1" xfId="0" quotePrefix="1" applyNumberFormat="1" applyFont="1" applyFill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0" xfId="0" applyNumberFormat="1" applyFont="1"/>
    <xf numFmtId="164" fontId="3" fillId="0" borderId="0" xfId="2" applyNumberFormat="1" applyFont="1" applyFill="1"/>
    <xf numFmtId="164" fontId="3" fillId="0" borderId="0" xfId="2" applyNumberFormat="1" applyFont="1"/>
    <xf numFmtId="164" fontId="3" fillId="0" borderId="0" xfId="2" applyNumberFormat="1" applyFont="1" applyFill="1" applyBorder="1"/>
    <xf numFmtId="164" fontId="3" fillId="0" borderId="0" xfId="0" applyNumberFormat="1" applyFont="1"/>
    <xf numFmtId="5" fontId="3" fillId="0" borderId="0" xfId="0" applyNumberFormat="1" applyFont="1"/>
    <xf numFmtId="10" fontId="3" fillId="0" borderId="0" xfId="3" applyNumberFormat="1" applyFont="1" applyFill="1" applyBorder="1"/>
    <xf numFmtId="10" fontId="3" fillId="0" borderId="0" xfId="3" applyNumberFormat="1" applyFont="1" applyBorder="1"/>
    <xf numFmtId="165" fontId="3" fillId="0" borderId="0" xfId="3" applyNumberFormat="1" applyFont="1" applyBorder="1"/>
    <xf numFmtId="165" fontId="3" fillId="0" borderId="0" xfId="3" applyNumberFormat="1" applyFont="1" applyFill="1" applyBorder="1"/>
    <xf numFmtId="41" fontId="3" fillId="0" borderId="1" xfId="0" applyNumberFormat="1" applyFont="1" applyBorder="1"/>
    <xf numFmtId="41" fontId="3" fillId="0" borderId="0" xfId="0" applyNumberFormat="1" applyFont="1"/>
    <xf numFmtId="37" fontId="2" fillId="3" borderId="0" xfId="4" applyNumberFormat="1" applyFont="1" applyFill="1"/>
    <xf numFmtId="10" fontId="5" fillId="3" borderId="0" xfId="3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167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" fontId="2" fillId="0" borderId="0" xfId="0" applyNumberFormat="1" applyFont="1"/>
    <xf numFmtId="37" fontId="3" fillId="0" borderId="0" xfId="4" applyNumberFormat="1" applyFont="1"/>
    <xf numFmtId="168" fontId="3" fillId="0" borderId="0" xfId="1" applyNumberFormat="1" applyFont="1" applyFill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4" applyFont="1"/>
    <xf numFmtId="5" fontId="3" fillId="0" borderId="0" xfId="4" applyNumberFormat="1" applyFont="1"/>
    <xf numFmtId="0" fontId="6" fillId="0" borderId="0" xfId="0" applyFont="1"/>
    <xf numFmtId="0" fontId="7" fillId="0" borderId="0" xfId="4" applyFont="1"/>
    <xf numFmtId="0" fontId="2" fillId="0" borderId="0" xfId="4" applyFont="1"/>
    <xf numFmtId="0" fontId="2" fillId="0" borderId="0" xfId="5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2" fontId="3" fillId="0" borderId="0" xfId="0" applyNumberFormat="1" applyFont="1"/>
    <xf numFmtId="42" fontId="3" fillId="0" borderId="1" xfId="0" applyNumberFormat="1" applyFont="1" applyBorder="1"/>
    <xf numFmtId="167" fontId="3" fillId="0" borderId="0" xfId="0" applyNumberFormat="1" applyFont="1"/>
    <xf numFmtId="166" fontId="3" fillId="0" borderId="2" xfId="0" applyNumberFormat="1" applyFont="1" applyBorder="1"/>
    <xf numFmtId="0" fontId="3" fillId="0" borderId="2" xfId="0" applyFont="1" applyBorder="1"/>
    <xf numFmtId="0" fontId="9" fillId="0" borderId="0" xfId="0" applyFont="1" applyAlignment="1">
      <alignment horizontal="right"/>
    </xf>
    <xf numFmtId="44" fontId="2" fillId="0" borderId="0" xfId="2" applyFont="1" applyFill="1" applyBorder="1"/>
    <xf numFmtId="42" fontId="2" fillId="0" borderId="0" xfId="0" applyNumberFormat="1" applyFont="1"/>
    <xf numFmtId="37" fontId="3" fillId="0" borderId="0" xfId="5" applyNumberFormat="1" applyFont="1"/>
    <xf numFmtId="0" fontId="3" fillId="0" borderId="0" xfId="6" applyFont="1"/>
    <xf numFmtId="37" fontId="2" fillId="0" borderId="0" xfId="5" applyNumberFormat="1" applyFont="1"/>
    <xf numFmtId="0" fontId="2" fillId="0" borderId="0" xfId="0" applyFont="1" applyAlignment="1">
      <alignment horizontal="right"/>
    </xf>
    <xf numFmtId="0" fontId="3" fillId="4" borderId="0" xfId="0" applyFont="1" applyFill="1"/>
    <xf numFmtId="10" fontId="3" fillId="4" borderId="1" xfId="3" applyNumberFormat="1" applyFont="1" applyFill="1" applyBorder="1"/>
    <xf numFmtId="5" fontId="2" fillId="4" borderId="0" xfId="0" applyNumberFormat="1" applyFont="1" applyFill="1"/>
    <xf numFmtId="5" fontId="3" fillId="4" borderId="0" xfId="0" applyNumberFormat="1" applyFont="1" applyFill="1"/>
    <xf numFmtId="5" fontId="2" fillId="4" borderId="3" xfId="0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9" fillId="4" borderId="0" xfId="0" applyFont="1" applyFill="1" applyAlignment="1">
      <alignment horizontal="right"/>
    </xf>
    <xf numFmtId="164" fontId="3" fillId="4" borderId="0" xfId="2" applyNumberFormat="1" applyFont="1" applyFill="1"/>
    <xf numFmtId="42" fontId="2" fillId="4" borderId="3" xfId="0" applyNumberFormat="1" applyFont="1" applyFill="1" applyBorder="1"/>
    <xf numFmtId="42" fontId="3" fillId="4" borderId="0" xfId="0" applyNumberFormat="1" applyFont="1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5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WAElec6_97" xfId="4" xr:uid="{992FC028-D843-43C1-BFAF-A6594AD20BC9}"/>
    <cellStyle name="Normal_WAElec6_97 2" xfId="5" xr:uid="{A4F69370-E388-4623-8E42-DED7767808A0}"/>
    <cellStyle name="Normal_WAElec6_97 2 2" xfId="6" xr:uid="{0826103D-D3DD-49C8-A119-A9C2B885BE4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arcia/Desktop/NWN%20UG%20221/Adjustment%20Workpapers/Final%20Revenue%20Requirement%20Model%20and%20linked%20files/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2\2022%20WA%20Elec%20and%20Gas%20GRC\Adjustments\3.15-4.01-4.02-5.08%20Provisional%20%2009.2021%20EOP%20Rate%20Base%20to%2012.31.2022%20EOP\Support%20-%20Do%20Not%20Send\2021-2024%20Asset%20Allocated%20Transfer%20to%20Plant-Master%20List.11.15.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tility\UG%20Files\UG%20288%20Avista%20Rate%20Case%202015\Workpapers\UG-___%20Smith%20WP%20(Avista)%20(May%202015)\Smith%20Native%20Format%20Workpapers\3.03%20G-SW\2)%202014%20YE%20OR%20Labor%20Detail%20-%20For%203YR%20CPI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9l/Local%20Settings/Temporary%20Internet%20Files/Content.Outlook/2VPN24R4/FTE%20and%20Earnings%202008%20Summ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3y/Local%20Settings/Temporary%20Internet%20Files/Content.Outlook/S1RG6O1H/FTE%20and%20Earnings%202008%20Detail%20v0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WP%20New-AVA-Exh-EMA-2-01-21-22%20WA%20Elec%20RR%20Model%20AMA%202023%20Long%20-%20At%20PC%20RO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ults%20of%20Operations\2019\2019.11\1A-2019.11_Avista%20Electric%20Pul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Advanced%20Metering/AMI%20Washington/Project%20Initiation/Meter%20Hardware%20Budget%20(version%205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0\2020%20WA%20Elec%20and%20Gas%20GRC\Adjustments\2.04%20REGULATORY%20EXPENSE\Reg%20Fees%20Model%20cop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WP%20New-AVA-Exh-EMA-2-01-21-22%20WA%20Nat%20Gas%20RR%20Model%20AMA%202023%20Long%20-%20With%20PC%20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Date CY Category"/>
      <sheetName val="Rosentrater"/>
      <sheetName val="Revised Final Additions"/>
      <sheetName val="2021 BC "/>
      <sheetName val="Revised Q1-3 TTP"/>
      <sheetName val="Rervised Q4 Exp TTP"/>
      <sheetName val="Categories"/>
      <sheetName val="Allocation"/>
      <sheetName val="Final Additions"/>
      <sheetName val="Current Year Category"/>
      <sheetName val="Witness Reference"/>
      <sheetName val="ER.BI.Business Case Link.11.02"/>
      <sheetName val="Past Year Category"/>
      <sheetName val="Current PRJ - PY Category"/>
      <sheetName val="TTP Hist Test Yr"/>
      <sheetName val="TTP 2021 Addit by Month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302000</v>
          </cell>
        </row>
      </sheetData>
      <sheetData sheetId="7">
        <row r="36">
          <cell r="I36" t="str">
            <v>CD.AA.Distribution</v>
          </cell>
        </row>
      </sheetData>
      <sheetData sheetId="8">
        <row r="7">
          <cell r="B7" t="str">
            <v>BI_00I02</v>
          </cell>
        </row>
      </sheetData>
      <sheetData sheetId="9"/>
      <sheetData sheetId="10"/>
      <sheetData sheetId="11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12">
        <row r="2">
          <cell r="D2" t="str">
            <v>2000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12.2022"/>
      <sheetName val="PROPOSED RATES-12.2023"/>
      <sheetName val="RR Summary"/>
      <sheetName val="CF "/>
      <sheetName val="ADJ DETAIL-INPUT"/>
      <sheetName val="ADJ SUMMARY"/>
      <sheetName val="Acerno_Cache_XXXXX"/>
      <sheetName val="CF WA Elec"/>
      <sheetName val="Exh. 6 p. 1 Elec RY2 Escalatn"/>
      <sheetName val="ROO INPUT 1.00"/>
      <sheetName val="E-1.01 DFIT RB"/>
      <sheetName val="E-1.02 Def Deb-Cred"/>
      <sheetName val="E-1.03 WC"/>
      <sheetName val="E-2.01 B&amp;O"/>
      <sheetName val="E-2.02 RProp Tax"/>
      <sheetName val="E-2.03 Uncol"/>
      <sheetName val="E-2.04 Reg Exp"/>
      <sheetName val="E-2.05 I&amp;D"/>
      <sheetName val="E-2.06 FIT"/>
      <sheetName val="E-2.07Off spc"/>
      <sheetName val="E-2.08 Excise"/>
      <sheetName val="E-2.09 G&amp;L"/>
      <sheetName val="2.10 E-WN"/>
      <sheetName val="2.11 E-EAS"/>
      <sheetName val="E-2.12 E-Misc"/>
      <sheetName val="E-2.13 Incentvs"/>
      <sheetName val="DEBT CALC 2.14"/>
      <sheetName val="E-2.15 09.2021 AMA to EOP"/>
      <sheetName val="E-2.16 Elim WA PC"/>
      <sheetName val="E-2.17 Nez Prc"/>
      <sheetName val="Adj 2.18 E-CS2-Col O&amp;M"/>
      <sheetName val="E-2.19, 3.00P Auth &amp; PF PS"/>
      <sheetName val="2.20 Tax Credit"/>
      <sheetName val="3.00T E-PF TRAN"/>
      <sheetName val="3.01 E-PF REV"/>
      <sheetName val="E-3.02 PF Def Deb"/>
      <sheetName val="E 3.03,5.00 ARAM"/>
      <sheetName val="E-3.04 AMI"/>
      <sheetName val="E-5.01 AMI"/>
      <sheetName val="E-3.05 Other Amort"/>
      <sheetName val="E-3.06 CETA Lbr"/>
      <sheetName val="E 3.07, 5.02 Labor"/>
      <sheetName val="3.08 E-Exe Labor"/>
      <sheetName val="3.09 E-PEB and 5.03 E-PEB24"/>
      <sheetName val="3.10 E-LIRAP Lbr"/>
      <sheetName val="E-3.11, 5.04 PF Prop Tx"/>
      <sheetName val="E-3.12, 5.05 PF Insur"/>
      <sheetName val="3.13 E- PF IT"/>
      <sheetName val="E-3.14,5.07 Misc O&amp;M"/>
      <sheetName val="E-3.15,4.01,4.02,5.08 PF Cap"/>
      <sheetName val="E-3.16, E-5.06 PF Trans Elec"/>
      <sheetName val="E 3.17, 4.08,5.12 PFPV EIM Cap"/>
      <sheetName val="E-3.18,4.04,4.05,5.10 PFPV WF"/>
      <sheetName val="E-3.19,4.06,4.07,5.11 PFPV Col"/>
      <sheetName val="4.03, 5.09 O&amp;M offsets"/>
      <sheetName val="4.03, 5.09 Revenue offsets"/>
      <sheetName val="Recap Sum Comparison"/>
      <sheetName val="LEAD SHEETS-DO NOT ENTER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A3" t="str">
            <v>TWELVE MONTHS ENDED SEPTEMBER 30, 2021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E-1"/>
      <sheetName val="Reg Fees 2.04"/>
      <sheetName val="E-RE-2"/>
      <sheetName val="G-RE-2"/>
      <sheetName val="Reg Fees"/>
      <sheetName val="Acerno_Cache_XXXXX"/>
      <sheetName val="Liability"/>
      <sheetName val="Revenue-E"/>
      <sheetName val="Revenue-G"/>
      <sheetName val="Input"/>
      <sheetName val="Macro1"/>
      <sheetName val="G-RE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Twelve Months Ended December 31, 2019</v>
          </cell>
        </row>
      </sheetData>
      <sheetData sheetId="10">
        <row r="56">
          <cell r="A56" t="str">
            <v>Recover</v>
          </cell>
        </row>
      </sheetData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OP0SED RATES-12.2022"/>
      <sheetName val="PROP0SED RATES-12.2023"/>
      <sheetName val="RR SUMMARY"/>
      <sheetName val="CF"/>
      <sheetName val="ADJ DETAIL INPUT"/>
      <sheetName val="ADJ SUMMARY"/>
      <sheetName val="Exh. 6 pg 3-4 Gas RY2 Escalatn"/>
      <sheetName val="CF WA Gas"/>
      <sheetName val="ROO INPUT 1.00"/>
      <sheetName val="G-1.01 ADFIT"/>
      <sheetName val="G-1.02 Def Debits"/>
      <sheetName val="G-1.03 WC"/>
      <sheetName val="G-2.01 B&amp;O"/>
      <sheetName val="G-2.02 R Prop Tax"/>
      <sheetName val="G-2.03 Uncoll"/>
      <sheetName val="G-2.04 Reg Fees"/>
      <sheetName val="G-2.05 I&amp;D"/>
      <sheetName val="G-2.06 FIT"/>
      <sheetName val="G-2.07 Off Spc"/>
      <sheetName val="G-2.08 Excs Tax"/>
      <sheetName val="G-2.09 Net Gains&amp;Loss"/>
      <sheetName val="2.10 G-WN"/>
      <sheetName val="2.11 G-EAS"/>
      <sheetName val="G-2.12 Misc"/>
      <sheetName val="G-2.13 Incent"/>
      <sheetName val="DEBT CALC 2.14"/>
      <sheetName val="G-2.15 Res 09.2021 AMA to EOP"/>
      <sheetName val="G 2.16 Tax credit"/>
      <sheetName val="3.01 G-PREV"/>
      <sheetName val="G-3.02 PF Def Debits"/>
      <sheetName val="G 3.03, 5.00 PF ARAM EDIT"/>
      <sheetName val="G-3.04 PF AMI 23"/>
      <sheetName val="G PF 5.01 AMI 24 "/>
      <sheetName val="G-3.05 PF Reg Amorts"/>
      <sheetName val="G-3.06 PF LEAP 23"/>
      <sheetName val="G-5.06 PF LEAP 24"/>
      <sheetName val="G 3.07,5.02 PF Non-Exec Labor"/>
      <sheetName val="3.08 G-Exec LBr"/>
      <sheetName val="G 3.09, 5.03 Benefits"/>
      <sheetName val="3.10 G-LIRAP"/>
      <sheetName val="3.11, 5.04 Prop Tax"/>
      <sheetName val="3.12, 5.05 PF Insur"/>
      <sheetName val="3.13 G-PF IT"/>
      <sheetName val="G-3.14,5.07 Misc O&amp;M"/>
      <sheetName val="G CAP Adds 3.15,4.01,4.02,5.08"/>
      <sheetName val="4.03,5.09 G-O&amp;M Offsets"/>
      <sheetName val="4.03, 5.09 Revenue offsets"/>
      <sheetName val="LEAD SHEETS-DO NOT ENTER"/>
      <sheetName val="Recap Summary"/>
    </sheetNames>
    <sheetDataSet>
      <sheetData sheetId="0"/>
      <sheetData sheetId="1"/>
      <sheetData sheetId="2">
        <row r="3">
          <cell r="A3" t="str">
            <v>TWELVE MONTHS ENDED SEPTEMBER 30,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A4FD-4489-4791-873A-1FE41364286F}">
  <sheetPr>
    <pageSetUpPr fitToPage="1"/>
  </sheetPr>
  <dimension ref="A1:N42"/>
  <sheetViews>
    <sheetView tabSelected="1" zoomScaleNormal="100" workbookViewId="0">
      <selection activeCell="C19" sqref="C19"/>
    </sheetView>
  </sheetViews>
  <sheetFormatPr defaultColWidth="9.140625" defaultRowHeight="14.25" customHeight="1"/>
  <cols>
    <col min="1" max="1" width="5.140625" style="41" bestFit="1" customWidth="1"/>
    <col min="2" max="2" width="1.5703125" style="41" customWidth="1"/>
    <col min="3" max="3" width="46.42578125" style="41" customWidth="1"/>
    <col min="4" max="4" width="3" style="41" customWidth="1"/>
    <col min="5" max="5" width="19.5703125" style="41" customWidth="1"/>
    <col min="6" max="6" width="16" style="41" customWidth="1"/>
    <col min="7" max="7" width="16.5703125" style="41" bestFit="1" customWidth="1"/>
    <col min="8" max="8" width="12.42578125" style="41" customWidth="1"/>
    <col min="9" max="9" width="10.42578125" style="2" hidden="1" customWidth="1"/>
    <col min="10" max="10" width="9.140625" style="2" hidden="1" customWidth="1"/>
    <col min="11" max="11" width="17" style="2" hidden="1" customWidth="1"/>
    <col min="12" max="16384" width="9.140625" style="2"/>
  </cols>
  <sheetData>
    <row r="1" spans="1:14" ht="19.5" customHeight="1">
      <c r="A1" s="74" t="s">
        <v>0</v>
      </c>
      <c r="B1" s="74"/>
      <c r="C1" s="74"/>
      <c r="D1" s="74"/>
      <c r="E1" s="74"/>
      <c r="F1" s="74"/>
      <c r="G1" s="74"/>
      <c r="H1" s="1" t="s">
        <v>25</v>
      </c>
    </row>
    <row r="2" spans="1:14" ht="14.25" customHeight="1">
      <c r="A2" s="74" t="s">
        <v>1</v>
      </c>
      <c r="B2" s="74"/>
      <c r="C2" s="74"/>
      <c r="D2" s="74"/>
      <c r="E2" s="74"/>
      <c r="F2" s="74"/>
      <c r="G2" s="74"/>
      <c r="H2" s="69" t="s">
        <v>2</v>
      </c>
    </row>
    <row r="3" spans="1:14" ht="14.25" customHeight="1">
      <c r="A3" s="75" t="s">
        <v>3</v>
      </c>
      <c r="B3" s="75"/>
      <c r="C3" s="75"/>
      <c r="D3" s="75"/>
      <c r="E3" s="75"/>
      <c r="F3" s="75"/>
      <c r="G3" s="75"/>
      <c r="H3" s="3"/>
    </row>
    <row r="4" spans="1:14" ht="14.25" customHeight="1">
      <c r="A4" s="74" t="str">
        <f>'[11]ADJ DETAIL-INPUT'!A3</f>
        <v>TWELVE MONTHS ENDED SEPTEMBER 30, 2021</v>
      </c>
      <c r="B4" s="74"/>
      <c r="C4" s="74"/>
      <c r="D4" s="74"/>
      <c r="E4" s="74"/>
      <c r="F4" s="74"/>
      <c r="G4" s="74"/>
      <c r="H4" s="3"/>
    </row>
    <row r="5" spans="1:14" ht="14.25" customHeight="1">
      <c r="A5" s="4"/>
      <c r="B5" s="4"/>
      <c r="C5" s="4"/>
      <c r="D5" s="4"/>
      <c r="E5" s="4"/>
      <c r="F5" s="5"/>
      <c r="G5" s="4"/>
      <c r="H5" s="3"/>
    </row>
    <row r="6" spans="1:14" ht="14.25" customHeight="1">
      <c r="A6" s="3"/>
      <c r="B6" s="3"/>
      <c r="C6" s="3"/>
      <c r="D6" s="3"/>
      <c r="E6" s="6" t="s">
        <v>4</v>
      </c>
      <c r="F6" s="5" t="s">
        <v>4</v>
      </c>
      <c r="G6" s="76" t="s">
        <v>5</v>
      </c>
      <c r="H6" s="3"/>
    </row>
    <row r="7" spans="1:14" ht="14.25" customHeight="1">
      <c r="A7" s="4"/>
      <c r="B7" s="4"/>
      <c r="C7" s="77"/>
      <c r="D7" s="77"/>
      <c r="E7" s="6" t="s">
        <v>6</v>
      </c>
      <c r="F7" s="5" t="s">
        <v>7</v>
      </c>
      <c r="G7" s="76"/>
      <c r="H7" s="4"/>
    </row>
    <row r="8" spans="1:14" ht="14.25" customHeight="1">
      <c r="A8" s="4"/>
      <c r="B8" s="4"/>
      <c r="C8" s="4"/>
      <c r="D8" s="4"/>
      <c r="E8" s="7" t="s">
        <v>8</v>
      </c>
      <c r="F8" s="8" t="s">
        <v>9</v>
      </c>
      <c r="G8" s="7" t="s">
        <v>9</v>
      </c>
      <c r="H8" s="9"/>
    </row>
    <row r="9" spans="1:14" ht="18" customHeight="1">
      <c r="A9" s="4" t="s">
        <v>10</v>
      </c>
      <c r="B9" s="4"/>
      <c r="C9" s="4"/>
      <c r="D9" s="4"/>
      <c r="E9" s="6" t="s">
        <v>11</v>
      </c>
      <c r="F9" s="5" t="s">
        <v>11</v>
      </c>
      <c r="G9" s="6" t="s">
        <v>11</v>
      </c>
      <c r="H9" s="4"/>
      <c r="N9" s="10"/>
    </row>
    <row r="10" spans="1:14" ht="14.25" customHeight="1">
      <c r="A10" s="11" t="s">
        <v>12</v>
      </c>
      <c r="B10" s="4"/>
      <c r="C10" s="11" t="s">
        <v>13</v>
      </c>
      <c r="D10" s="4"/>
      <c r="E10" s="12" t="s">
        <v>14</v>
      </c>
      <c r="F10" s="13" t="s">
        <v>14</v>
      </c>
      <c r="G10" s="12" t="s">
        <v>14</v>
      </c>
      <c r="H10" s="4"/>
    </row>
    <row r="11" spans="1:14" ht="14.25" customHeight="1">
      <c r="A11" s="2"/>
      <c r="B11" s="2"/>
      <c r="C11" s="2"/>
      <c r="D11" s="2"/>
      <c r="E11" s="2"/>
      <c r="F11" s="2"/>
      <c r="G11" s="2"/>
      <c r="H11" s="2"/>
      <c r="M11" s="14"/>
    </row>
    <row r="12" spans="1:14" ht="14.25" customHeight="1">
      <c r="A12" s="5">
        <v>1</v>
      </c>
      <c r="B12" s="2"/>
      <c r="C12" s="2" t="s">
        <v>15</v>
      </c>
      <c r="D12" s="2"/>
      <c r="E12" s="15">
        <v>2045841.1052023596</v>
      </c>
      <c r="F12" s="16">
        <v>2125576.349839834</v>
      </c>
      <c r="G12" s="17"/>
      <c r="H12" s="18"/>
    </row>
    <row r="13" spans="1:14" ht="14.25" customHeight="1">
      <c r="A13" s="5"/>
      <c r="B13" s="2"/>
      <c r="C13" s="2"/>
      <c r="D13" s="2"/>
      <c r="E13" s="19"/>
      <c r="F13" s="19"/>
      <c r="G13" s="19"/>
      <c r="H13" s="19"/>
    </row>
    <row r="14" spans="1:14" ht="14.25" customHeight="1">
      <c r="A14" s="5">
        <v>2</v>
      </c>
      <c r="B14" s="2"/>
      <c r="C14" s="63" t="s">
        <v>16</v>
      </c>
      <c r="D14" s="63"/>
      <c r="E14" s="64">
        <v>6.4600000000000005E-2</v>
      </c>
      <c r="F14" s="64">
        <v>6.4600000000000005E-2</v>
      </c>
      <c r="G14" s="20"/>
      <c r="H14" s="21"/>
    </row>
    <row r="15" spans="1:14" ht="14.25" customHeight="1">
      <c r="A15" s="5"/>
      <c r="B15" s="2"/>
      <c r="C15" s="2"/>
      <c r="D15" s="2"/>
      <c r="E15" s="22"/>
      <c r="F15" s="22"/>
      <c r="G15" s="23"/>
      <c r="H15" s="22"/>
    </row>
    <row r="16" spans="1:14" ht="14.25" customHeight="1">
      <c r="A16" s="5">
        <v>3</v>
      </c>
      <c r="B16" s="2"/>
      <c r="C16" s="2" t="s">
        <v>17</v>
      </c>
      <c r="D16" s="2"/>
      <c r="E16" s="19">
        <f>ROUND(E12*E14,4)</f>
        <v>132161.33540000001</v>
      </c>
      <c r="F16" s="19">
        <f t="shared" ref="F16" si="0">ROUND(F12*F14,4)</f>
        <v>137312.2322</v>
      </c>
      <c r="G16" s="19"/>
      <c r="H16" s="19"/>
    </row>
    <row r="17" spans="1:9" ht="14.25" customHeight="1">
      <c r="A17" s="5"/>
      <c r="B17" s="2"/>
      <c r="C17" s="2"/>
      <c r="D17" s="2"/>
      <c r="E17" s="19"/>
      <c r="F17" s="19"/>
      <c r="G17" s="19"/>
      <c r="H17" s="19"/>
    </row>
    <row r="18" spans="1:9" ht="14.25" customHeight="1">
      <c r="A18" s="5">
        <v>4</v>
      </c>
      <c r="B18" s="2"/>
      <c r="C18" s="2" t="s">
        <v>18</v>
      </c>
      <c r="D18" s="2"/>
      <c r="E18" s="24">
        <v>109633.21239844486</v>
      </c>
      <c r="F18" s="24">
        <v>102520.92980618199</v>
      </c>
      <c r="G18" s="19"/>
      <c r="H18" s="25"/>
      <c r="I18" s="26" t="s">
        <v>19</v>
      </c>
    </row>
    <row r="19" spans="1:9" ht="14.25" customHeight="1">
      <c r="A19" s="5"/>
      <c r="B19" s="2"/>
      <c r="C19" s="2"/>
      <c r="D19" s="2"/>
      <c r="E19" s="2"/>
      <c r="F19" s="2"/>
      <c r="G19" s="2"/>
      <c r="H19" s="2"/>
      <c r="I19" s="27"/>
    </row>
    <row r="20" spans="1:9" ht="14.25" customHeight="1">
      <c r="A20" s="5">
        <v>5</v>
      </c>
      <c r="B20" s="2"/>
      <c r="C20" s="2" t="s">
        <v>20</v>
      </c>
      <c r="D20" s="2"/>
      <c r="E20" s="19">
        <f>E16-E18</f>
        <v>22528.123001555155</v>
      </c>
      <c r="F20" s="19">
        <f t="shared" ref="F20" si="1">F16-F18</f>
        <v>34791.302393818012</v>
      </c>
      <c r="G20" s="19">
        <f>F20-E20</f>
        <v>12263.179392262857</v>
      </c>
      <c r="H20" s="19"/>
      <c r="I20" s="14"/>
    </row>
    <row r="21" spans="1:9" ht="14.25" customHeight="1">
      <c r="A21" s="5"/>
      <c r="B21" s="2"/>
      <c r="C21" s="2"/>
      <c r="D21" s="2"/>
      <c r="E21" s="2"/>
      <c r="F21" s="2"/>
      <c r="G21" s="2"/>
      <c r="H21" s="2"/>
    </row>
    <row r="22" spans="1:9" ht="14.25" customHeight="1">
      <c r="A22" s="5">
        <v>6</v>
      </c>
      <c r="B22" s="2"/>
      <c r="C22" s="2" t="s">
        <v>21</v>
      </c>
      <c r="D22" s="2"/>
      <c r="E22" s="28">
        <v>0.75529400000000002</v>
      </c>
      <c r="F22" s="29">
        <f>E22</f>
        <v>0.75529400000000002</v>
      </c>
      <c r="G22" s="30">
        <f>F22</f>
        <v>0.75529400000000002</v>
      </c>
      <c r="H22" s="28"/>
    </row>
    <row r="23" spans="1:9" ht="13.5" customHeight="1">
      <c r="A23" s="5"/>
      <c r="B23" s="2"/>
      <c r="C23" s="2"/>
      <c r="D23" s="2"/>
      <c r="E23" s="31"/>
      <c r="F23" s="32"/>
      <c r="G23" s="2"/>
      <c r="H23" s="33"/>
    </row>
    <row r="24" spans="1:9" ht="20.25" customHeight="1">
      <c r="A24" s="5">
        <v>7</v>
      </c>
      <c r="B24" s="2"/>
      <c r="C24" s="63" t="s">
        <v>22</v>
      </c>
      <c r="D24" s="63"/>
      <c r="E24" s="65">
        <f>E20/E22+1</f>
        <v>29827.958775728595</v>
      </c>
      <c r="F24" s="66">
        <f>ROUND(F20/F22,0)+1</f>
        <v>46064</v>
      </c>
      <c r="G24" s="65">
        <f>G20/G22-1</f>
        <v>16235.29923217033</v>
      </c>
      <c r="H24" s="34"/>
    </row>
    <row r="25" spans="1:9" ht="14.25" customHeight="1">
      <c r="A25" s="5"/>
      <c r="B25" s="35"/>
      <c r="C25" s="2"/>
      <c r="D25" s="2"/>
      <c r="E25" s="19"/>
      <c r="F25" s="2"/>
      <c r="G25" s="2"/>
      <c r="H25" s="36"/>
    </row>
    <row r="26" spans="1:9" ht="14.25" customHeight="1">
      <c r="A26" s="5">
        <v>8</v>
      </c>
      <c r="B26" s="35"/>
      <c r="C26" s="2" t="s">
        <v>23</v>
      </c>
      <c r="D26" s="2"/>
      <c r="E26" s="37">
        <v>52852</v>
      </c>
      <c r="F26" s="37">
        <v>69985</v>
      </c>
      <c r="G26" s="38">
        <f>+F26-E26</f>
        <v>17133</v>
      </c>
      <c r="H26" s="39"/>
    </row>
    <row r="27" spans="1:9" ht="14.25" customHeight="1">
      <c r="A27" s="5"/>
      <c r="B27" s="35"/>
      <c r="C27" s="2"/>
      <c r="D27" s="2"/>
      <c r="E27" s="2"/>
      <c r="F27" s="2"/>
      <c r="G27" s="2"/>
      <c r="H27" s="40"/>
    </row>
    <row r="28" spans="1:9" ht="14.25" customHeight="1">
      <c r="A28" s="5">
        <v>9</v>
      </c>
      <c r="B28" s="35"/>
      <c r="C28" s="63" t="s">
        <v>32</v>
      </c>
      <c r="D28" s="63"/>
      <c r="E28" s="67">
        <f>+E24-E26</f>
        <v>-23024.041224271405</v>
      </c>
      <c r="F28" s="66"/>
      <c r="G28" s="67">
        <f>+G24-G26</f>
        <v>-897.70076782967044</v>
      </c>
      <c r="H28" s="19"/>
    </row>
    <row r="29" spans="1:9" ht="14.25" customHeight="1">
      <c r="A29" s="5"/>
      <c r="B29" s="35"/>
      <c r="C29" s="2"/>
      <c r="D29" s="2"/>
      <c r="E29" s="2"/>
      <c r="F29" s="2"/>
      <c r="H29" s="20"/>
    </row>
    <row r="30" spans="1:9" ht="14.25" customHeight="1">
      <c r="E30" s="42"/>
    </row>
    <row r="31" spans="1:9" ht="14.25" customHeight="1">
      <c r="A31" s="41" t="s">
        <v>29</v>
      </c>
    </row>
    <row r="32" spans="1:9" ht="14.25" customHeight="1">
      <c r="C32" s="41" t="s">
        <v>30</v>
      </c>
    </row>
    <row r="33" spans="5:11" ht="14.25" customHeight="1">
      <c r="K33" s="43" t="s">
        <v>24</v>
      </c>
    </row>
    <row r="41" spans="5:11" ht="14.25" customHeight="1">
      <c r="E41" s="44"/>
      <c r="G41" s="45"/>
    </row>
    <row r="42" spans="5:11" ht="14.25" customHeight="1">
      <c r="G42" s="45"/>
    </row>
  </sheetData>
  <mergeCells count="6">
    <mergeCell ref="A1:G1"/>
    <mergeCell ref="A2:G2"/>
    <mergeCell ref="A3:G3"/>
    <mergeCell ref="A4:G4"/>
    <mergeCell ref="G6:G7"/>
    <mergeCell ref="C7:D7"/>
  </mergeCells>
  <pageMargins left="1.25" right="0.51" top="1.25" bottom="0.5" header="0.5" footer="0.5"/>
  <pageSetup scale="99" firstPageNumber="4" orientation="landscape" r:id="rId1"/>
  <headerFooter scaleWithDoc="0" alignWithMargins="0">
    <oddFooter>&amp;RPage &amp;P of &amp;N</oddFooter>
  </headerFooter>
  <colBreaks count="1" manualBreakCount="1">
    <brk id="5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2BEB-8626-49B5-80A7-16B854B5D89A}">
  <sheetPr>
    <pageSetUpPr fitToPage="1"/>
  </sheetPr>
  <dimension ref="A1:J31"/>
  <sheetViews>
    <sheetView zoomScaleNormal="100" workbookViewId="0">
      <selection activeCell="I13" sqref="I13"/>
    </sheetView>
  </sheetViews>
  <sheetFormatPr defaultColWidth="9.140625" defaultRowHeight="15.75"/>
  <cols>
    <col min="1" max="1" width="7.42578125" style="2" customWidth="1"/>
    <col min="2" max="2" width="1.42578125" style="2" customWidth="1"/>
    <col min="3" max="3" width="49.42578125" style="2" customWidth="1"/>
    <col min="4" max="4" width="1.140625" style="2" customWidth="1"/>
    <col min="5" max="5" width="0.5703125" style="2" customWidth="1"/>
    <col min="6" max="6" width="22.42578125" style="2" customWidth="1"/>
    <col min="7" max="7" width="17.5703125" style="2" customWidth="1"/>
    <col min="8" max="8" width="15.5703125" style="2" customWidth="1"/>
    <col min="9" max="9" width="14.5703125" style="2" customWidth="1"/>
    <col min="10" max="10" width="4.85546875" style="2" customWidth="1"/>
    <col min="11" max="16384" width="9.140625" style="43"/>
  </cols>
  <sheetData>
    <row r="1" spans="1:10">
      <c r="A1" s="74" t="s">
        <v>0</v>
      </c>
      <c r="B1" s="74"/>
      <c r="C1" s="74"/>
      <c r="D1" s="74"/>
      <c r="E1" s="74"/>
      <c r="F1" s="74"/>
      <c r="G1" s="1"/>
      <c r="H1" s="1"/>
      <c r="I1" s="62" t="s">
        <v>25</v>
      </c>
      <c r="J1" s="1"/>
    </row>
    <row r="2" spans="1:10">
      <c r="A2" s="74" t="s">
        <v>1</v>
      </c>
      <c r="B2" s="74"/>
      <c r="C2" s="74"/>
      <c r="D2" s="74"/>
      <c r="E2" s="74"/>
      <c r="F2" s="74"/>
      <c r="G2" s="1"/>
      <c r="H2" s="1"/>
      <c r="I2" s="68" t="s">
        <v>28</v>
      </c>
      <c r="J2" s="1"/>
    </row>
    <row r="3" spans="1:10">
      <c r="A3" s="75" t="s">
        <v>26</v>
      </c>
      <c r="B3" s="75"/>
      <c r="C3" s="75"/>
      <c r="D3" s="75"/>
      <c r="E3" s="75"/>
      <c r="F3" s="75"/>
      <c r="G3" s="4"/>
      <c r="H3" s="4"/>
      <c r="I3" s="4"/>
      <c r="J3" s="4"/>
    </row>
    <row r="4" spans="1:10">
      <c r="A4" s="82" t="str">
        <f>'[18]PROP0SED RATES-12.2023'!A3</f>
        <v>TWELVE MONTHS ENDED SEPTEMBER 30, 2021</v>
      </c>
      <c r="B4" s="82"/>
      <c r="C4" s="82"/>
      <c r="D4" s="82"/>
      <c r="E4" s="82"/>
      <c r="F4" s="82"/>
      <c r="G4" s="46"/>
      <c r="H4" s="46"/>
      <c r="I4" s="46"/>
      <c r="J4" s="46"/>
    </row>
    <row r="5" spans="1:10">
      <c r="A5" s="3"/>
      <c r="B5" s="3"/>
      <c r="C5" s="3"/>
      <c r="D5" s="3"/>
      <c r="E5" s="3"/>
      <c r="F5" s="6" t="s">
        <v>4</v>
      </c>
      <c r="G5" s="5" t="s">
        <v>4</v>
      </c>
      <c r="H5" s="76" t="s">
        <v>5</v>
      </c>
      <c r="I5" s="4"/>
      <c r="J5" s="4"/>
    </row>
    <row r="6" spans="1:10">
      <c r="C6" s="47"/>
      <c r="D6" s="47"/>
      <c r="F6" s="6" t="s">
        <v>6</v>
      </c>
      <c r="G6" s="5" t="s">
        <v>7</v>
      </c>
      <c r="H6" s="76"/>
      <c r="I6" s="4"/>
      <c r="J6" s="4"/>
    </row>
    <row r="7" spans="1:10" ht="15.75" customHeight="1">
      <c r="F7" s="7" t="s">
        <v>8</v>
      </c>
      <c r="G7" s="8" t="s">
        <v>9</v>
      </c>
      <c r="H7" s="7" t="s">
        <v>9</v>
      </c>
      <c r="I7" s="48"/>
      <c r="J7" s="4"/>
    </row>
    <row r="8" spans="1:10" ht="15.75" customHeight="1">
      <c r="A8" s="49" t="s">
        <v>10</v>
      </c>
      <c r="B8" s="4"/>
      <c r="C8" s="78" t="s">
        <v>13</v>
      </c>
      <c r="D8" s="79"/>
      <c r="E8" s="4"/>
      <c r="F8" s="6" t="s">
        <v>11</v>
      </c>
      <c r="G8" s="5" t="s">
        <v>11</v>
      </c>
      <c r="H8" s="6" t="s">
        <v>11</v>
      </c>
      <c r="I8" s="48"/>
      <c r="J8" s="48"/>
    </row>
    <row r="9" spans="1:10">
      <c r="A9" s="50" t="s">
        <v>12</v>
      </c>
      <c r="B9" s="4"/>
      <c r="C9" s="80"/>
      <c r="D9" s="81"/>
      <c r="E9" s="4"/>
      <c r="F9" s="12" t="s">
        <v>14</v>
      </c>
      <c r="G9" s="13" t="s">
        <v>14</v>
      </c>
      <c r="H9" s="12" t="s">
        <v>14</v>
      </c>
      <c r="I9" s="48"/>
      <c r="J9" s="48"/>
    </row>
    <row r="11" spans="1:10">
      <c r="A11" s="5">
        <v>1</v>
      </c>
      <c r="C11" s="2" t="s">
        <v>27</v>
      </c>
      <c r="F11" s="51">
        <v>514941.91713522479</v>
      </c>
      <c r="G11" s="51">
        <v>535042.31288435729</v>
      </c>
      <c r="H11" s="51"/>
      <c r="I11" s="51"/>
      <c r="J11" s="51"/>
    </row>
    <row r="12" spans="1:10">
      <c r="A12" s="5"/>
      <c r="F12" s="19"/>
      <c r="G12" s="19"/>
      <c r="H12" s="19"/>
      <c r="I12" s="19"/>
      <c r="J12" s="19"/>
    </row>
    <row r="13" spans="1:10">
      <c r="A13" s="5">
        <v>2</v>
      </c>
      <c r="C13" s="63" t="s">
        <v>16</v>
      </c>
      <c r="D13" s="63"/>
      <c r="E13" s="63"/>
      <c r="F13" s="64">
        <v>6.4600000000000005E-2</v>
      </c>
      <c r="G13" s="64">
        <v>6.4600000000000005E-2</v>
      </c>
      <c r="H13" s="20"/>
      <c r="I13" s="20"/>
      <c r="J13" s="21"/>
    </row>
    <row r="14" spans="1:10">
      <c r="A14" s="5"/>
      <c r="F14" s="22"/>
      <c r="G14" s="22"/>
      <c r="H14" s="23"/>
      <c r="I14" s="23"/>
      <c r="J14" s="22"/>
    </row>
    <row r="15" spans="1:10">
      <c r="A15" s="5">
        <v>3</v>
      </c>
      <c r="C15" s="2" t="s">
        <v>17</v>
      </c>
      <c r="F15" s="19">
        <f>ROUND(F11*F13,0)</f>
        <v>33265</v>
      </c>
      <c r="G15" s="19">
        <f>ROUND(G11*G13,0)</f>
        <v>34564</v>
      </c>
      <c r="H15" s="19"/>
      <c r="I15" s="19"/>
      <c r="J15" s="19"/>
    </row>
    <row r="16" spans="1:10">
      <c r="A16" s="5"/>
      <c r="F16" s="19"/>
      <c r="G16" s="19"/>
      <c r="H16" s="19"/>
      <c r="I16" s="19"/>
      <c r="J16" s="19"/>
    </row>
    <row r="17" spans="1:10">
      <c r="A17" s="5">
        <v>4</v>
      </c>
      <c r="C17" s="2" t="s">
        <v>18</v>
      </c>
      <c r="F17" s="52">
        <v>29391.13616124797</v>
      </c>
      <c r="G17" s="52">
        <v>29220.577249393878</v>
      </c>
      <c r="H17" s="51"/>
      <c r="I17" s="51"/>
      <c r="J17" s="51"/>
    </row>
    <row r="18" spans="1:10">
      <c r="A18" s="5"/>
    </row>
    <row r="19" spans="1:10">
      <c r="A19" s="5">
        <v>5</v>
      </c>
      <c r="C19" s="2" t="s">
        <v>20</v>
      </c>
      <c r="F19" s="19">
        <f>F15-F17</f>
        <v>3873.8638387520296</v>
      </c>
      <c r="G19" s="19">
        <f>G15-G17</f>
        <v>5343.4227506061216</v>
      </c>
      <c r="H19" s="19">
        <f>G19-F19</f>
        <v>1469.558911854092</v>
      </c>
      <c r="I19" s="19"/>
      <c r="J19" s="19"/>
    </row>
    <row r="20" spans="1:10">
      <c r="A20" s="5"/>
      <c r="G20" s="28"/>
    </row>
    <row r="21" spans="1:10">
      <c r="A21" s="5">
        <v>6</v>
      </c>
      <c r="C21" s="2" t="s">
        <v>21</v>
      </c>
      <c r="F21" s="29">
        <v>0.755463</v>
      </c>
      <c r="G21" s="28">
        <f>F21</f>
        <v>0.755463</v>
      </c>
      <c r="H21" s="53">
        <f>G21</f>
        <v>0.755463</v>
      </c>
      <c r="I21" s="28"/>
      <c r="J21" s="28"/>
    </row>
    <row r="22" spans="1:10">
      <c r="A22" s="5"/>
      <c r="G22" s="54"/>
      <c r="H22" s="55"/>
    </row>
    <row r="23" spans="1:10">
      <c r="A23" s="5">
        <v>7</v>
      </c>
      <c r="C23" s="63" t="s">
        <v>22</v>
      </c>
      <c r="D23" s="63"/>
      <c r="E23" s="70"/>
      <c r="F23" s="65">
        <f>ROUND(F19/F21,0)</f>
        <v>5128</v>
      </c>
      <c r="G23" s="71">
        <f>ROUND(G19/G21,0)+1</f>
        <v>7074</v>
      </c>
      <c r="H23" s="65">
        <f>H19/H21</f>
        <v>1945.2427343947911</v>
      </c>
      <c r="I23" s="57"/>
    </row>
    <row r="24" spans="1:10">
      <c r="E24" s="56"/>
      <c r="G24" s="28"/>
      <c r="I24" s="3"/>
    </row>
    <row r="25" spans="1:10">
      <c r="A25" s="5">
        <v>8</v>
      </c>
      <c r="C25" s="2" t="s">
        <v>23</v>
      </c>
      <c r="F25" s="51">
        <v>10922</v>
      </c>
      <c r="G25" s="51">
        <v>13094</v>
      </c>
      <c r="H25" s="51">
        <f>+G25-F25</f>
        <v>2172</v>
      </c>
      <c r="I25" s="58"/>
      <c r="J25" s="51"/>
    </row>
    <row r="26" spans="1:10" ht="9.75" customHeight="1">
      <c r="C26" s="59"/>
      <c r="D26" s="59"/>
      <c r="E26" s="59"/>
      <c r="F26" s="59"/>
      <c r="G26" s="59"/>
      <c r="H26" s="60"/>
      <c r="I26" s="61"/>
      <c r="J26" s="59"/>
    </row>
    <row r="27" spans="1:10">
      <c r="A27" s="5">
        <v>9</v>
      </c>
      <c r="C27" s="63" t="s">
        <v>32</v>
      </c>
      <c r="D27" s="63"/>
      <c r="E27" s="63"/>
      <c r="F27" s="72">
        <f>+F23-F25</f>
        <v>-5794</v>
      </c>
      <c r="G27" s="73"/>
      <c r="H27" s="72">
        <f>+H23-H25</f>
        <v>-226.75726560520889</v>
      </c>
      <c r="I27" s="3"/>
      <c r="J27" s="51"/>
    </row>
    <row r="28" spans="1:10">
      <c r="G28" s="51"/>
    </row>
    <row r="29" spans="1:10">
      <c r="G29" s="51"/>
    </row>
    <row r="30" spans="1:10">
      <c r="A30" s="41" t="s">
        <v>29</v>
      </c>
      <c r="G30" s="51"/>
    </row>
    <row r="31" spans="1:10">
      <c r="C31" s="41" t="s">
        <v>31</v>
      </c>
      <c r="G31" s="51"/>
    </row>
  </sheetData>
  <mergeCells count="6">
    <mergeCell ref="H5:H6"/>
    <mergeCell ref="C8:D9"/>
    <mergeCell ref="A1:F1"/>
    <mergeCell ref="A2:F2"/>
    <mergeCell ref="A3:F3"/>
    <mergeCell ref="A4:F4"/>
  </mergeCells>
  <printOptions horizontalCentered="1"/>
  <pageMargins left="0.75" right="0.5" top="0.97" bottom="0.84" header="0.5" footer="0.5"/>
  <pageSetup scale="97" orientation="landscape" r:id="rId1"/>
  <headerFooter scaleWithDoc="0" alignWithMargins="0"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EB662B-1FAF-463D-88BA-0354B1E8DA20}"/>
</file>

<file path=customXml/itemProps2.xml><?xml version="1.0" encoding="utf-8"?>
<ds:datastoreItem xmlns:ds="http://schemas.openxmlformats.org/officeDocument/2006/customXml" ds:itemID="{0695E3B6-D496-4A66-B709-16386349A3C0}"/>
</file>

<file path=customXml/itemProps3.xml><?xml version="1.0" encoding="utf-8"?>
<ds:datastoreItem xmlns:ds="http://schemas.openxmlformats.org/officeDocument/2006/customXml" ds:itemID="{DF854D03-D87F-4E06-8BF7-3586EFEDE681}"/>
</file>

<file path=customXml/itemProps4.xml><?xml version="1.0" encoding="utf-8"?>
<ds:datastoreItem xmlns:ds="http://schemas.openxmlformats.org/officeDocument/2006/customXml" ds:itemID="{C771C347-3B6A-4AAC-AC15-31E241D43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SC-3A</vt:lpstr>
      <vt:lpstr>Exhbit SC-3B</vt:lpstr>
      <vt:lpstr>'Exhbit SC-3B'!Print_Area</vt:lpstr>
      <vt:lpstr>'Exhibit SC-3A'!Print_Area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2022-07-08T02:01:43Z</cp:lastPrinted>
  <dcterms:created xsi:type="dcterms:W3CDTF">2022-07-08T01:39:36Z</dcterms:created>
  <dcterms:modified xsi:type="dcterms:W3CDTF">2022-07-25T18:51:07Z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{317A9861-7F2D-4302-BE02-CF6A991903B8}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