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2 Deferred Debits&amp;Credits\"/>
    </mc:Choice>
  </mc:AlternateContent>
  <bookViews>
    <workbookView xWindow="240" yWindow="105" windowWidth="13260" windowHeight="8070" firstSheet="1" activeTab="2"/>
  </bookViews>
  <sheets>
    <sheet name="Acerno_Cache_XXXXX" sheetId="13" state="veryHidden" r:id="rId1"/>
    <sheet name="E-DDC-23" sheetId="12" r:id="rId2"/>
    <sheet name="G-DDC-7" sheetId="11" r:id="rId3"/>
  </sheets>
  <definedNames>
    <definedName name="_xlnm.Print_Area" localSheetId="1">'E-DDC-23'!$A$1:$G$38</definedName>
    <definedName name="_xlnm.Print_Area" localSheetId="2">'G-DDC-7'!$A$1:$G$40</definedName>
  </definedNames>
  <calcPr calcId="152511"/>
</workbook>
</file>

<file path=xl/calcChain.xml><?xml version="1.0" encoding="utf-8"?>
<calcChain xmlns="http://schemas.openxmlformats.org/spreadsheetml/2006/main">
  <c r="C20" i="12" l="1"/>
  <c r="C22" i="12" s="1"/>
  <c r="C28" i="12" l="1"/>
  <c r="C27" i="12"/>
  <c r="G28" i="12" s="1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F29" i="11" l="1"/>
  <c r="F28" i="11"/>
  <c r="E27" i="11"/>
  <c r="E2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6" i="11"/>
  <c r="A20" i="11"/>
  <c r="B28" i="11"/>
  <c r="B27" i="11"/>
  <c r="G29" i="12" l="1"/>
  <c r="G30" i="12" s="1"/>
  <c r="C29" i="12" l="1"/>
  <c r="C20" i="11" l="1"/>
  <c r="C22" i="11" l="1"/>
  <c r="C27" i="11" s="1"/>
  <c r="G28" i="11" s="1"/>
  <c r="C28" i="11" l="1"/>
  <c r="G29" i="11" s="1"/>
  <c r="G30" i="11" s="1"/>
  <c r="C29" i="11" l="1"/>
</calcChain>
</file>

<file path=xl/comments1.xml><?xml version="1.0" encoding="utf-8"?>
<comments xmlns="http://schemas.openxmlformats.org/spreadsheetml/2006/main">
  <authors>
    <author>Jaa0175</author>
    <author>Jen Buss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Jaa0175:</t>
        </r>
        <r>
          <rPr>
            <sz val="9"/>
            <color indexed="81"/>
            <rFont val="Tahoma"/>
            <charset val="1"/>
          </rPr>
          <t xml:space="preserve">
Amounts are from the "Month End Deposit by State Report" in the ROO folder by month.</t>
        </r>
      </text>
    </comment>
    <comment ref="E27" authorId="1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http://www.utc.wa.gov/regulatedindustries/utilities/energy/pages/customerdepositinterestrates.aspx</t>
        </r>
      </text>
    </comment>
  </commentList>
</comments>
</file>

<file path=xl/comments2.xml><?xml version="1.0" encoding="utf-8"?>
<comments xmlns="http://schemas.openxmlformats.org/spreadsheetml/2006/main">
  <authors>
    <author>Jen Buss</author>
  </authors>
  <commentList>
    <comment ref="E27" authorId="0" shapeId="0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http://www.utc.wa.gov/regulatedindustries/utilities/energy/pages/customerdepositinterestrates.aspx</t>
        </r>
      </text>
    </comment>
  </commentList>
</comments>
</file>

<file path=xl/sharedStrings.xml><?xml version="1.0" encoding="utf-8"?>
<sst xmlns="http://schemas.openxmlformats.org/spreadsheetml/2006/main" count="31" uniqueCount="17">
  <si>
    <t>Date</t>
  </si>
  <si>
    <t>No. of Accounts</t>
  </si>
  <si>
    <t>Deposits Held</t>
  </si>
  <si>
    <t xml:space="preserve">   WA Electric</t>
  </si>
  <si>
    <t xml:space="preserve">   WA Gas</t>
  </si>
  <si>
    <t>TOTAL</t>
  </si>
  <si>
    <t>AMA Deposits</t>
  </si>
  <si>
    <t>AVISTA UTILITIES</t>
  </si>
  <si>
    <t xml:space="preserve">Allocate to Service: </t>
  </si>
  <si>
    <t>Washington Customer Deposits</t>
  </si>
  <si>
    <t>Allocate WA Deposits to Service (1):</t>
  </si>
  <si>
    <t>This allocation factor provides similar electric/gas assignment as the Sales Revenue analysis</t>
  </si>
  <si>
    <t xml:space="preserve">used in prior cases, without the necessity of developing a separate allocator.  </t>
  </si>
  <si>
    <t>(1) Allocation based on Allocation Factor 9 from Results of Operations Report G-ALL-12A.</t>
  </si>
  <si>
    <t>Int. Rate Per WAC for 2018</t>
  </si>
  <si>
    <t>For Commission Basis Historical 2018 Rate</t>
  </si>
  <si>
    <t>(Dec 2017 + Dec 2018)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</si>
</sst>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%"/>
    <numFmt numFmtId="167" formatCode="0.00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1" fillId="0" borderId="0" xfId="1"/>
    <xf numFmtId="164" fontId="1" fillId="0" borderId="0" xfId="1" applyNumberFormat="1"/>
    <xf numFmtId="7" fontId="1" fillId="0" borderId="3" xfId="1" applyNumberFormat="1" applyBorder="1"/>
    <xf numFmtId="7" fontId="1" fillId="0" borderId="0" xfId="1" applyNumberFormat="1"/>
    <xf numFmtId="7" fontId="1" fillId="0" borderId="2" xfId="1" applyNumberFormat="1" applyBorder="1"/>
    <xf numFmtId="165" fontId="0" fillId="0" borderId="0" xfId="0" applyNumberFormat="1" applyBorder="1"/>
    <xf numFmtId="7" fontId="1" fillId="0" borderId="0" xfId="1" applyNumberFormat="1" applyBorder="1"/>
    <xf numFmtId="0" fontId="0" fillId="0" borderId="0" xfId="0" applyBorder="1"/>
    <xf numFmtId="7" fontId="2" fillId="0" borderId="0" xfId="1" applyNumberFormat="1" applyFont="1"/>
    <xf numFmtId="166" fontId="0" fillId="0" borderId="0" xfId="2" applyNumberFormat="1" applyFont="1" applyBorder="1"/>
    <xf numFmtId="43" fontId="0" fillId="0" borderId="0" xfId="1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 applyBorder="1"/>
    <xf numFmtId="43" fontId="0" fillId="0" borderId="0" xfId="1" applyFont="1" applyFill="1" applyBorder="1"/>
    <xf numFmtId="167" fontId="0" fillId="0" borderId="0" xfId="2" applyNumberFormat="1" applyFont="1" applyBorder="1"/>
    <xf numFmtId="0" fontId="1" fillId="0" borderId="0" xfId="0" applyFont="1"/>
    <xf numFmtId="164" fontId="1" fillId="0" borderId="1" xfId="1" applyNumberFormat="1" applyFill="1" applyBorder="1"/>
    <xf numFmtId="43" fontId="1" fillId="0" borderId="1" xfId="1" applyFill="1" applyBorder="1"/>
    <xf numFmtId="10" fontId="0" fillId="0" borderId="0" xfId="0" applyNumberFormat="1" applyFill="1"/>
    <xf numFmtId="0" fontId="2" fillId="0" borderId="0" xfId="0" applyFont="1" applyBorder="1" applyAlignment="1">
      <alignment wrapText="1"/>
    </xf>
    <xf numFmtId="7" fontId="2" fillId="0" borderId="6" xfId="1" applyNumberFormat="1" applyFont="1" applyBorder="1" applyAlignment="1">
      <alignment horizontal="right"/>
    </xf>
    <xf numFmtId="167" fontId="1" fillId="0" borderId="0" xfId="1" applyNumberFormat="1"/>
    <xf numFmtId="0" fontId="0" fillId="0" borderId="0" xfId="0" applyFill="1"/>
    <xf numFmtId="0" fontId="2" fillId="0" borderId="4" xfId="0" applyFont="1" applyFill="1" applyBorder="1"/>
    <xf numFmtId="165" fontId="2" fillId="0" borderId="0" xfId="0" applyNumberFormat="1" applyFont="1" applyFill="1" applyBorder="1"/>
    <xf numFmtId="165" fontId="0" fillId="0" borderId="5" xfId="0" applyNumberFormat="1" applyFill="1" applyBorder="1"/>
    <xf numFmtId="14" fontId="1" fillId="0" borderId="1" xfId="1" applyNumberFormat="1" applyFill="1" applyBorder="1"/>
    <xf numFmtId="0" fontId="0" fillId="0" borderId="0" xfId="0" applyAlignment="1">
      <alignment shrinkToFit="1"/>
    </xf>
    <xf numFmtId="0" fontId="2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3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zoomScale="115" zoomScaleNormal="115" workbookViewId="0">
      <selection activeCell="D33" sqref="D33"/>
    </sheetView>
  </sheetViews>
  <sheetFormatPr defaultRowHeight="12.75" x14ac:dyDescent="0.2"/>
  <cols>
    <col min="1" max="1" width="12.5703125" customWidth="1"/>
    <col min="2" max="2" width="15.7109375" style="7" bestFit="1" customWidth="1"/>
    <col min="3" max="3" width="17.28515625" style="7" customWidth="1"/>
    <col min="4" max="4" width="9.7109375" customWidth="1"/>
    <col min="5" max="5" width="16.5703125" customWidth="1"/>
    <col min="6" max="6" width="9.28515625" bestFit="1" customWidth="1"/>
    <col min="7" max="7" width="19.5703125" customWidth="1"/>
    <col min="8" max="8" width="3.42578125" customWidth="1"/>
    <col min="9" max="9" width="11.5703125" bestFit="1" customWidth="1"/>
    <col min="10" max="10" width="3.28515625" customWidth="1"/>
  </cols>
  <sheetData>
    <row r="1" spans="1:10" x14ac:dyDescent="0.2">
      <c r="A1" s="1" t="s">
        <v>7</v>
      </c>
    </row>
    <row r="2" spans="1:10" x14ac:dyDescent="0.2">
      <c r="A2" s="1" t="s">
        <v>9</v>
      </c>
    </row>
    <row r="3" spans="1:10" x14ac:dyDescent="0.2">
      <c r="A3" s="1"/>
    </row>
    <row r="4" spans="1:10" x14ac:dyDescent="0.2">
      <c r="B4" s="8"/>
    </row>
    <row r="5" spans="1:10" s="2" customFormat="1" x14ac:dyDescent="0.2">
      <c r="A5" s="4" t="s">
        <v>0</v>
      </c>
      <c r="B5" s="5" t="s">
        <v>1</v>
      </c>
      <c r="C5" s="6" t="s">
        <v>2</v>
      </c>
    </row>
    <row r="6" spans="1:10" x14ac:dyDescent="0.2">
      <c r="A6" s="3">
        <v>43100</v>
      </c>
      <c r="B6" s="23">
        <v>9821</v>
      </c>
      <c r="C6" s="24">
        <v>2485956.08</v>
      </c>
    </row>
    <row r="7" spans="1:10" x14ac:dyDescent="0.2">
      <c r="A7" s="3">
        <v>43131</v>
      </c>
      <c r="B7" s="23">
        <v>9798</v>
      </c>
      <c r="C7" s="24">
        <v>2510558.2599999998</v>
      </c>
      <c r="I7" s="16"/>
      <c r="J7" s="14"/>
    </row>
    <row r="8" spans="1:10" x14ac:dyDescent="0.2">
      <c r="A8" s="3">
        <v>43159</v>
      </c>
      <c r="B8" s="23">
        <v>9812</v>
      </c>
      <c r="C8" s="24">
        <v>2558961.2799999998</v>
      </c>
      <c r="I8" s="16"/>
      <c r="J8" s="14"/>
    </row>
    <row r="9" spans="1:10" x14ac:dyDescent="0.2">
      <c r="A9" s="3">
        <v>43190</v>
      </c>
      <c r="B9" s="23">
        <v>9844</v>
      </c>
      <c r="C9" s="24">
        <v>2581105.09</v>
      </c>
      <c r="I9" s="16"/>
      <c r="J9" s="14"/>
    </row>
    <row r="10" spans="1:10" x14ac:dyDescent="0.2">
      <c r="A10" s="3">
        <v>43220</v>
      </c>
      <c r="B10" s="23">
        <v>9845</v>
      </c>
      <c r="C10" s="24">
        <v>2593052.7400000002</v>
      </c>
      <c r="I10" s="16"/>
      <c r="J10" s="14"/>
    </row>
    <row r="11" spans="1:10" x14ac:dyDescent="0.2">
      <c r="A11" s="3">
        <v>43251</v>
      </c>
      <c r="B11" s="23">
        <v>9760</v>
      </c>
      <c r="C11" s="24">
        <v>2579398.36</v>
      </c>
      <c r="I11" s="16"/>
      <c r="J11" s="14"/>
    </row>
    <row r="12" spans="1:10" x14ac:dyDescent="0.2">
      <c r="A12" s="3">
        <v>43281</v>
      </c>
      <c r="B12" s="23">
        <v>9608</v>
      </c>
      <c r="C12" s="24">
        <v>2555074.37</v>
      </c>
      <c r="I12" s="16"/>
      <c r="J12" s="14"/>
    </row>
    <row r="13" spans="1:10" x14ac:dyDescent="0.2">
      <c r="A13" s="3">
        <v>43312</v>
      </c>
      <c r="B13" s="23">
        <v>9467</v>
      </c>
      <c r="C13" s="24">
        <v>2552744.0499999998</v>
      </c>
      <c r="I13" s="16"/>
      <c r="J13" s="14"/>
    </row>
    <row r="14" spans="1:10" x14ac:dyDescent="0.2">
      <c r="A14" s="3">
        <v>43343</v>
      </c>
      <c r="B14" s="23">
        <v>9328</v>
      </c>
      <c r="C14" s="24">
        <v>2536365.2400000002</v>
      </c>
      <c r="I14" s="16"/>
      <c r="J14" s="14"/>
    </row>
    <row r="15" spans="1:10" x14ac:dyDescent="0.2">
      <c r="A15" s="3">
        <v>43373</v>
      </c>
      <c r="B15" s="23">
        <v>9321</v>
      </c>
      <c r="C15" s="24">
        <v>2507045.83</v>
      </c>
      <c r="I15" s="16"/>
      <c r="J15" s="14"/>
    </row>
    <row r="16" spans="1:10" x14ac:dyDescent="0.2">
      <c r="A16" s="3">
        <v>43404</v>
      </c>
      <c r="B16" s="23">
        <v>9348</v>
      </c>
      <c r="C16" s="24">
        <v>2507995.21</v>
      </c>
      <c r="I16" s="16"/>
      <c r="J16" s="14"/>
    </row>
    <row r="17" spans="1:11" x14ac:dyDescent="0.2">
      <c r="A17" s="3">
        <v>43434</v>
      </c>
      <c r="B17" s="23">
        <v>9290</v>
      </c>
      <c r="C17" s="24">
        <v>2500957.79</v>
      </c>
      <c r="I17" s="16"/>
      <c r="J17" s="14"/>
    </row>
    <row r="18" spans="1:11" x14ac:dyDescent="0.2">
      <c r="A18" s="3">
        <v>43465</v>
      </c>
      <c r="B18" s="23">
        <v>9330</v>
      </c>
      <c r="C18" s="24">
        <v>2522232</v>
      </c>
      <c r="I18" s="16"/>
      <c r="J18" s="14"/>
    </row>
    <row r="19" spans="1:11" x14ac:dyDescent="0.2">
      <c r="I19" s="16"/>
      <c r="J19" s="14"/>
    </row>
    <row r="20" spans="1:11" ht="13.5" thickBot="1" x14ac:dyDescent="0.25">
      <c r="A20" s="22" t="s">
        <v>16</v>
      </c>
      <c r="C20" s="9">
        <f>SUM(C6,C18)/2</f>
        <v>2504094.04</v>
      </c>
      <c r="G20" s="13"/>
      <c r="I20" s="14"/>
      <c r="J20" s="14"/>
      <c r="K20" s="29"/>
    </row>
    <row r="21" spans="1:11" x14ac:dyDescent="0.2">
      <c r="C21" s="10"/>
      <c r="I21" s="14"/>
      <c r="J21" s="14"/>
      <c r="K21" s="29"/>
    </row>
    <row r="22" spans="1:11" ht="13.5" thickBot="1" x14ac:dyDescent="0.25">
      <c r="A22" s="1" t="s">
        <v>6</v>
      </c>
      <c r="C22" s="9">
        <f>(C7+C8+C9+C10+C11+C12+C13+C14+C15+C16+C17+C20)/12</f>
        <v>2540612.688333333</v>
      </c>
      <c r="I22" s="14"/>
      <c r="J22" s="14"/>
      <c r="K22" s="29"/>
    </row>
    <row r="23" spans="1:11" x14ac:dyDescent="0.2">
      <c r="C23" s="10"/>
      <c r="I23" s="14"/>
      <c r="J23" s="14"/>
      <c r="K23" s="29"/>
    </row>
    <row r="24" spans="1:11" x14ac:dyDescent="0.2">
      <c r="C24" s="10"/>
      <c r="I24" s="14"/>
      <c r="J24" s="14"/>
      <c r="K24" s="29"/>
    </row>
    <row r="25" spans="1:11" x14ac:dyDescent="0.2">
      <c r="C25" s="10"/>
      <c r="G25" s="19"/>
      <c r="I25" s="14"/>
      <c r="J25" s="14"/>
      <c r="K25" s="29"/>
    </row>
    <row r="26" spans="1:11" ht="26.25" customHeight="1" thickBot="1" x14ac:dyDescent="0.25">
      <c r="A26" s="1" t="s">
        <v>10</v>
      </c>
      <c r="C26" s="10"/>
      <c r="D26" s="26"/>
      <c r="E26" s="36" t="s">
        <v>15</v>
      </c>
      <c r="F26" s="36"/>
      <c r="G26" s="36"/>
      <c r="I26" s="14"/>
      <c r="J26" s="14"/>
      <c r="K26" s="29"/>
    </row>
    <row r="27" spans="1:11" ht="14.25" customHeight="1" thickTop="1" thickBot="1" x14ac:dyDescent="0.25">
      <c r="A27" t="s">
        <v>3</v>
      </c>
      <c r="B27" s="28">
        <v>0.77714000000000005</v>
      </c>
      <c r="C27" s="27">
        <f>C22*B27</f>
        <v>1974411.7446113667</v>
      </c>
      <c r="E27" s="35" t="s">
        <v>14</v>
      </c>
      <c r="F27" s="35"/>
      <c r="G27" s="30" t="s">
        <v>8</v>
      </c>
      <c r="I27" s="14"/>
      <c r="J27" s="14"/>
      <c r="K27" s="29"/>
    </row>
    <row r="28" spans="1:11" ht="13.5" thickTop="1" x14ac:dyDescent="0.2">
      <c r="A28" t="s">
        <v>4</v>
      </c>
      <c r="B28" s="28">
        <v>0.22286</v>
      </c>
      <c r="C28" s="15">
        <f>C22*B28</f>
        <v>566200.94372196659</v>
      </c>
      <c r="E28" s="29"/>
      <c r="F28" s="25">
        <v>1.7899999999999999E-2</v>
      </c>
      <c r="G28" s="31">
        <f>C27*F28</f>
        <v>35341.970228543461</v>
      </c>
      <c r="I28" s="14"/>
      <c r="J28" s="14"/>
      <c r="K28" s="29"/>
    </row>
    <row r="29" spans="1:11" ht="13.5" thickBot="1" x14ac:dyDescent="0.25">
      <c r="A29" t="s">
        <v>5</v>
      </c>
      <c r="C29" s="11">
        <f>SUM(C27:C28)</f>
        <v>2540612.6883333335</v>
      </c>
      <c r="E29" s="29"/>
      <c r="F29" s="25">
        <v>1.7899999999999999E-2</v>
      </c>
      <c r="G29" s="31">
        <f>C28*F29</f>
        <v>10134.996892623201</v>
      </c>
      <c r="I29" s="14"/>
      <c r="J29" s="14"/>
      <c r="K29" s="29"/>
    </row>
    <row r="30" spans="1:11" x14ac:dyDescent="0.2">
      <c r="E30" s="29"/>
      <c r="F30" s="29"/>
      <c r="G30" s="32">
        <f>SUM(G28:G29)</f>
        <v>45476.967121166665</v>
      </c>
      <c r="K30" s="29"/>
    </row>
    <row r="31" spans="1:11" x14ac:dyDescent="0.2">
      <c r="E31" s="29"/>
      <c r="F31" s="29"/>
      <c r="G31" s="29"/>
      <c r="K31" s="29"/>
    </row>
    <row r="32" spans="1:11" x14ac:dyDescent="0.2">
      <c r="K32" s="29"/>
    </row>
    <row r="33" spans="1:11" x14ac:dyDescent="0.2">
      <c r="K33" s="29"/>
    </row>
    <row r="34" spans="1:11" ht="13.5" customHeight="1" x14ac:dyDescent="0.2">
      <c r="A34" s="22" t="s">
        <v>13</v>
      </c>
      <c r="K34" s="29"/>
    </row>
    <row r="35" spans="1:11" x14ac:dyDescent="0.2">
      <c r="A35" s="22" t="s">
        <v>11</v>
      </c>
      <c r="K35" s="29"/>
    </row>
    <row r="36" spans="1:11" x14ac:dyDescent="0.2">
      <c r="A36" s="22" t="s">
        <v>12</v>
      </c>
      <c r="K36" s="29"/>
    </row>
    <row r="37" spans="1:11" x14ac:dyDescent="0.2">
      <c r="K37" s="29"/>
    </row>
    <row r="38" spans="1:11" x14ac:dyDescent="0.2">
      <c r="K38" s="29"/>
    </row>
    <row r="39" spans="1:11" x14ac:dyDescent="0.2">
      <c r="K39" s="29"/>
    </row>
    <row r="40" spans="1:11" x14ac:dyDescent="0.2">
      <c r="K40" s="29"/>
    </row>
  </sheetData>
  <mergeCells count="2">
    <mergeCell ref="E27:F27"/>
    <mergeCell ref="E26:G26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zoomScale="115" zoomScaleNormal="115" workbookViewId="0">
      <selection activeCell="B6" sqref="B6"/>
    </sheetView>
  </sheetViews>
  <sheetFormatPr defaultRowHeight="12.75" x14ac:dyDescent="0.2"/>
  <cols>
    <col min="1" max="1" width="12.5703125" customWidth="1"/>
    <col min="2" max="2" width="15.7109375" style="7" bestFit="1" customWidth="1"/>
    <col min="3" max="3" width="17.28515625" style="7" customWidth="1"/>
    <col min="4" max="4" width="9.7109375" customWidth="1"/>
    <col min="5" max="5" width="17" customWidth="1"/>
    <col min="6" max="6" width="9.28515625" bestFit="1" customWidth="1"/>
    <col min="7" max="7" width="19.5703125" customWidth="1"/>
    <col min="8" max="8" width="3.42578125" customWidth="1"/>
    <col min="9" max="9" width="11.5703125" bestFit="1" customWidth="1"/>
    <col min="10" max="10" width="3.28515625" customWidth="1"/>
    <col min="11" max="11" width="11.85546875" bestFit="1" customWidth="1"/>
  </cols>
  <sheetData>
    <row r="1" spans="1:11" x14ac:dyDescent="0.2">
      <c r="A1" s="1" t="s">
        <v>7</v>
      </c>
    </row>
    <row r="2" spans="1:11" x14ac:dyDescent="0.2">
      <c r="A2" s="1" t="s">
        <v>9</v>
      </c>
    </row>
    <row r="3" spans="1:11" x14ac:dyDescent="0.2">
      <c r="A3" s="1"/>
    </row>
    <row r="4" spans="1:11" x14ac:dyDescent="0.2">
      <c r="B4" s="8"/>
    </row>
    <row r="5" spans="1:11" s="2" customFormat="1" x14ac:dyDescent="0.2">
      <c r="A5" s="4" t="s">
        <v>0</v>
      </c>
      <c r="B5" s="5" t="s">
        <v>1</v>
      </c>
      <c r="C5" s="6" t="s">
        <v>2</v>
      </c>
    </row>
    <row r="6" spans="1:11" x14ac:dyDescent="0.2">
      <c r="A6" s="33">
        <f>'E-DDC-23'!A6</f>
        <v>43100</v>
      </c>
      <c r="B6" s="23">
        <f>'E-DDC-23'!B6</f>
        <v>9821</v>
      </c>
      <c r="C6" s="24">
        <f>'E-DDC-23'!C6</f>
        <v>2485956.08</v>
      </c>
    </row>
    <row r="7" spans="1:11" x14ac:dyDescent="0.2">
      <c r="A7" s="33">
        <f>'E-DDC-23'!A7</f>
        <v>43131</v>
      </c>
      <c r="B7" s="23">
        <f>'E-DDC-23'!B7</f>
        <v>9798</v>
      </c>
      <c r="C7" s="24">
        <f>'E-DDC-23'!C7</f>
        <v>2510558.2599999998</v>
      </c>
      <c r="I7" s="16"/>
      <c r="J7" s="14"/>
      <c r="K7" s="17"/>
    </row>
    <row r="8" spans="1:11" x14ac:dyDescent="0.2">
      <c r="A8" s="33">
        <f>'E-DDC-23'!A8</f>
        <v>43159</v>
      </c>
      <c r="B8" s="23">
        <f>'E-DDC-23'!B8</f>
        <v>9812</v>
      </c>
      <c r="C8" s="24">
        <f>'E-DDC-23'!C8</f>
        <v>2558961.2799999998</v>
      </c>
      <c r="I8" s="16"/>
      <c r="J8" s="14"/>
      <c r="K8" s="17"/>
    </row>
    <row r="9" spans="1:11" x14ac:dyDescent="0.2">
      <c r="A9" s="33">
        <f>'E-DDC-23'!A9</f>
        <v>43190</v>
      </c>
      <c r="B9" s="23">
        <f>'E-DDC-23'!B9</f>
        <v>9844</v>
      </c>
      <c r="C9" s="24">
        <f>'E-DDC-23'!C9</f>
        <v>2581105.09</v>
      </c>
      <c r="I9" s="16"/>
      <c r="J9" s="14"/>
      <c r="K9" s="17"/>
    </row>
    <row r="10" spans="1:11" x14ac:dyDescent="0.2">
      <c r="A10" s="33">
        <f>'E-DDC-23'!A10</f>
        <v>43220</v>
      </c>
      <c r="B10" s="23">
        <f>'E-DDC-23'!B10</f>
        <v>9845</v>
      </c>
      <c r="C10" s="24">
        <f>'E-DDC-23'!C10</f>
        <v>2593052.7400000002</v>
      </c>
      <c r="I10" s="16"/>
      <c r="J10" s="14"/>
      <c r="K10" s="20"/>
    </row>
    <row r="11" spans="1:11" x14ac:dyDescent="0.2">
      <c r="A11" s="33">
        <f>'E-DDC-23'!A11</f>
        <v>43251</v>
      </c>
      <c r="B11" s="23">
        <f>'E-DDC-23'!B11</f>
        <v>9760</v>
      </c>
      <c r="C11" s="24">
        <f>'E-DDC-23'!C11</f>
        <v>2579398.36</v>
      </c>
      <c r="I11" s="16"/>
      <c r="J11" s="14"/>
      <c r="K11" s="20"/>
    </row>
    <row r="12" spans="1:11" x14ac:dyDescent="0.2">
      <c r="A12" s="33">
        <f>'E-DDC-23'!A12</f>
        <v>43281</v>
      </c>
      <c r="B12" s="23">
        <f>'E-DDC-23'!B12</f>
        <v>9608</v>
      </c>
      <c r="C12" s="24">
        <f>'E-DDC-23'!C12</f>
        <v>2555074.37</v>
      </c>
      <c r="I12" s="16"/>
      <c r="J12" s="14"/>
      <c r="K12" s="20"/>
    </row>
    <row r="13" spans="1:11" x14ac:dyDescent="0.2">
      <c r="A13" s="33">
        <f>'E-DDC-23'!A13</f>
        <v>43312</v>
      </c>
      <c r="B13" s="23">
        <f>'E-DDC-23'!B13</f>
        <v>9467</v>
      </c>
      <c r="C13" s="24">
        <f>'E-DDC-23'!C13</f>
        <v>2552744.0499999998</v>
      </c>
      <c r="I13" s="16"/>
      <c r="J13" s="14"/>
      <c r="K13" s="20"/>
    </row>
    <row r="14" spans="1:11" x14ac:dyDescent="0.2">
      <c r="A14" s="33">
        <f>'E-DDC-23'!A14</f>
        <v>43343</v>
      </c>
      <c r="B14" s="23">
        <f>'E-DDC-23'!B14</f>
        <v>9328</v>
      </c>
      <c r="C14" s="24">
        <f>'E-DDC-23'!C14</f>
        <v>2536365.2400000002</v>
      </c>
      <c r="I14" s="16"/>
      <c r="J14" s="14"/>
      <c r="K14" s="20"/>
    </row>
    <row r="15" spans="1:11" x14ac:dyDescent="0.2">
      <c r="A15" s="33">
        <f>'E-DDC-23'!A15</f>
        <v>43373</v>
      </c>
      <c r="B15" s="23">
        <f>'E-DDC-23'!B15</f>
        <v>9321</v>
      </c>
      <c r="C15" s="24">
        <f>'E-DDC-23'!C15</f>
        <v>2507045.83</v>
      </c>
      <c r="I15" s="16"/>
      <c r="J15" s="14"/>
      <c r="K15" s="20"/>
    </row>
    <row r="16" spans="1:11" x14ac:dyDescent="0.2">
      <c r="A16" s="33">
        <f>'E-DDC-23'!A16</f>
        <v>43404</v>
      </c>
      <c r="B16" s="23">
        <f>'E-DDC-23'!B16</f>
        <v>9348</v>
      </c>
      <c r="C16" s="24">
        <f>'E-DDC-23'!C16</f>
        <v>2507995.21</v>
      </c>
      <c r="I16" s="16"/>
      <c r="J16" s="14"/>
      <c r="K16" s="20"/>
    </row>
    <row r="17" spans="1:11" x14ac:dyDescent="0.2">
      <c r="A17" s="33">
        <f>'E-DDC-23'!A17</f>
        <v>43434</v>
      </c>
      <c r="B17" s="23">
        <f>'E-DDC-23'!B17</f>
        <v>9290</v>
      </c>
      <c r="C17" s="24">
        <f>'E-DDC-23'!C17</f>
        <v>2500957.79</v>
      </c>
      <c r="I17" s="16"/>
      <c r="J17" s="14"/>
      <c r="K17" s="20"/>
    </row>
    <row r="18" spans="1:11" x14ac:dyDescent="0.2">
      <c r="A18" s="33">
        <f>'E-DDC-23'!A18</f>
        <v>43465</v>
      </c>
      <c r="B18" s="23">
        <f>'E-DDC-23'!B18</f>
        <v>9330</v>
      </c>
      <c r="C18" s="24">
        <f>'E-DDC-23'!C18</f>
        <v>2522232</v>
      </c>
      <c r="I18" s="16"/>
      <c r="J18" s="14"/>
      <c r="K18" s="20"/>
    </row>
    <row r="19" spans="1:11" x14ac:dyDescent="0.2">
      <c r="I19" s="16"/>
      <c r="J19" s="14"/>
      <c r="K19" s="17"/>
    </row>
    <row r="20" spans="1:11" ht="13.5" customHeight="1" thickBot="1" x14ac:dyDescent="0.25">
      <c r="A20" s="22" t="str">
        <f>'E-DDC-23'!A20</f>
        <v>(Dec 2017 + Dec 2018) / 2</v>
      </c>
      <c r="C20" s="9">
        <f>SUM(C6,C18)/2</f>
        <v>2504094.04</v>
      </c>
      <c r="G20" s="13"/>
      <c r="I20" s="14"/>
      <c r="J20" s="14"/>
      <c r="K20" s="21"/>
    </row>
    <row r="21" spans="1:11" x14ac:dyDescent="0.2">
      <c r="C21" s="10"/>
      <c r="I21" s="14"/>
      <c r="J21" s="14"/>
      <c r="K21" s="14"/>
    </row>
    <row r="22" spans="1:11" ht="13.5" thickBot="1" x14ac:dyDescent="0.25">
      <c r="A22" s="1" t="s">
        <v>6</v>
      </c>
      <c r="C22" s="9">
        <f>(C7+C8+C9+C10+C11+C12+C13+C14+C15+C16+C17+C20)/12</f>
        <v>2540612.688333333</v>
      </c>
      <c r="I22" s="14"/>
      <c r="J22" s="14"/>
      <c r="K22" s="14"/>
    </row>
    <row r="23" spans="1:11" x14ac:dyDescent="0.2">
      <c r="C23" s="10"/>
      <c r="I23" s="14"/>
      <c r="J23" s="14"/>
      <c r="K23" s="14"/>
    </row>
    <row r="24" spans="1:11" x14ac:dyDescent="0.2">
      <c r="C24" s="10"/>
      <c r="I24" s="14"/>
      <c r="J24" s="14"/>
      <c r="K24" s="14"/>
    </row>
    <row r="25" spans="1:11" x14ac:dyDescent="0.2">
      <c r="C25" s="10"/>
      <c r="G25" s="19"/>
      <c r="I25" s="14"/>
      <c r="J25" s="14"/>
      <c r="K25" s="14"/>
    </row>
    <row r="26" spans="1:11" ht="26.25" customHeight="1" x14ac:dyDescent="0.2">
      <c r="A26" s="1" t="s">
        <v>10</v>
      </c>
      <c r="C26" s="10"/>
      <c r="D26" s="26"/>
      <c r="E26" s="36" t="str">
        <f>'E-DDC-23'!E26:G26</f>
        <v>For Commission Basis Historical 2018 Rate</v>
      </c>
      <c r="F26" s="36"/>
      <c r="G26" s="36"/>
      <c r="I26" s="14"/>
      <c r="J26" s="14"/>
      <c r="K26" s="18"/>
    </row>
    <row r="27" spans="1:11" ht="13.5" thickBot="1" x14ac:dyDescent="0.25">
      <c r="A27" t="s">
        <v>3</v>
      </c>
      <c r="B27" s="28">
        <f>'E-DDC-23'!B27</f>
        <v>0.77714000000000005</v>
      </c>
      <c r="C27" s="15">
        <f>C22*B27</f>
        <v>1974411.7446113667</v>
      </c>
      <c r="E27" s="35" t="str">
        <f>'E-DDC-23'!E27:F27</f>
        <v>Int. Rate Per WAC for 2018</v>
      </c>
      <c r="F27" s="35"/>
      <c r="G27" s="30" t="s">
        <v>8</v>
      </c>
      <c r="I27" s="14"/>
      <c r="J27" s="14"/>
      <c r="K27" s="12"/>
    </row>
    <row r="28" spans="1:11" ht="14.25" thickTop="1" thickBot="1" x14ac:dyDescent="0.25">
      <c r="A28" t="s">
        <v>4</v>
      </c>
      <c r="B28" s="28">
        <f>'E-DDC-23'!B28</f>
        <v>0.22286</v>
      </c>
      <c r="C28" s="27">
        <f>C22*B28</f>
        <v>566200.94372196659</v>
      </c>
      <c r="E28" s="29"/>
      <c r="F28" s="25">
        <f>'E-DDC-23'!F28</f>
        <v>1.7899999999999999E-2</v>
      </c>
      <c r="G28" s="31">
        <f>C27*F28</f>
        <v>35341.970228543461</v>
      </c>
      <c r="I28" s="14"/>
      <c r="J28" s="14"/>
      <c r="K28" s="12"/>
    </row>
    <row r="29" spans="1:11" ht="14.25" thickTop="1" thickBot="1" x14ac:dyDescent="0.25">
      <c r="A29" t="s">
        <v>5</v>
      </c>
      <c r="C29" s="11">
        <f>SUM(C27:C28)</f>
        <v>2540612.6883333335</v>
      </c>
      <c r="E29" s="29"/>
      <c r="F29" s="25">
        <f>'E-DDC-23'!F29</f>
        <v>1.7899999999999999E-2</v>
      </c>
      <c r="G29" s="31">
        <f>C28*F29</f>
        <v>10134.996892623201</v>
      </c>
      <c r="I29" s="14"/>
      <c r="J29" s="14"/>
      <c r="K29" s="12"/>
    </row>
    <row r="30" spans="1:11" x14ac:dyDescent="0.2">
      <c r="E30" s="29"/>
      <c r="F30" s="29"/>
      <c r="G30" s="32">
        <f>SUM(G28:G29)</f>
        <v>45476.967121166665</v>
      </c>
    </row>
    <row r="34" spans="1:1" x14ac:dyDescent="0.2">
      <c r="A34" s="22" t="s">
        <v>13</v>
      </c>
    </row>
    <row r="35" spans="1:1" x14ac:dyDescent="0.2">
      <c r="A35" s="22" t="s">
        <v>11</v>
      </c>
    </row>
    <row r="36" spans="1:1" x14ac:dyDescent="0.2">
      <c r="A36" s="22" t="s">
        <v>12</v>
      </c>
    </row>
  </sheetData>
  <mergeCells count="2">
    <mergeCell ref="E27:F27"/>
    <mergeCell ref="E26:G26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586B5C-CD56-4007-9557-449F3BA761F4}"/>
</file>

<file path=customXml/itemProps2.xml><?xml version="1.0" encoding="utf-8"?>
<ds:datastoreItem xmlns:ds="http://schemas.openxmlformats.org/officeDocument/2006/customXml" ds:itemID="{A9EE48D2-AC41-42AE-8D45-E946AFA09EAF}"/>
</file>

<file path=customXml/itemProps3.xml><?xml version="1.0" encoding="utf-8"?>
<ds:datastoreItem xmlns:ds="http://schemas.openxmlformats.org/officeDocument/2006/customXml" ds:itemID="{9C83699F-CCB1-41E8-A60A-598C2147486A}"/>
</file>

<file path=customXml/itemProps4.xml><?xml version="1.0" encoding="utf-8"?>
<ds:datastoreItem xmlns:ds="http://schemas.openxmlformats.org/officeDocument/2006/customXml" ds:itemID="{A83EC9B2-1382-4065-9BA5-F7F292C4B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E-DDC-23</vt:lpstr>
      <vt:lpstr>G-DDC-7</vt:lpstr>
      <vt:lpstr>'E-DDC-23'!Print_Area</vt:lpstr>
      <vt:lpstr>'G-DDC-7'!Print_Area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2018-10-15T21:34:54Z</cp:lastPrinted>
  <dcterms:created xsi:type="dcterms:W3CDTF">2007-07-19T21:33:31Z</dcterms:created>
  <dcterms:modified xsi:type="dcterms:W3CDTF">2019-02-26T23:11:37Z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