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1"/>
  </bookViews>
  <sheets>
    <sheet name="Revenue Requirement " sheetId="1" r:id="rId1"/>
    <sheet name="Incremental Plant" sheetId="2" r:id="rId2"/>
  </sheets>
  <definedNames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J_AVG_BANK_ASSETS" hidden="1">"c2671"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"c1346"</definedName>
    <definedName name="IQ_BANK_DEBT" hidden="1">"c2544"</definedName>
    <definedName name="IQ_BANK_DEBT_PCT" hidden="1">"c2545"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Y" hidden="1">"c102"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"c2076"</definedName>
    <definedName name="IQ_CASH" hidden="1">"c1458"</definedName>
    <definedName name="IQ_CASH_ACQUIRE_CF" hidden="1">"c116"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FPS_ACT_OR_EST" hidden="1">"c2217"</definedName>
    <definedName name="IQ_CFPS_EST" hidden="1">"c1667"</definedName>
    <definedName name="IQ_CFPS_HIGH_EST" hidden="1">"c1669"</definedName>
    <definedName name="IQ_CFPS_LOW_EST" hidden="1">"c1670"</definedName>
    <definedName name="IQ_CFPS_MEDIAN_EST" hidden="1">"c1668"</definedName>
    <definedName name="IQ_CFPS_NUM_EST" hidden="1">"c1671"</definedName>
    <definedName name="IQ_CFPS_STDDEV_EST" hidden="1">"c1672"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WORKING_CAPITAL" hidden="1">"c1909"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ED" hidden="1">"c2681"</definedName>
    <definedName name="IQ_CLASSA_OPTIONS_GRANTED" hidden="1">"c2680"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ERT" hidden="1">"c2536"</definedName>
    <definedName name="IQ_CONVERT_PCT" hidden="1">"c2537"</definedName>
    <definedName name="IQ_COST_BORROWING" hidden="1">"c2936"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PORT_PCT" hidden="1">"c2541"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PAYOUT" hidden="1">"c3005"</definedName>
    <definedName name="IQ_DISTRIBUTABLE_CASH_SHARE" hidden="1">"c3003"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PS_ACT_OR_EST" hidden="1">"c2218"</definedName>
    <definedName name="IQ_DPS_EST" hidden="1">"c1674"</definedName>
    <definedName name="IQ_DPS_HIGH_EST" hidden="1">"c1676"</definedName>
    <definedName name="IQ_DPS_LOW_EST" hidden="1">"c1677"</definedName>
    <definedName name="IQ_DPS_MEDIAN_EST" hidden="1">"c1675"</definedName>
    <definedName name="IQ_DPS_NUM_EST" hidden="1">"c1678"</definedName>
    <definedName name="IQ_DPS_STDDEV_EST" hidden="1">"c1679"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ACT_OR_EST" hidden="1">"c2219"</definedName>
    <definedName name="IQ_EBIT_EST" hidden="1">"c1681"</definedName>
    <definedName name="IQ_EBIT_HIGH_EST" hidden="1">"c1683"</definedName>
    <definedName name="IQ_EBIT_INT" hidden="1">"c360"</definedName>
    <definedName name="IQ_EBIT_LOW_EST" hidden="1">"c1684"</definedName>
    <definedName name="IQ_EBIT_MARGIN" hidden="1">"c359"</definedName>
    <definedName name="IQ_EBIT_MEDIAN_EST" hidden="1">"c1682"</definedName>
    <definedName name="IQ_EBIT_NUM_EST" hidden="1">"c1685"</definedName>
    <definedName name="IQ_EBIT_OVER_IE" hidden="1">"c1369"</definedName>
    <definedName name="IQ_EBIT_STDDEV_EST" hidden="1">"c1686"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ACT_OR_EST" hidden="1">"c2215"</definedName>
    <definedName name="IQ_EBITDA_CAPEX_INT" hidden="1">"c368"</definedName>
    <definedName name="IQ_EBITDA_CAPEX_OVER_TOTAL_IE" hidden="1">"c1370"</definedName>
    <definedName name="IQ_EBITDA_EST" hidden="1">"c369"</definedName>
    <definedName name="IQ_EBITDA_HIGH_EST" hidden="1">"c370"</definedName>
    <definedName name="IQ_EBITDA_INT" hidden="1">"c373"</definedName>
    <definedName name="IQ_EBITDA_LOW_EST" hidden="1">"c371"</definedName>
    <definedName name="IQ_EBITDA_MARGIN" hidden="1">"c372"</definedName>
    <definedName name="IQ_EBITDA_MEDIAN_EST" hidden="1">"c1663"</definedName>
    <definedName name="IQ_EBITDA_NUM_EST" hidden="1">"c374"</definedName>
    <definedName name="IQ_EBITDA_OVER_TOTAL_IE" hidden="1">"c1371"</definedName>
    <definedName name="IQ_EBITDA_STDDEV_EST" hidden="1">"c375"</definedName>
    <definedName name="IQ_EBITDAR" hidden="1">"c2989"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ACT_OR_EST" hidden="1">"c2213"</definedName>
    <definedName name="IQ_EPS_EST" hidden="1">"c399"</definedName>
    <definedName name="IQ_EPS_GW_ACT_OR_EST" hidden="1">"c2223"</definedName>
    <definedName name="IQ_EPS_GW_EST" hidden="1">"c1737"</definedName>
    <definedName name="IQ_EPS_GW_HIGH_EST" hidden="1">"c1739"</definedName>
    <definedName name="IQ_EPS_GW_LOW_EST" hidden="1">"c1740"</definedName>
    <definedName name="IQ_EPS_GW_MEDIAN_EST" hidden="1">"c1738"</definedName>
    <definedName name="IQ_EPS_GW_NUM_EST" hidden="1">"c1741"</definedName>
    <definedName name="IQ_EPS_GW_STDDEV_EST" hidden="1">"c1742"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ORM_EST" hidden="1">"c2226"</definedName>
    <definedName name="IQ_EPS_NORM_HIGH_EST" hidden="1">"c2228"</definedName>
    <definedName name="IQ_EPS_NORM_LOW_EST" hidden="1">"c2229"</definedName>
    <definedName name="IQ_EPS_NORM_MEDIAN_EST" hidden="1">"c2227"</definedName>
    <definedName name="IQ_EPS_NORM_NUM_EST" hidden="1">"c2230"</definedName>
    <definedName name="IQ_EPS_NORM_STDDEV_EST" hidden="1">"c2231"</definedName>
    <definedName name="IQ_EPS_NUM_EST" hidden="1">"c402"</definedName>
    <definedName name="IQ_EPS_REPORT_ACT_OR_EST" hidden="1">"c2224"</definedName>
    <definedName name="IQ_EPS_REPORTED_EST" hidden="1">"c1744"</definedName>
    <definedName name="IQ_EPS_REPORTED_HIGH_EST" hidden="1">"c1746"</definedName>
    <definedName name="IQ_EPS_REPORTED_LOW_EST" hidden="1">"c1747"</definedName>
    <definedName name="IQ_EPS_REPORTED_MEDIAN_EST" hidden="1">"c1745"</definedName>
    <definedName name="IQ_EPS_REPORTED_NUM_EST" hidden="1">"c1748"</definedName>
    <definedName name="IQ_EPS_REPORTED_STDDEV_EST" hidden="1">"c1749"</definedName>
    <definedName name="IQ_EPS_STDDEV_EST" hidden="1">"c403"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ACT_CFPS" hidden="1">"c1673"</definedName>
    <definedName name="IQ_EST_ACT_DPS" hidden="1">"c1680"</definedName>
    <definedName name="IQ_EST_ACT_EBIT" hidden="1">"c1687"</definedName>
    <definedName name="IQ_EST_ACT_EBITDA" hidden="1">"c1664"</definedName>
    <definedName name="IQ_EST_ACT_EPS" hidden="1">"c1648"</definedName>
    <definedName name="IQ_EST_ACT_EPS_GW" hidden="1">"c1743"</definedName>
    <definedName name="IQ_EST_ACT_EPS_NORM" hidden="1">"c2232"</definedName>
    <definedName name="IQ_EST_ACT_EPS_REPORTED" hidden="1">"c1750"</definedName>
    <definedName name="IQ_EST_ACT_FFO" hidden="1">"c1666"</definedName>
    <definedName name="IQ_EST_ACT_NAV" hidden="1">"c1757"</definedName>
    <definedName name="IQ_EST_ACT_NI" hidden="1">"c1722"</definedName>
    <definedName name="IQ_EST_ACT_NI_GW" hidden="1">"c1729"</definedName>
    <definedName name="IQ_EST_ACT_NI_REPORTED" hidden="1">"c1736"</definedName>
    <definedName name="IQ_EST_ACT_OPER_INC" hidden="1">"c1694"</definedName>
    <definedName name="IQ_EST_ACT_PRETAX_GW_INC" hidden="1">"c1708"</definedName>
    <definedName name="IQ_EST_ACT_PRETAX_INC" hidden="1">"c1701"</definedName>
    <definedName name="IQ_EST_ACT_PRETAX_REPORT_INC" hidden="1">"c1715"</definedName>
    <definedName name="IQ_EST_ACT_REV" hidden="1">"c2113"</definedName>
    <definedName name="IQ_EST_CFPS_DIFF" hidden="1">"c1871"</definedName>
    <definedName name="IQ_EST_CFPS_GROWTH_1YR" hidden="1">"c1774"</definedName>
    <definedName name="IQ_EST_CFPS_GROWTH_2YR" hidden="1">"c1775"</definedName>
    <definedName name="IQ_EST_CFPS_GROWTH_Q_1YR" hidden="1">"c1776"</definedName>
    <definedName name="IQ_EST_CFPS_SEQ_GROWTH_Q" hidden="1">"c1777"</definedName>
    <definedName name="IQ_EST_CFPS_SURPRISE_PERCENT" hidden="1">"c1872"</definedName>
    <definedName name="IQ_EST_CURRENCY" hidden="1">"c2140"</definedName>
    <definedName name="IQ_EST_DATE" hidden="1">"c1634"</definedName>
    <definedName name="IQ_EST_DPS_DIFF" hidden="1">"c1873"</definedName>
    <definedName name="IQ_EST_DPS_GROWTH_1YR" hidden="1">"c1778"</definedName>
    <definedName name="IQ_EST_DPS_GROWTH_2YR" hidden="1">"c1779"</definedName>
    <definedName name="IQ_EST_DPS_GROWTH_Q_1YR" hidden="1">"c1780"</definedName>
    <definedName name="IQ_EST_DPS_SEQ_GROWTH_Q" hidden="1">"c1781"</definedName>
    <definedName name="IQ_EST_DPS_SURPRISE_PERCENT" hidden="1">"c1874"</definedName>
    <definedName name="IQ_EST_EBIT_DIFF" hidden="1">"c1875"</definedName>
    <definedName name="IQ_EST_EBIT_SURPRISE_PERCENT" hidden="1">"c1876"</definedName>
    <definedName name="IQ_EST_EBITDA_DIFF" hidden="1">"c1867"</definedName>
    <definedName name="IQ_EST_EBITDA_GROWTH_1YR" hidden="1">"c1766"</definedName>
    <definedName name="IQ_EST_EBITDA_GROWTH_2YR" hidden="1">"c1767"</definedName>
    <definedName name="IQ_EST_EBITDA_GROWTH_Q_1YR" hidden="1">"c1768"</definedName>
    <definedName name="IQ_EST_EBITDA_SEQ_GROWTH_Q" hidden="1">"c1769"</definedName>
    <definedName name="IQ_EST_EBITDA_SURPRISE_PERCENT" hidden="1">"c1868"</definedName>
    <definedName name="IQ_EST_EPS_DIFF" hidden="1">"c1864"</definedName>
    <definedName name="IQ_EST_EPS_GROWTH_1YR" hidden="1">"c1636"</definedName>
    <definedName name="IQ_EST_EPS_GROWTH_2YR" hidden="1">"c1637"</definedName>
    <definedName name="IQ_EST_EPS_GROWTH_5YR" hidden="1">"c1655"</definedName>
    <definedName name="IQ_EST_EPS_GROWTH_5YR_HIGH" hidden="1">"c1657"</definedName>
    <definedName name="IQ_EST_EPS_GROWTH_5YR_LOW" hidden="1">"c1658"</definedName>
    <definedName name="IQ_EST_EPS_GROWTH_5YR_MEDIAN" hidden="1">"c1656"</definedName>
    <definedName name="IQ_EST_EPS_GROWTH_5YR_NUM" hidden="1">"c1659"</definedName>
    <definedName name="IQ_EST_EPS_GROWTH_5YR_STDDEV" hidden="1">"c1660"</definedName>
    <definedName name="IQ_EST_EPS_GROWTH_Q_1YR" hidden="1">"c1641"</definedName>
    <definedName name="IQ_EST_EPS_GW_DIFF" hidden="1">"c1891"</definedName>
    <definedName name="IQ_EST_EPS_GW_SURPRISE_PERCENT" hidden="1">"c1892"</definedName>
    <definedName name="IQ_EST_EPS_NORM_DIFF" hidden="1">"c2247"</definedName>
    <definedName name="IQ_EST_EPS_NORM_SURPRISE_PERCENT" hidden="1">"c2248"</definedName>
    <definedName name="IQ_EST_EPS_REPORT_DIFF" hidden="1">"c1893"</definedName>
    <definedName name="IQ_EST_EPS_REPORT_SURPRISE_PERCENT" hidden="1">"c1894"</definedName>
    <definedName name="IQ_EST_EPS_SEQ_GROWTH_Q" hidden="1">"c1764"</definedName>
    <definedName name="IQ_EST_EPS_SURPRISE_PERCENT" hidden="1">"c1635"</definedName>
    <definedName name="IQ_EST_FFO_DIFF" hidden="1">"c1869"</definedName>
    <definedName name="IQ_EST_FFO_GROWTH_1YR" hidden="1">"c1770"</definedName>
    <definedName name="IQ_EST_FFO_GROWTH_2YR" hidden="1">"c1771"</definedName>
    <definedName name="IQ_EST_FFO_GROWTH_Q_1YR" hidden="1">"c1772"</definedName>
    <definedName name="IQ_EST_FFO_SEQ_GROWTH_Q" hidden="1">"c1773"</definedName>
    <definedName name="IQ_EST_FFO_SURPRISE_PERCENT" hidden="1">"c1870"</definedName>
    <definedName name="IQ_EST_NAV_DIFF" hidden="1">"c1895"</definedName>
    <definedName name="IQ_EST_NAV_SURPRISE_PERCENT" hidden="1">"c1896"</definedName>
    <definedName name="IQ_EST_NI_DIFF" hidden="1">"c1885"</definedName>
    <definedName name="IQ_EST_NI_GW_DIFF" hidden="1">"c1887"</definedName>
    <definedName name="IQ_EST_NI_GW_SURPRISE_PERCENT" hidden="1">"c1888"</definedName>
    <definedName name="IQ_EST_NI_REPORT_DIFF" hidden="1">"c1889"</definedName>
    <definedName name="IQ_EST_NI_REPORT_SURPRISE_PERCENT" hidden="1">"c1890"</definedName>
    <definedName name="IQ_EST_NI_SURPRISE_PERCENT" hidden="1">"c1886"</definedName>
    <definedName name="IQ_EST_NUM_BUY" hidden="1">"c1759"</definedName>
    <definedName name="IQ_EST_NUM_HOLD" hidden="1">"c1761"</definedName>
    <definedName name="IQ_EST_NUM_NO_OPINION" hidden="1">"c1758"</definedName>
    <definedName name="IQ_EST_NUM_OUTPERFORM" hidden="1">"c1760"</definedName>
    <definedName name="IQ_EST_NUM_SELL" hidden="1">"c1763"</definedName>
    <definedName name="IQ_EST_NUM_UNDERPERFORM" hidden="1">"c1762"</definedName>
    <definedName name="IQ_EST_OPER_INC_DIFF" hidden="1">"c1877"</definedName>
    <definedName name="IQ_EST_OPER_INC_SURPRISE_PERCENT" hidden="1">"c1878"</definedName>
    <definedName name="IQ_EST_PRE_TAX_DIFF" hidden="1">"c1879"</definedName>
    <definedName name="IQ_EST_PRE_TAX_GW_DIFF" hidden="1">"c1881"</definedName>
    <definedName name="IQ_EST_PRE_TAX_GW_SURPRISE_PERCENT" hidden="1">"c1882"</definedName>
    <definedName name="IQ_EST_PRE_TAX_REPORT_DIFF" hidden="1">"c1883"</definedName>
    <definedName name="IQ_EST_PRE_TAX_REPORT_SURPRISE_PERCENT" hidden="1">"c1884"</definedName>
    <definedName name="IQ_EST_PRE_TAX_SURPRISE_PERCENT" hidden="1">"c1880"</definedName>
    <definedName name="IQ_EST_REV_DIFF" hidden="1">"c1865"</definedName>
    <definedName name="IQ_EST_REV_GROWTH_1YR" hidden="1">"c1638"</definedName>
    <definedName name="IQ_EST_REV_GROWTH_2YR" hidden="1">"c1639"</definedName>
    <definedName name="IQ_EST_REV_GROWTH_Q_1YR" hidden="1">"c1640"</definedName>
    <definedName name="IQ_EST_REV_SEQ_GROWTH_Q" hidden="1">"c1765"</definedName>
    <definedName name="IQ_EST_REV_SURPRISE_PERCENT" hidden="1">"c1866"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FO_ACT_OR_EST" hidden="1">"c2216"</definedName>
    <definedName name="IQ_FFO_EST" hidden="1">"c418"</definedName>
    <definedName name="IQ_FFO_HIGH_EST" hidden="1">"c419"</definedName>
    <definedName name="IQ_FFO_LOW_EST" hidden="1">"c420"</definedName>
    <definedName name="IQ_FFO_MEDIAN_EST" hidden="1">"c1665"</definedName>
    <definedName name="IQ_FFO_NUM_EST" hidden="1">"c421"</definedName>
    <definedName name="IQ_FFO_STDDEV_EST" hidden="1">"c422"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_TARGET_PRICE" hidden="1">"c1651"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"c1391"</definedName>
    <definedName name="IQ_ISS_STOCK_NET" hidden="1">"c1601"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SS_TO_NET_EARNED" hidden="1">"c2751"</definedName>
    <definedName name="IQ_LOW_TARGET_PRICE" hidden="1">"c1652"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CAPEX" hidden="1">"c2947"</definedName>
    <definedName name="IQ_MAINT_REPAIR" hidden="1">"c2087"</definedName>
    <definedName name="IQ_MARKET_CAP_LFCF" hidden="1">"c2209"</definedName>
    <definedName name="IQ_MARKETCAP" hidden="1">"c712"</definedName>
    <definedName name="IQ_MARKETING" hidden="1">"c2239"</definedName>
    <definedName name="IQ_MC_RATIO" hidden="1">"c2783"</definedName>
    <definedName name="IQ_MC_STATUTORY_SURPLUS" hidden="1">"c2772"</definedName>
    <definedName name="IQ_MEDIAN_TARGET_PRICE" hidden="1">"c1650"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AV_ACT_OR_EST" hidden="1">"c2225"</definedName>
    <definedName name="IQ_NAV_EST" hidden="1">"c1751"</definedName>
    <definedName name="IQ_NAV_HIGH_EST" hidden="1">"c1753"</definedName>
    <definedName name="IQ_NAV_LOW_EST" hidden="1">"c1754"</definedName>
    <definedName name="IQ_NAV_MEDIAN_EST" hidden="1">"c1752"</definedName>
    <definedName name="IQ_NAV_NUM_EST" hidden="1">"c1755"</definedName>
    <definedName name="IQ_NAV_STDDEV_EST" hidden="1">"c1756"</definedName>
    <definedName name="IQ_NET_CHANGE" hidden="1">"c749"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IFE_INS_IN_FORCE" hidden="1">"c2769"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T_TO_GROSS_EARNED" hidden="1">"c2750"</definedName>
    <definedName name="IQ_NET_TO_GROSS_WRITTEN" hidden="1">"c2729"</definedName>
    <definedName name="IQ_NET_WRITTEN" hidden="1">"c2728"</definedName>
    <definedName name="IQ_NEW_PREM" hidden="1">"c2785"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CT_OR_EST" hidden="1">"c2222"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EST" hidden="1">"c1716"</definedName>
    <definedName name="IQ_NI_GW_EST" hidden="1">"c1723"</definedName>
    <definedName name="IQ_NI_GW_HIGH_EST" hidden="1">"c1725"</definedName>
    <definedName name="IQ_NI_GW_LOW_EST" hidden="1">"c1726"</definedName>
    <definedName name="IQ_NI_GW_MEDIAN_EST" hidden="1">"c1724"</definedName>
    <definedName name="IQ_NI_GW_NUM_EST" hidden="1">"c1727"</definedName>
    <definedName name="IQ_NI_GW_STDDEV_EST" hidden="1">"c1728"</definedName>
    <definedName name="IQ_NI_HIGH_EST" hidden="1">"c1718"</definedName>
    <definedName name="IQ_NI_LOW_EST" hidden="1">"c1719"</definedName>
    <definedName name="IQ_NI_MARGIN" hidden="1">"c794"</definedName>
    <definedName name="IQ_NI_MEDIAN_EST" hidden="1">"c1717"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NUM_EST" hidden="1">"c1720"</definedName>
    <definedName name="IQ_NI_REPORTED_EST" hidden="1">"c1730"</definedName>
    <definedName name="IQ_NI_REPORTED_HIGH_EST" hidden="1">"c1732"</definedName>
    <definedName name="IQ_NI_REPORTED_LOW_EST" hidden="1">"c1733"</definedName>
    <definedName name="IQ_NI_REPORTED_MEDIAN_EST" hidden="1">"c1731"</definedName>
    <definedName name="IQ_NI_REPORTED_NUM_EST" hidden="1">"c1734"</definedName>
    <definedName name="IQ_NI_REPORTED_STDDEV_EST" hidden="1">"c1735"</definedName>
    <definedName name="IQ_NI_SFAS" hidden="1">"c795"</definedName>
    <definedName name="IQ_NI_STDDEV_EST" hidden="1">"c1721"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CASH_PENSION_EXP" hidden="1">"c3000"</definedName>
    <definedName name="IQ_NONRECOURSE_DEBT" hidden="1">"c2550"</definedName>
    <definedName name="IQ_NONRECOURSE_DEBT_PCT" hidden="1">"c2551"</definedName>
    <definedName name="IQ_NONUTIL_REV" hidden="1">"c2089"</definedName>
    <definedName name="IQ_NORM_EPS_ACT_OR_EST" hidden="1">"c2249"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ACT_OR_EST" hidden="1">"c2220"</definedName>
    <definedName name="IQ_OPER_INC_BR" hidden="1">"c850"</definedName>
    <definedName name="IQ_OPER_INC_EST" hidden="1">"c1688"</definedName>
    <definedName name="IQ_OPER_INC_FIN" hidden="1">"c851"</definedName>
    <definedName name="IQ_OPER_INC_HIGH_EST" hidden="1">"c1690"</definedName>
    <definedName name="IQ_OPER_INC_INS" hidden="1">"c852"</definedName>
    <definedName name="IQ_OPER_INC_LOW_EST" hidden="1">"c1691"</definedName>
    <definedName name="IQ_OPER_INC_MARGIN" hidden="1">"c1448"</definedName>
    <definedName name="IQ_OPER_INC_MEDIAN_EST" hidden="1">"c1689"</definedName>
    <definedName name="IQ_OPER_INC_NUM_EST" hidden="1">"c1692"</definedName>
    <definedName name="IQ_OPER_INC_REIT" hidden="1">"c853"</definedName>
    <definedName name="IQ_OPER_INC_STDDEV_EST" hidden="1">"c1693"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ED" hidden="1">"c2688"</definedName>
    <definedName name="IQ_OTHER_OPTIONS_GRANTED" hidden="1">"c2687"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TRIKE_PRICE_GRANTED" hidden="1">"c2692"</definedName>
    <definedName name="IQ_OTHER_UNDRAWN" hidden="1">"c2522"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NORMALIZED" hidden="1">"c2207"</definedName>
    <definedName name="IQ_PE_RATIO" hidden="1">"c1610"</definedName>
    <definedName name="IQ_PEG_FWD" hidden="1">"c1863"</definedName>
    <definedName name="IQ_PENSION" hidden="1">"c1031"</definedName>
    <definedName name="IQ_PERCENT_CHANGE_EST_5YR_GROWTH_RATE_12MONTHS" hidden="1">"c1852"</definedName>
    <definedName name="IQ_PERCENT_CHANGE_EST_5YR_GROWTH_RATE_18MONTHS" hidden="1">"c1853"</definedName>
    <definedName name="IQ_PERCENT_CHANGE_EST_5YR_GROWTH_RATE_3MONTHS" hidden="1">"c1849"</definedName>
    <definedName name="IQ_PERCENT_CHANGE_EST_5YR_GROWTH_RATE_6MONTHS" hidden="1">"c1850"</definedName>
    <definedName name="IQ_PERCENT_CHANGE_EST_5YR_GROWTH_RATE_9MONTHS" hidden="1">"c1851"</definedName>
    <definedName name="IQ_PERCENT_CHANGE_EST_5YR_GROWTH_RATE_DAY" hidden="1">"c1846"</definedName>
    <definedName name="IQ_PERCENT_CHANGE_EST_5YR_GROWTH_RATE_MONTH" hidden="1">"c1848"</definedName>
    <definedName name="IQ_PERCENT_CHANGE_EST_5YR_GROWTH_RATE_WEEK" hidden="1">"c1847"</definedName>
    <definedName name="IQ_PERCENT_CHANGE_EST_CFPS_12MONTHS" hidden="1">"c1812"</definedName>
    <definedName name="IQ_PERCENT_CHANGE_EST_CFPS_18MONTHS" hidden="1">"c1813"</definedName>
    <definedName name="IQ_PERCENT_CHANGE_EST_CFPS_3MONTHS" hidden="1">"c1809"</definedName>
    <definedName name="IQ_PERCENT_CHANGE_EST_CFPS_6MONTHS" hidden="1">"c1810"</definedName>
    <definedName name="IQ_PERCENT_CHANGE_EST_CFPS_9MONTHS" hidden="1">"c1811"</definedName>
    <definedName name="IQ_PERCENT_CHANGE_EST_CFPS_DAY" hidden="1">"c1806"</definedName>
    <definedName name="IQ_PERCENT_CHANGE_EST_CFPS_MONTH" hidden="1">"c1808"</definedName>
    <definedName name="IQ_PERCENT_CHANGE_EST_CFPS_WEEK" hidden="1">"c1807"</definedName>
    <definedName name="IQ_PERCENT_CHANGE_EST_DPS_12MONTHS" hidden="1">"c1820"</definedName>
    <definedName name="IQ_PERCENT_CHANGE_EST_DPS_18MONTHS" hidden="1">"c1821"</definedName>
    <definedName name="IQ_PERCENT_CHANGE_EST_DPS_3MONTHS" hidden="1">"c1817"</definedName>
    <definedName name="IQ_PERCENT_CHANGE_EST_DPS_6MONTHS" hidden="1">"c1818"</definedName>
    <definedName name="IQ_PERCENT_CHANGE_EST_DPS_9MONTHS" hidden="1">"c1819"</definedName>
    <definedName name="IQ_PERCENT_CHANGE_EST_DPS_DAY" hidden="1">"c1814"</definedName>
    <definedName name="IQ_PERCENT_CHANGE_EST_DPS_MONTH" hidden="1">"c1816"</definedName>
    <definedName name="IQ_PERCENT_CHANGE_EST_DPS_WEEK" hidden="1">"c1815"</definedName>
    <definedName name="IQ_PERCENT_CHANGE_EST_EBITDA_12MONTHS" hidden="1">"c1804"</definedName>
    <definedName name="IQ_PERCENT_CHANGE_EST_EBITDA_18MONTHS" hidden="1">"c1805"</definedName>
    <definedName name="IQ_PERCENT_CHANGE_EST_EBITDA_3MONTHS" hidden="1">"c1801"</definedName>
    <definedName name="IQ_PERCENT_CHANGE_EST_EBITDA_6MONTHS" hidden="1">"c1802"</definedName>
    <definedName name="IQ_PERCENT_CHANGE_EST_EBITDA_9MONTHS" hidden="1">"c1803"</definedName>
    <definedName name="IQ_PERCENT_CHANGE_EST_EBITDA_DAY" hidden="1">"c1798"</definedName>
    <definedName name="IQ_PERCENT_CHANGE_EST_EBITDA_MONTH" hidden="1">"c1800"</definedName>
    <definedName name="IQ_PERCENT_CHANGE_EST_EBITDA_WEEK" hidden="1">"c1799"</definedName>
    <definedName name="IQ_PERCENT_CHANGE_EST_EPS_12MONTHS" hidden="1">"c1788"</definedName>
    <definedName name="IQ_PERCENT_CHANGE_EST_EPS_18MONTHS" hidden="1">"c1789"</definedName>
    <definedName name="IQ_PERCENT_CHANGE_EST_EPS_3MONTHS" hidden="1">"c1785"</definedName>
    <definedName name="IQ_PERCENT_CHANGE_EST_EPS_6MONTHS" hidden="1">"c1786"</definedName>
    <definedName name="IQ_PERCENT_CHANGE_EST_EPS_9MONTHS" hidden="1">"c1787"</definedName>
    <definedName name="IQ_PERCENT_CHANGE_EST_EPS_DAY" hidden="1">"c1782"</definedName>
    <definedName name="IQ_PERCENT_CHANGE_EST_EPS_MONTH" hidden="1">"c1784"</definedName>
    <definedName name="IQ_PERCENT_CHANGE_EST_EPS_WEEK" hidden="1">"c1783"</definedName>
    <definedName name="IQ_PERCENT_CHANGE_EST_FFO_12MONTHS" hidden="1">"c1828"</definedName>
    <definedName name="IQ_PERCENT_CHANGE_EST_FFO_18MONTHS" hidden="1">"c1829"</definedName>
    <definedName name="IQ_PERCENT_CHANGE_EST_FFO_3MONTHS" hidden="1">"c1825"</definedName>
    <definedName name="IQ_PERCENT_CHANGE_EST_FFO_6MONTHS" hidden="1">"c1826"</definedName>
    <definedName name="IQ_PERCENT_CHANGE_EST_FFO_9MONTHS" hidden="1">"c1827"</definedName>
    <definedName name="IQ_PERCENT_CHANGE_EST_FFO_DAY" hidden="1">"c1822"</definedName>
    <definedName name="IQ_PERCENT_CHANGE_EST_FFO_MONTH" hidden="1">"c1824"</definedName>
    <definedName name="IQ_PERCENT_CHANGE_EST_FFO_WEEK" hidden="1">"c1823"</definedName>
    <definedName name="IQ_PERCENT_CHANGE_EST_PRICE_TARGET_12MONTHS" hidden="1">"c1844"</definedName>
    <definedName name="IQ_PERCENT_CHANGE_EST_PRICE_TARGET_18MONTHS" hidden="1">"c1845"</definedName>
    <definedName name="IQ_PERCENT_CHANGE_EST_PRICE_TARGET_3MONTHS" hidden="1">"c1841"</definedName>
    <definedName name="IQ_PERCENT_CHANGE_EST_PRICE_TARGET_6MONTHS" hidden="1">"c1842"</definedName>
    <definedName name="IQ_PERCENT_CHANGE_EST_PRICE_TARGET_9MONTHS" hidden="1">"c1843"</definedName>
    <definedName name="IQ_PERCENT_CHANGE_EST_PRICE_TARGET_DAY" hidden="1">"c1838"</definedName>
    <definedName name="IQ_PERCENT_CHANGE_EST_PRICE_TARGET_MONTH" hidden="1">"c1840"</definedName>
    <definedName name="IQ_PERCENT_CHANGE_EST_PRICE_TARGET_WEEK" hidden="1">"c1839"</definedName>
    <definedName name="IQ_PERCENT_CHANGE_EST_RECO_12MONTHS" hidden="1">"c1836"</definedName>
    <definedName name="IQ_PERCENT_CHANGE_EST_RECO_18MONTHS" hidden="1">"c1837"</definedName>
    <definedName name="IQ_PERCENT_CHANGE_EST_RECO_3MONTHS" hidden="1">"c1833"</definedName>
    <definedName name="IQ_PERCENT_CHANGE_EST_RECO_6MONTHS" hidden="1">"c1834"</definedName>
    <definedName name="IQ_PERCENT_CHANGE_EST_RECO_9MONTHS" hidden="1">"c1835"</definedName>
    <definedName name="IQ_PERCENT_CHANGE_EST_RECO_DAY" hidden="1">"c1830"</definedName>
    <definedName name="IQ_PERCENT_CHANGE_EST_RECO_MONTH" hidden="1">"c1832"</definedName>
    <definedName name="IQ_PERCENT_CHANGE_EST_RECO_WEEK" hidden="1">"c1831"</definedName>
    <definedName name="IQ_PERCENT_CHANGE_EST_REV_12MONTHS" hidden="1">"c1796"</definedName>
    <definedName name="IQ_PERCENT_CHANGE_EST_REV_18MONTHS" hidden="1">"c1797"</definedName>
    <definedName name="IQ_PERCENT_CHANGE_EST_REV_3MONTHS" hidden="1">"c1793"</definedName>
    <definedName name="IQ_PERCENT_CHANGE_EST_REV_6MONTHS" hidden="1">"c1794"</definedName>
    <definedName name="IQ_PERCENT_CHANGE_EST_REV_9MONTHS" hidden="1">"c1795"</definedName>
    <definedName name="IQ_PERCENT_CHANGE_EST_REV_DAY" hidden="1">"c1790"</definedName>
    <definedName name="IQ_PERCENT_CHANGE_EST_REV_MONTH" hidden="1">"c1792"</definedName>
    <definedName name="IQ_PERCENT_CHANGE_EST_REV_WEEK" hidden="1">"c1791"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RE_OPEN_COST" hidden="1">"c1040"</definedName>
    <definedName name="IQ_PRE_TAX_ACT_OR_EST" hidden="1">"c2221"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HIGH_EST" hidden="1">"c1704"</definedName>
    <definedName name="IQ_PRETAX_GW_INC_LOW_EST" hidden="1">"c1705"</definedName>
    <definedName name="IQ_PRETAX_GW_INC_MEDIAN_EST" hidden="1">"c1703"</definedName>
    <definedName name="IQ_PRETAX_GW_INC_NUM_EST" hidden="1">"c1706"</definedName>
    <definedName name="IQ_PRETAX_GW_INC_STDDEV_EST" hidden="1">"c1707"</definedName>
    <definedName name="IQ_PRETAX_INC_EST" hidden="1">"c1695"</definedName>
    <definedName name="IQ_PRETAX_INC_HIGH_EST" hidden="1">"c1697"</definedName>
    <definedName name="IQ_PRETAX_INC_LOW_EST" hidden="1">"c1698"</definedName>
    <definedName name="IQ_PRETAX_INC_MEDIAN_EST" hidden="1">"c1696"</definedName>
    <definedName name="IQ_PRETAX_INC_NUM_EST" hidden="1">"c1699"</definedName>
    <definedName name="IQ_PRETAX_INC_STDDEV_EST" hidden="1">"c1700"</definedName>
    <definedName name="IQ_PRETAX_REPORT_INC_EST" hidden="1">"c1709"</definedName>
    <definedName name="IQ_PRETAX_REPORT_INC_HIGH_EST" hidden="1">"c1711"</definedName>
    <definedName name="IQ_PRETAX_REPORT_INC_LOW_EST" hidden="1">"c1712"</definedName>
    <definedName name="IQ_PRETAX_REPORT_INC_MEDIAN_EST" hidden="1">"c1710"</definedName>
    <definedName name="IQ_PRETAX_REPORT_INC_NUM_EST" hidden="1">"c1713"</definedName>
    <definedName name="IQ_PRETAX_REPORT_INC_STDDEV_EST" hidden="1">"c1714"</definedName>
    <definedName name="IQ_PRICE_CFPS_FWD" hidden="1">"c2237"</definedName>
    <definedName name="IQ_PRICE_OVER_BVPS" hidden="1">"c1412"</definedName>
    <definedName name="IQ_PRICE_OVER_LTM_EPS" hidden="1">"c1413"</definedName>
    <definedName name="IQ_PRICE_TARGET" hidden="1">"c82"</definedName>
    <definedName name="IQ_PRICEDATE" hidden="1">"c1069"</definedName>
    <definedName name="IQ_PRICING_DATE" hidden="1">"c1613"</definedName>
    <definedName name="IQ_PRIMARY_INDUSTRY" hidden="1">"c1070"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CQUIRED_FRANCHISE_STORES" hidden="1">"c2903"</definedName>
    <definedName name="IQ_RETAIL_ACQUIRED_OWNED_STORES" hidden="1">"c2895"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UTI" hidden="1">"c1125"</definedName>
    <definedName name="IQ_REVENUE" hidden="1">"c1422"</definedName>
    <definedName name="IQ_REVENUE_ACT_OR_EST" hidden="1">"c2214"</definedName>
    <definedName name="IQ_REVENUE_EST" hidden="1">"c1126"</definedName>
    <definedName name="IQ_REVENUE_HIGH_EST" hidden="1">"c1127"</definedName>
    <definedName name="IQ_REVENUE_LOW_EST" hidden="1">"c1128"</definedName>
    <definedName name="IQ_REVENUE_MEDIAN_EST" hidden="1">"c1662"</definedName>
    <definedName name="IQ_REVENUE_NUM_EST" hidden="1">"c1129"</definedName>
    <definedName name="IQ_REVISION_DATE_" hidden="1">39217.4058912037</definedName>
    <definedName name="IQ_RISK_ADJ_BANK_ASSETS" hidden="1">"c2670"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UR_RECEIV" hidden="1">"c1151"</definedName>
    <definedName name="IQ_SECURED_DEBT" hidden="1">"c2546"</definedName>
    <definedName name="IQ_SECURED_DEBT_PCT" hidden="1">"c2547"</definedName>
    <definedName name="IQ_SECURITY_BORROW" hidden="1">"c1152"</definedName>
    <definedName name="IQ_SECURITY_OWN" hidden="1">"c1153"</definedName>
    <definedName name="IQ_SECURITY_RESELL" hidden="1">"c1154"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RIKE_PRICE_ISSUED" hidden="1">"c1645"</definedName>
    <definedName name="IQ_STRIKE_PRICE_OS" hidden="1">"c1646"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RGET_PRICE_NUM" hidden="1">"c1653"</definedName>
    <definedName name="IQ_TARGET_PRICE_STDDEV" hidden="1">"c1654"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_FWD" hidden="1">"c2238"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UFCF" hidden="1">"c2208"</definedName>
    <definedName name="IQ_TIER_ONE_CAPITAL" hidden="1">"c2667"</definedName>
    <definedName name="IQ_TIER_ONE_RATIO" hidden="1">"c1229"</definedName>
    <definedName name="IQ_TIER_TWO_CAPITAL" hidden="1">"c2669"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UNUSUAL" hidden="1">"c1508"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DA" hidden="1">"c2381"</definedName>
    <definedName name="IQ_TR_ACQ_FILING_CURRENCY" hidden="1">"c3033"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DA" hidden="1">"c2334"</definedName>
    <definedName name="IQ_TR_TARGET_FILING_CURRENCY" hidden="1">"c3034"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SECURED_DEBT" hidden="1">"c2548"</definedName>
    <definedName name="IQ_UNSECURED_DEBT_PCT" hidden="1">"c2549"</definedName>
    <definedName name="IQ_UNUSUAL_EXP" hidden="1">"c1456"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IGHTED_AVG_PRICE" hidden="1">"c1334"</definedName>
    <definedName name="IQ_WIP_INV" hidden="1">"c1335"</definedName>
    <definedName name="IQ_WORKMEN_WRITTEN" hidden="1">"c1336"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Z_SCORE" hidden="1">"c1339"</definedName>
    <definedName name="_xlnm.Print_Titles" localSheetId="1">'Incremental Plant'!$A:$B,'Incremental Plant'!$2:$5</definedName>
    <definedName name="SAPBEXdnldView" hidden="1">"46HLPWIQ6J3TDMPT5WG7XVEBI"</definedName>
    <definedName name="SAPBEXrevision" hidden="1">1</definedName>
    <definedName name="SAPBEXsysID" hidden="1">"BWP"</definedName>
    <definedName name="SAPBEXwbID" hidden="1">"3XJ3VOPHHLH2D0QXSYZLUHSMI"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1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MARGIN_WO_QTR." localSheetId="1" hidden="1">{#N/A,#N/A,FALSE,"Month ";#N/A,#N/A,FALSE,"YTD";#N/A,#N/A,FALSE,"12 mo ended"}</definedName>
    <definedName name="wrn.MARGIN_WO_QTR." hidden="1">{#N/A,#N/A,FALSE,"Month ";#N/A,#N/A,FALSE,"YTD";#N/A,#N/A,FALSE,"12 mo ended"}</definedName>
  </definedNames>
  <calcPr fullCalcOnLoad="1"/>
</workbook>
</file>

<file path=xl/sharedStrings.xml><?xml version="1.0" encoding="utf-8"?>
<sst xmlns="http://schemas.openxmlformats.org/spreadsheetml/2006/main" count="67" uniqueCount="31">
  <si>
    <t>AMA</t>
  </si>
  <si>
    <t xml:space="preserve">Gross Plant </t>
  </si>
  <si>
    <t>Accum Depr</t>
  </si>
  <si>
    <t>Deferred Taxes</t>
  </si>
  <si>
    <t>Conversion Factor</t>
  </si>
  <si>
    <t>Depreciation</t>
  </si>
  <si>
    <t>G3762 DST Mains, Plastic</t>
  </si>
  <si>
    <t>G3802 DST Services, Plastic</t>
  </si>
  <si>
    <t>Ratebase</t>
  </si>
  <si>
    <t>Actuals</t>
  </si>
  <si>
    <t>G3764 Mains Wrapped Steel</t>
  </si>
  <si>
    <t>Ratebase End of Period</t>
  </si>
  <si>
    <t>Total Depr</t>
  </si>
  <si>
    <t>Depreciation Expense</t>
  </si>
  <si>
    <t>Subtotal Plant</t>
  </si>
  <si>
    <t>Subtotal Accum Depr</t>
  </si>
  <si>
    <t>Plant Balance:</t>
  </si>
  <si>
    <t>Accum Depr:</t>
  </si>
  <si>
    <t>Deferred Taxes Balance</t>
  </si>
  <si>
    <t>Revenue Taxes</t>
  </si>
  <si>
    <t>Revenue Requirement Calculation</t>
  </si>
  <si>
    <t>ROR - Current</t>
  </si>
  <si>
    <t xml:space="preserve">Operating Income </t>
  </si>
  <si>
    <t xml:space="preserve">Plant Revenue Requirement </t>
  </si>
  <si>
    <t>Revenue Requirement 11/2011-10/2012</t>
  </si>
  <si>
    <t>Projected</t>
  </si>
  <si>
    <t>Revenue Deficiency  Before Other Taxes</t>
  </si>
  <si>
    <t>Revenue Deficiency</t>
  </si>
  <si>
    <t>Line No.</t>
  </si>
  <si>
    <t xml:space="preserve">Older Polyethylene Plastic Pipe </t>
  </si>
  <si>
    <t>Incremental Plant Additions since July 2010 - October 2012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</si>
</sst>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_(* #,##0_);_(* \(#,##0\);_(* &quot;-&quot;??_);_(@_)"/>
    <numFmt numFmtId="166" formatCode="_(* #,##0.00000_);_(* \(#,##0.00000\);_(* &quot;-&quot;??_);_(@_)"/>
    <numFmt numFmtId="167" formatCode="_(&quot;$&quot;* #,##0_);_(&quot;$&quot;* \(#,##0\);_(&quot;$&quot;* &quot;-&quot;??_);_(@_)"/>
    <numFmt numFmtId="168" formatCode="0.0\ %;\(0.0\)%;&quot;-   &quot;"/>
    <numFmt numFmtId="169" formatCode="mm/dd/yy"/>
    <numFmt numFmtId="170" formatCode="0.000000"/>
    <numFmt numFmtId="171" formatCode="0_);[Red]\(0\)"/>
    <numFmt numFmtId="172" formatCode="_(* #,##0_);_(* \(#,##0\);_(* &quot;&quot;_);_(@_)"/>
    <numFmt numFmtId="173" formatCode="&quot;$&quot;#,##0;\-&quot;$&quot;#,##0"/>
    <numFmt numFmtId="174" formatCode="#,##0\ \ \ ;[Red]\(#,##0\)\ \ ;\—\ \ \ \ "/>
    <numFmt numFmtId="175" formatCode="_(* #,##0.0_);_(* \(#,##0.0\);_(* &quot;-&quot;_);_(@_)"/>
    <numFmt numFmtId="176" formatCode="_(* ###0_);_(* \(###0\);_(* &quot;-&quot;_);_(@_)"/>
    <numFmt numFmtId="177" formatCode="0.0000000"/>
    <numFmt numFmtId="178" formatCode="d\.mmm\.yy"/>
    <numFmt numFmtId="179" formatCode="_(* #,##0.0_);_(* \(#,##0.0\);_(* &quot;-&quot;??_);_(@_)"/>
    <numFmt numFmtId="180" formatCode="_(* #,##0.0_);_(* \(#,##0.0\);_(* &quot;-&quot;?_);_(@_)"/>
    <numFmt numFmtId="181" formatCode="mmm\-yyyy"/>
    <numFmt numFmtId="182" formatCode="0.0%"/>
    <numFmt numFmtId="183" formatCode="0.000%"/>
    <numFmt numFmtId="184" formatCode="0_);\(0\)"/>
    <numFmt numFmtId="185" formatCode="0.0000%"/>
    <numFmt numFmtId="186" formatCode="0.00000%"/>
    <numFmt numFmtId="187" formatCode="_(* #,##0.000_);_(* \(#,##0.000\);_(* &quot;-&quot;???_);_(@_)"/>
    <numFmt numFmtId="188" formatCode="_(* #,##0.000_);_(* \(#,##0.000\);_(* &quot;-&quot;??_);_(@_)"/>
    <numFmt numFmtId="189" formatCode="[$-409]dddd\,\ mmmm\ dd\,\ yyyy"/>
    <numFmt numFmtId="190" formatCode="0.0"/>
    <numFmt numFmtId="191" formatCode="0.00000000000000000%"/>
    <numFmt numFmtId="192" formatCode="_(* #,##0.0000_);_(* \(#,##0.0000\);_(* &quot;-&quot;??_);_(@_)"/>
    <numFmt numFmtId="193" formatCode="_(* #,##0.000000_);_(* \(#,##0.000000\);_(* &quot;-&quot;??_);_(@_)"/>
    <numFmt numFmtId="194" formatCode="_(* #,##0.0000000_);_(* \(#,##0.0000000\);_(* &quot;-&quot;??_);_(@_)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Arial Narrow"/>
      <family val="2"/>
    </font>
    <font>
      <sz val="10"/>
      <color indexed="8"/>
      <name val="Arial"/>
      <family val="2"/>
    </font>
    <font>
      <sz val="11"/>
      <name val="Times New Roman"/>
      <family val="1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62"/>
      <name val="Arial"/>
      <family val="2"/>
    </font>
    <font>
      <b/>
      <sz val="18"/>
      <color indexed="62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0"/>
      <color indexed="12"/>
      <name val="Arial"/>
      <family val="2"/>
    </font>
    <font>
      <sz val="10"/>
      <color indexed="8"/>
      <name val="MS Sans Serif"/>
      <family val="2"/>
    </font>
    <font>
      <sz val="12"/>
      <color indexed="24"/>
      <name val="Arial"/>
      <family val="2"/>
    </font>
    <font>
      <sz val="10"/>
      <name val="Helv"/>
      <family val="0"/>
    </font>
    <font>
      <sz val="10"/>
      <name val="MS Serif"/>
      <family val="1"/>
    </font>
    <font>
      <sz val="10"/>
      <name val="Courier"/>
      <family val="3"/>
    </font>
    <font>
      <b/>
      <sz val="12"/>
      <name val="Arial"/>
      <family val="2"/>
    </font>
    <font>
      <sz val="7"/>
      <name val="Small Fonts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8"/>
      <name val="Helv"/>
      <family val="0"/>
    </font>
    <font>
      <b/>
      <sz val="8"/>
      <color indexed="8"/>
      <name val="Helv"/>
      <family val="0"/>
    </font>
    <font>
      <b/>
      <sz val="14"/>
      <color indexed="56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7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Down">
        <fgColor indexed="22"/>
        <bgColor indexed="23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0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hair"/>
      <top/>
      <bottom style="thin"/>
    </border>
    <border>
      <left/>
      <right style="hair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/>
      <right/>
      <top style="hair"/>
      <bottom/>
    </border>
    <border>
      <left/>
      <right/>
      <top style="thin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/>
      <right/>
      <top/>
      <bottom style="thin"/>
    </border>
    <border>
      <left/>
      <right/>
      <top style="thin"/>
      <bottom style="double"/>
    </border>
  </borders>
  <cellStyleXfs count="23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0" fontId="2" fillId="0" borderId="0">
      <alignment horizontal="left" wrapText="1"/>
      <protection/>
    </xf>
    <xf numFmtId="166" fontId="2" fillId="0" borderId="0">
      <alignment horizontal="left" wrapText="1"/>
      <protection/>
    </xf>
    <xf numFmtId="177" fontId="2" fillId="0" borderId="0">
      <alignment horizontal="left" wrapText="1"/>
      <protection/>
    </xf>
    <xf numFmtId="166" fontId="2" fillId="0" borderId="0">
      <alignment horizontal="left" wrapText="1"/>
      <protection/>
    </xf>
    <xf numFmtId="166" fontId="2" fillId="0" borderId="0">
      <alignment horizontal="left" wrapText="1"/>
      <protection/>
    </xf>
    <xf numFmtId="170" fontId="2" fillId="0" borderId="0">
      <alignment horizontal="left" wrapText="1"/>
      <protection/>
    </xf>
    <xf numFmtId="166" fontId="2" fillId="0" borderId="0">
      <alignment horizontal="left" wrapText="1"/>
      <protection/>
    </xf>
    <xf numFmtId="166" fontId="2" fillId="0" borderId="0">
      <alignment horizontal="left" wrapText="1"/>
      <protection/>
    </xf>
    <xf numFmtId="166" fontId="2" fillId="0" borderId="0">
      <alignment horizontal="left" wrapText="1"/>
      <protection/>
    </xf>
    <xf numFmtId="170" fontId="2" fillId="0" borderId="0">
      <alignment horizontal="left" wrapText="1"/>
      <protection/>
    </xf>
    <xf numFmtId="170" fontId="2" fillId="0" borderId="0">
      <alignment horizontal="left" wrapText="1"/>
      <protection/>
    </xf>
    <xf numFmtId="166" fontId="2" fillId="0" borderId="0">
      <alignment horizontal="left" wrapText="1"/>
      <protection/>
    </xf>
    <xf numFmtId="170" fontId="2" fillId="0" borderId="0">
      <alignment horizontal="left" wrapText="1"/>
      <protection/>
    </xf>
    <xf numFmtId="37" fontId="6" fillId="0" borderId="0">
      <alignment/>
      <protection/>
    </xf>
    <xf numFmtId="166" fontId="2" fillId="0" borderId="0">
      <alignment horizontal="left" wrapText="1"/>
      <protection/>
    </xf>
    <xf numFmtId="170" fontId="2" fillId="0" borderId="0">
      <alignment horizontal="left" wrapText="1"/>
      <protection/>
    </xf>
    <xf numFmtId="170" fontId="2" fillId="0" borderId="0">
      <alignment horizontal="left" wrapText="1"/>
      <protection/>
    </xf>
    <xf numFmtId="166" fontId="2" fillId="0" borderId="0">
      <alignment horizontal="left" wrapText="1"/>
      <protection/>
    </xf>
    <xf numFmtId="166" fontId="2" fillId="0" borderId="0">
      <alignment horizontal="left" wrapText="1"/>
      <protection/>
    </xf>
    <xf numFmtId="166" fontId="2" fillId="0" borderId="0">
      <alignment horizontal="left" wrapText="1"/>
      <protection/>
    </xf>
    <xf numFmtId="166" fontId="2" fillId="0" borderId="0">
      <alignment horizontal="left" wrapText="1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" fillId="23" borderId="0" applyNumberFormat="0" applyBorder="0" applyAlignment="0" applyProtection="0"/>
    <xf numFmtId="0" fontId="49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" fillId="27" borderId="0" applyNumberFormat="0" applyBorder="0" applyAlignment="0" applyProtection="0"/>
    <xf numFmtId="0" fontId="49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" fillId="31" borderId="0" applyNumberFormat="0" applyBorder="0" applyAlignment="0" applyProtection="0"/>
    <xf numFmtId="0" fontId="49" fillId="32" borderId="0" applyNumberFormat="0" applyBorder="0" applyAlignment="0" applyProtection="0"/>
    <xf numFmtId="0" fontId="1" fillId="25" borderId="0" applyNumberFormat="0" applyBorder="0" applyAlignment="0" applyProtection="0"/>
    <xf numFmtId="0" fontId="1" fillId="33" borderId="0" applyNumberFormat="0" applyBorder="0" applyAlignment="0" applyProtection="0"/>
    <xf numFmtId="0" fontId="3" fillId="26" borderId="0" applyNumberFormat="0" applyBorder="0" applyAlignment="0" applyProtection="0"/>
    <xf numFmtId="0" fontId="49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3" fillId="23" borderId="0" applyNumberFormat="0" applyBorder="0" applyAlignment="0" applyProtection="0"/>
    <xf numFmtId="0" fontId="49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3" fillId="40" borderId="0" applyNumberFormat="0" applyBorder="0" applyAlignment="0" applyProtection="0"/>
    <xf numFmtId="0" fontId="50" fillId="41" borderId="0" applyNumberFormat="0" applyBorder="0" applyAlignment="0" applyProtection="0"/>
    <xf numFmtId="178" fontId="21" fillId="0" borderId="0" applyFill="0" applyBorder="0" applyAlignment="0">
      <protection/>
    </xf>
    <xf numFmtId="0" fontId="51" fillId="42" borderId="1" applyNumberFormat="0" applyAlignment="0" applyProtection="0"/>
    <xf numFmtId="41" fontId="2" fillId="43" borderId="0">
      <alignment/>
      <protection/>
    </xf>
    <xf numFmtId="0" fontId="52" fillId="44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22" fillId="0" borderId="0" applyFont="0" applyFill="0" applyBorder="0" applyAlignment="0" applyProtection="0"/>
    <xf numFmtId="0" fontId="23" fillId="0" borderId="0">
      <alignment/>
      <protection/>
    </xf>
    <xf numFmtId="0" fontId="24" fillId="0" borderId="0" applyNumberFormat="0" applyAlignment="0">
      <protection/>
    </xf>
    <xf numFmtId="0" fontId="25" fillId="0" borderId="0" applyNumberFormat="0" applyAlignment="0">
      <protection/>
    </xf>
    <xf numFmtId="0" fontId="23" fillId="0" borderId="0">
      <alignment/>
      <protection/>
    </xf>
    <xf numFmtId="0" fontId="23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6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170" fontId="2" fillId="0" borderId="0">
      <alignment/>
      <protection/>
    </xf>
    <xf numFmtId="170" fontId="2" fillId="0" borderId="0">
      <alignment/>
      <protection/>
    </xf>
    <xf numFmtId="0" fontId="53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2" fontId="22" fillId="0" borderId="0" applyFont="0" applyFill="0" applyBorder="0" applyAlignment="0" applyProtection="0"/>
    <xf numFmtId="0" fontId="23" fillId="0" borderId="0">
      <alignment/>
      <protection/>
    </xf>
    <xf numFmtId="0" fontId="54" fillId="0" borderId="0" applyNumberFormat="0" applyFill="0" applyBorder="0" applyAlignment="0" applyProtection="0"/>
    <xf numFmtId="0" fontId="55" fillId="48" borderId="0" applyNumberFormat="0" applyBorder="0" applyAlignment="0" applyProtection="0"/>
    <xf numFmtId="172" fontId="7" fillId="0" borderId="0">
      <alignment/>
      <protection/>
    </xf>
    <xf numFmtId="42" fontId="7" fillId="0" borderId="0">
      <alignment/>
      <protection/>
    </xf>
    <xf numFmtId="38" fontId="6" fillId="49" borderId="0" applyNumberFormat="0" applyBorder="0" applyAlignment="0" applyProtection="0"/>
    <xf numFmtId="0" fontId="26" fillId="0" borderId="3" applyNumberFormat="0" applyAlignment="0" applyProtection="0"/>
    <xf numFmtId="0" fontId="26" fillId="0" borderId="4">
      <alignment horizontal="left"/>
      <protection/>
    </xf>
    <xf numFmtId="0" fontId="56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38" fontId="8" fillId="0" borderId="0">
      <alignment/>
      <protection/>
    </xf>
    <xf numFmtId="40" fontId="8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9" fillId="50" borderId="1" applyNumberFormat="0" applyAlignment="0" applyProtection="0"/>
    <xf numFmtId="10" fontId="6" fillId="43" borderId="8" applyNumberFormat="0" applyBorder="0" applyAlignment="0" applyProtection="0"/>
    <xf numFmtId="41" fontId="20" fillId="51" borderId="9">
      <alignment horizontal="left"/>
      <protection locked="0"/>
    </xf>
    <xf numFmtId="0" fontId="6" fillId="49" borderId="0">
      <alignment/>
      <protection/>
    </xf>
    <xf numFmtId="0" fontId="60" fillId="0" borderId="10" applyNumberFormat="0" applyFill="0" applyAlignment="0" applyProtection="0"/>
    <xf numFmtId="44" fontId="5" fillId="0" borderId="11" applyNumberFormat="0" applyFont="0" applyAlignment="0">
      <protection/>
    </xf>
    <xf numFmtId="44" fontId="5" fillId="0" borderId="12" applyNumberFormat="0" applyFont="0" applyAlignment="0">
      <protection/>
    </xf>
    <xf numFmtId="0" fontId="61" fillId="52" borderId="0" applyNumberFormat="0" applyBorder="0" applyAlignment="0" applyProtection="0"/>
    <xf numFmtId="37" fontId="27" fillId="0" borderId="0">
      <alignment/>
      <protection/>
    </xf>
    <xf numFmtId="173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53" borderId="13" applyNumberFormat="0" applyFont="0" applyAlignment="0" applyProtection="0"/>
    <xf numFmtId="0" fontId="0" fillId="53" borderId="13" applyNumberFormat="0" applyFont="0" applyAlignment="0" applyProtection="0"/>
    <xf numFmtId="174" fontId="12" fillId="0" borderId="0" applyFill="0" applyBorder="0" applyAlignment="0" applyProtection="0"/>
    <xf numFmtId="0" fontId="62" fillId="42" borderId="14" applyNumberFormat="0" applyAlignment="0" applyProtection="0"/>
    <xf numFmtId="0" fontId="23" fillId="0" borderId="0">
      <alignment/>
      <protection/>
    </xf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8" fillId="0" borderId="0" applyNumberFormat="0" applyFont="0" applyFill="0" applyBorder="0" applyAlignment="0" applyProtection="0"/>
    <xf numFmtId="15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0" fontId="29" fillId="0" borderId="15">
      <alignment horizontal="center"/>
      <protection/>
    </xf>
    <xf numFmtId="3" fontId="28" fillId="0" borderId="0" applyFont="0" applyFill="0" applyBorder="0" applyAlignment="0" applyProtection="0"/>
    <xf numFmtId="0" fontId="28" fillId="54" borderId="0" applyNumberFormat="0" applyFont="0" applyBorder="0" applyAlignment="0" applyProtection="0"/>
    <xf numFmtId="14" fontId="30" fillId="0" borderId="0" applyNumberFormat="0" applyFill="0" applyBorder="0" applyAlignment="0" applyProtection="0"/>
    <xf numFmtId="175" fontId="2" fillId="0" borderId="0" applyFont="0" applyFill="0" applyAlignment="0">
      <protection/>
    </xf>
    <xf numFmtId="4" fontId="11" fillId="51" borderId="16" applyNumberFormat="0" applyProtection="0">
      <alignment vertical="center"/>
    </xf>
    <xf numFmtId="4" fontId="13" fillId="51" borderId="16" applyNumberFormat="0" applyProtection="0">
      <alignment vertical="center"/>
    </xf>
    <xf numFmtId="4" fontId="11" fillId="51" borderId="16" applyNumberFormat="0" applyProtection="0">
      <alignment horizontal="left" vertical="center" indent="1"/>
    </xf>
    <xf numFmtId="4" fontId="11" fillId="51" borderId="16" applyNumberFormat="0" applyProtection="0">
      <alignment horizontal="left" vertical="center" indent="1"/>
    </xf>
    <xf numFmtId="0" fontId="2" fillId="25" borderId="0" applyNumberFormat="0" applyProtection="0">
      <alignment horizontal="left" vertical="center" indent="1"/>
    </xf>
    <xf numFmtId="0" fontId="2" fillId="25" borderId="0" applyNumberFormat="0" applyProtection="0">
      <alignment horizontal="left" vertical="center" indent="1"/>
    </xf>
    <xf numFmtId="4" fontId="11" fillId="55" borderId="16" applyNumberFormat="0" applyProtection="0">
      <alignment horizontal="right" vertical="center"/>
    </xf>
    <xf numFmtId="4" fontId="11" fillId="56" borderId="16" applyNumberFormat="0" applyProtection="0">
      <alignment horizontal="right" vertical="center"/>
    </xf>
    <xf numFmtId="4" fontId="11" fillId="57" borderId="16" applyNumberFormat="0" applyProtection="0">
      <alignment horizontal="right" vertical="center"/>
    </xf>
    <xf numFmtId="4" fontId="11" fillId="58" borderId="16" applyNumberFormat="0" applyProtection="0">
      <alignment horizontal="right" vertical="center"/>
    </xf>
    <xf numFmtId="4" fontId="11" fillId="59" borderId="16" applyNumberFormat="0" applyProtection="0">
      <alignment horizontal="right" vertical="center"/>
    </xf>
    <xf numFmtId="4" fontId="11" fillId="60" borderId="16" applyNumberFormat="0" applyProtection="0">
      <alignment horizontal="right" vertical="center"/>
    </xf>
    <xf numFmtId="4" fontId="11" fillId="61" borderId="16" applyNumberFormat="0" applyProtection="0">
      <alignment horizontal="right" vertical="center"/>
    </xf>
    <xf numFmtId="4" fontId="11" fillId="62" borderId="16" applyNumberFormat="0" applyProtection="0">
      <alignment horizontal="right" vertical="center"/>
    </xf>
    <xf numFmtId="4" fontId="11" fillId="63" borderId="16" applyNumberFormat="0" applyProtection="0">
      <alignment horizontal="right" vertical="center"/>
    </xf>
    <xf numFmtId="4" fontId="14" fillId="64" borderId="0" applyNumberFormat="0" applyProtection="0">
      <alignment horizontal="left" vertical="center" indent="1"/>
    </xf>
    <xf numFmtId="4" fontId="11" fillId="65" borderId="0" applyNumberFormat="0" applyProtection="0">
      <alignment horizontal="left" vertical="center" indent="1"/>
    </xf>
    <xf numFmtId="4" fontId="15" fillId="66" borderId="0" applyNumberFormat="0" applyProtection="0">
      <alignment horizontal="left" vertical="center" indent="1"/>
    </xf>
    <xf numFmtId="0" fontId="2" fillId="67" borderId="16" applyNumberFormat="0" applyProtection="0">
      <alignment horizontal="left" vertical="center" indent="1"/>
    </xf>
    <xf numFmtId="4" fontId="16" fillId="0" borderId="0" applyNumberFormat="0" applyProtection="0">
      <alignment horizontal="left" vertical="center" indent="1"/>
    </xf>
    <xf numFmtId="4" fontId="16" fillId="0" borderId="0" applyNumberFormat="0" applyProtection="0">
      <alignment horizontal="left" vertical="center" indent="1"/>
    </xf>
    <xf numFmtId="0" fontId="2" fillId="68" borderId="16" applyNumberFormat="0" applyProtection="0">
      <alignment horizontal="left" vertical="center" indent="1"/>
    </xf>
    <xf numFmtId="0" fontId="2" fillId="68" borderId="16" applyNumberFormat="0" applyProtection="0">
      <alignment horizontal="left" vertical="center" indent="1"/>
    </xf>
    <xf numFmtId="0" fontId="2" fillId="69" borderId="16" applyNumberFormat="0" applyProtection="0">
      <alignment horizontal="left" vertical="center" indent="1"/>
    </xf>
    <xf numFmtId="0" fontId="2" fillId="69" borderId="16" applyNumberFormat="0" applyProtection="0">
      <alignment horizontal="left" vertical="center" indent="1"/>
    </xf>
    <xf numFmtId="0" fontId="2" fillId="49" borderId="16" applyNumberFormat="0" applyProtection="0">
      <alignment horizontal="left" vertical="center" indent="1"/>
    </xf>
    <xf numFmtId="0" fontId="2" fillId="49" borderId="16" applyNumberFormat="0" applyProtection="0">
      <alignment horizontal="left" vertical="center" indent="1"/>
    </xf>
    <xf numFmtId="0" fontId="2" fillId="67" borderId="16" applyNumberFormat="0" applyProtection="0">
      <alignment horizontal="left" vertical="center" indent="1"/>
    </xf>
    <xf numFmtId="0" fontId="2" fillId="67" borderId="16" applyNumberFormat="0" applyProtection="0">
      <alignment horizontal="left" vertical="center" indent="1"/>
    </xf>
    <xf numFmtId="0" fontId="6" fillId="43" borderId="17" applyNumberFormat="0">
      <alignment/>
      <protection locked="0"/>
    </xf>
    <xf numFmtId="0" fontId="8" fillId="66" borderId="18" applyBorder="0">
      <alignment/>
      <protection/>
    </xf>
    <xf numFmtId="4" fontId="11" fillId="70" borderId="16" applyNumberFormat="0" applyProtection="0">
      <alignment vertical="center"/>
    </xf>
    <xf numFmtId="4" fontId="13" fillId="70" borderId="16" applyNumberFormat="0" applyProtection="0">
      <alignment vertical="center"/>
    </xf>
    <xf numFmtId="4" fontId="11" fillId="70" borderId="16" applyNumberFormat="0" applyProtection="0">
      <alignment horizontal="left" vertical="center" indent="1"/>
    </xf>
    <xf numFmtId="4" fontId="11" fillId="70" borderId="16" applyNumberFormat="0" applyProtection="0">
      <alignment horizontal="left" vertical="center" indent="1"/>
    </xf>
    <xf numFmtId="4" fontId="11" fillId="65" borderId="16" applyNumberFormat="0" applyProtection="0">
      <alignment horizontal="right" vertical="center"/>
    </xf>
    <xf numFmtId="4" fontId="13" fillId="65" borderId="16" applyNumberFormat="0" applyProtection="0">
      <alignment horizontal="right" vertical="center"/>
    </xf>
    <xf numFmtId="4" fontId="6" fillId="71" borderId="19" applyNumberFormat="0" applyProtection="0">
      <alignment horizontal="left" vertical="center" indent="1"/>
    </xf>
    <xf numFmtId="0" fontId="2" fillId="67" borderId="16" applyNumberFormat="0" applyProtection="0">
      <alignment horizontal="left" vertical="center" indent="1"/>
    </xf>
    <xf numFmtId="0" fontId="17" fillId="0" borderId="0" applyNumberFormat="0" applyProtection="0">
      <alignment horizontal="left" indent="5"/>
    </xf>
    <xf numFmtId="0" fontId="6" fillId="72" borderId="8">
      <alignment/>
      <protection/>
    </xf>
    <xf numFmtId="4" fontId="18" fillId="65" borderId="16" applyNumberFormat="0" applyProtection="0">
      <alignment horizontal="right" vertical="center"/>
    </xf>
    <xf numFmtId="39" fontId="2" fillId="73" borderId="0">
      <alignment/>
      <protection/>
    </xf>
    <xf numFmtId="0" fontId="19" fillId="0" borderId="0" applyNumberFormat="0" applyFill="0" applyBorder="0" applyAlignment="0" applyProtection="0"/>
    <xf numFmtId="38" fontId="6" fillId="0" borderId="20">
      <alignment/>
      <protection/>
    </xf>
    <xf numFmtId="38" fontId="8" fillId="0" borderId="21">
      <alignment/>
      <protection/>
    </xf>
    <xf numFmtId="39" fontId="30" fillId="74" borderId="0">
      <alignment/>
      <protection/>
    </xf>
    <xf numFmtId="170" fontId="2" fillId="0" borderId="0">
      <alignment horizontal="left" wrapText="1"/>
      <protection/>
    </xf>
    <xf numFmtId="170" fontId="2" fillId="0" borderId="0">
      <alignment horizontal="left" wrapText="1"/>
      <protection/>
    </xf>
    <xf numFmtId="40" fontId="31" fillId="0" borderId="0" applyBorder="0">
      <alignment horizontal="right"/>
      <protection/>
    </xf>
    <xf numFmtId="49" fontId="2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5" fillId="43" borderId="0">
      <alignment horizontal="left" wrapText="1"/>
      <protection/>
    </xf>
    <xf numFmtId="0" fontId="32" fillId="0" borderId="0">
      <alignment horizontal="left" vertical="center"/>
      <protection/>
    </xf>
    <xf numFmtId="0" fontId="64" fillId="0" borderId="22" applyNumberFormat="0" applyFill="0" applyAlignment="0" applyProtection="0"/>
    <xf numFmtId="0" fontId="22" fillId="0" borderId="23" applyNumberFormat="0" applyFont="0" applyFill="0" applyAlignment="0" applyProtection="0"/>
    <xf numFmtId="0" fontId="65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64" fillId="0" borderId="0" xfId="0" applyFont="1" applyAlignment="1">
      <alignment/>
    </xf>
    <xf numFmtId="0" fontId="0" fillId="0" borderId="0" xfId="0" applyFill="1" applyAlignment="1">
      <alignment/>
    </xf>
    <xf numFmtId="0" fontId="64" fillId="0" borderId="0" xfId="0" applyFont="1" applyBorder="1" applyAlignment="1">
      <alignment/>
    </xf>
    <xf numFmtId="0" fontId="4" fillId="0" borderId="0" xfId="0" applyFont="1" applyBorder="1" applyAlignment="1">
      <alignment/>
    </xf>
    <xf numFmtId="164" fontId="0" fillId="0" borderId="0" xfId="0" applyNumberFormat="1" applyAlignment="1">
      <alignment horizontal="center"/>
    </xf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66" fillId="0" borderId="0" xfId="0" applyFont="1" applyAlignment="1">
      <alignment/>
    </xf>
    <xf numFmtId="164" fontId="0" fillId="0" borderId="0" xfId="0" applyNumberFormat="1" applyFill="1" applyAlignment="1">
      <alignment/>
    </xf>
    <xf numFmtId="165" fontId="1" fillId="0" borderId="0" xfId="83" applyNumberFormat="1" applyFont="1" applyFill="1" applyAlignment="1">
      <alignment/>
    </xf>
    <xf numFmtId="165" fontId="1" fillId="0" borderId="0" xfId="83" applyNumberFormat="1" applyFont="1" applyFill="1" applyAlignment="1">
      <alignment/>
    </xf>
    <xf numFmtId="165" fontId="0" fillId="0" borderId="0" xfId="0" applyNumberFormat="1" applyFill="1" applyAlignment="1">
      <alignment/>
    </xf>
    <xf numFmtId="165" fontId="1" fillId="0" borderId="24" xfId="83" applyNumberFormat="1" applyFont="1" applyFill="1" applyBorder="1" applyAlignment="1">
      <alignment/>
    </xf>
    <xf numFmtId="165" fontId="1" fillId="0" borderId="0" xfId="164" applyNumberFormat="1" applyFont="1" applyFill="1" applyBorder="1" applyAlignment="1">
      <alignment/>
    </xf>
    <xf numFmtId="10" fontId="1" fillId="0" borderId="0" xfId="164" applyNumberFormat="1" applyFont="1" applyFill="1" applyBorder="1" applyAlignment="1">
      <alignment/>
    </xf>
    <xf numFmtId="165" fontId="0" fillId="0" borderId="25" xfId="83" applyNumberFormat="1" applyFont="1" applyFill="1" applyBorder="1" applyAlignment="1">
      <alignment/>
    </xf>
    <xf numFmtId="0" fontId="64" fillId="0" borderId="0" xfId="0" applyFont="1" applyBorder="1" applyAlignment="1">
      <alignment horizontal="center" wrapText="1"/>
    </xf>
    <xf numFmtId="164" fontId="0" fillId="0" borderId="0" xfId="0" applyNumberFormat="1" applyFill="1" applyBorder="1" applyAlignment="1">
      <alignment/>
    </xf>
    <xf numFmtId="165" fontId="1" fillId="0" borderId="0" xfId="87" applyNumberFormat="1" applyFont="1" applyAlignment="1">
      <alignment/>
    </xf>
    <xf numFmtId="165" fontId="1" fillId="0" borderId="21" xfId="87" applyNumberFormat="1" applyFont="1" applyBorder="1" applyAlignment="1">
      <alignment/>
    </xf>
    <xf numFmtId="165" fontId="1" fillId="0" borderId="0" xfId="87" applyNumberFormat="1" applyFont="1" applyBorder="1" applyAlignment="1">
      <alignment/>
    </xf>
    <xf numFmtId="0" fontId="64" fillId="0" borderId="0" xfId="0" applyFont="1" applyAlignment="1">
      <alignment horizontal="right"/>
    </xf>
    <xf numFmtId="165" fontId="1" fillId="0" borderId="0" xfId="87" applyNumberFormat="1" applyFont="1" applyAlignment="1">
      <alignment horizontal="center"/>
    </xf>
    <xf numFmtId="165" fontId="1" fillId="0" borderId="0" xfId="87" applyNumberFormat="1" applyFont="1" applyFill="1" applyAlignment="1">
      <alignment/>
    </xf>
    <xf numFmtId="43" fontId="0" fillId="0" borderId="24" xfId="83" applyFont="1" applyFill="1" applyBorder="1" applyAlignment="1">
      <alignment/>
    </xf>
    <xf numFmtId="193" fontId="0" fillId="0" borderId="24" xfId="83" applyNumberFormat="1" applyFont="1" applyFill="1" applyBorder="1" applyAlignment="1">
      <alignment/>
    </xf>
    <xf numFmtId="0" fontId="66" fillId="0" borderId="0" xfId="0" applyFont="1" applyAlignment="1">
      <alignment horizontal="centerContinuous"/>
    </xf>
  </cellXfs>
  <cellStyles count="223">
    <cellStyle name="Normal" xfId="0"/>
    <cellStyle name="_4.06E Pass Throughs" xfId="15"/>
    <cellStyle name="_4.13E Montana Energy Tax" xfId="16"/>
    <cellStyle name="_Book1" xfId="17"/>
    <cellStyle name="_Book1 (2)" xfId="18"/>
    <cellStyle name="_Book2" xfId="19"/>
    <cellStyle name="_Chelan Debt Forecast 12.19.05" xfId="20"/>
    <cellStyle name="_Costs not in AURORA 06GRC" xfId="21"/>
    <cellStyle name="_Costs not in AURORA 2006GRC 6.15.06" xfId="22"/>
    <cellStyle name="_Costs not in AURORA 2007 Rate Case" xfId="23"/>
    <cellStyle name="_Costs not in KWI3000 '06Budget" xfId="24"/>
    <cellStyle name="_DEM-WP (C) Power Cost 2006GRC Order" xfId="25"/>
    <cellStyle name="_DEM-WP(C) Costs not in AURORA 2006GRC" xfId="26"/>
    <cellStyle name="_Fuel Prices 4-14" xfId="27"/>
    <cellStyle name="_Monthly Capital Spread" xfId="28"/>
    <cellStyle name="_Power Cost Value Copy 11.30.05 gas 1.09.06 AURORA at 1.10.06" xfId="29"/>
    <cellStyle name="_Recon to Darrin's 5.11.05 proforma" xfId="30"/>
    <cellStyle name="_Tenaska Comparison" xfId="31"/>
    <cellStyle name="_Value Copy 11 30 05 gas 12 09 05 AURORA at 12 14 05" xfId="32"/>
    <cellStyle name="_VC 6.15.06 update on 06GRC power costs.xls Chart 1" xfId="33"/>
    <cellStyle name="_VC 6.15.06 update on 06GRC power costs.xls Chart 2" xfId="34"/>
    <cellStyle name="_VC 6.15.06 update on 06GRC power costs.xls Chart 3" xfId="35"/>
    <cellStyle name="20% - Accent1" xfId="36"/>
    <cellStyle name="20% - Accent2" xfId="37"/>
    <cellStyle name="20% - Accent3" xfId="38"/>
    <cellStyle name="20% - Accent4" xfId="39"/>
    <cellStyle name="20% - Accent5" xfId="40"/>
    <cellStyle name="20% - Accent6" xfId="41"/>
    <cellStyle name="40% - Accent1" xfId="42"/>
    <cellStyle name="40% - Accent2" xfId="43"/>
    <cellStyle name="40% - Accent3" xfId="44"/>
    <cellStyle name="40% - Accent4" xfId="45"/>
    <cellStyle name="40% - Accent5" xfId="46"/>
    <cellStyle name="40% - Accent6" xfId="47"/>
    <cellStyle name="60% - Accent1" xfId="48"/>
    <cellStyle name="60% - Accent2" xfId="49"/>
    <cellStyle name="60% - Accent3" xfId="50"/>
    <cellStyle name="60% - Accent4" xfId="51"/>
    <cellStyle name="60% - Accent5" xfId="52"/>
    <cellStyle name="60% - Accent6" xfId="53"/>
    <cellStyle name="Accent1" xfId="54"/>
    <cellStyle name="Accent1 - 20%" xfId="55"/>
    <cellStyle name="Accent1 - 40%" xfId="56"/>
    <cellStyle name="Accent1 - 60%" xfId="57"/>
    <cellStyle name="Accent2" xfId="58"/>
    <cellStyle name="Accent2 - 20%" xfId="59"/>
    <cellStyle name="Accent2 - 40%" xfId="60"/>
    <cellStyle name="Accent2 - 60%" xfId="61"/>
    <cellStyle name="Accent3" xfId="62"/>
    <cellStyle name="Accent3 - 20%" xfId="63"/>
    <cellStyle name="Accent3 - 40%" xfId="64"/>
    <cellStyle name="Accent3 - 60%" xfId="65"/>
    <cellStyle name="Accent4" xfId="66"/>
    <cellStyle name="Accent4 - 20%" xfId="67"/>
    <cellStyle name="Accent4 - 40%" xfId="68"/>
    <cellStyle name="Accent4 - 60%" xfId="69"/>
    <cellStyle name="Accent5" xfId="70"/>
    <cellStyle name="Accent5 - 20%" xfId="71"/>
    <cellStyle name="Accent5 - 40%" xfId="72"/>
    <cellStyle name="Accent5 - 60%" xfId="73"/>
    <cellStyle name="Accent6" xfId="74"/>
    <cellStyle name="Accent6 - 20%" xfId="75"/>
    <cellStyle name="Accent6 - 40%" xfId="76"/>
    <cellStyle name="Accent6 - 60%" xfId="77"/>
    <cellStyle name="Bad" xfId="78"/>
    <cellStyle name="Calc Currency (0)" xfId="79"/>
    <cellStyle name="Calculation" xfId="80"/>
    <cellStyle name="Calculation 2" xfId="81"/>
    <cellStyle name="Check Cell" xfId="82"/>
    <cellStyle name="Comma" xfId="83"/>
    <cellStyle name="Comma [0]" xfId="84"/>
    <cellStyle name="Comma 2" xfId="85"/>
    <cellStyle name="Comma 3" xfId="86"/>
    <cellStyle name="Comma 4" xfId="87"/>
    <cellStyle name="Comma 5" xfId="88"/>
    <cellStyle name="Comma 6" xfId="89"/>
    <cellStyle name="Comma0" xfId="90"/>
    <cellStyle name="Comma0 - Style4" xfId="91"/>
    <cellStyle name="Copied" xfId="92"/>
    <cellStyle name="COST1" xfId="93"/>
    <cellStyle name="Curren - Style1" xfId="94"/>
    <cellStyle name="Curren - Style5" xfId="95"/>
    <cellStyle name="Currency" xfId="96"/>
    <cellStyle name="Currency [0]" xfId="97"/>
    <cellStyle name="Currency 2" xfId="98"/>
    <cellStyle name="Currency 3" xfId="99"/>
    <cellStyle name="Currency 3 2" xfId="100"/>
    <cellStyle name="Currency 4" xfId="101"/>
    <cellStyle name="Currency0" xfId="102"/>
    <cellStyle name="Date" xfId="103"/>
    <cellStyle name="Date 2" xfId="104"/>
    <cellStyle name="Emphasis 1" xfId="105"/>
    <cellStyle name="Emphasis 2" xfId="106"/>
    <cellStyle name="Emphasis 3" xfId="107"/>
    <cellStyle name="Entered" xfId="108"/>
    <cellStyle name="Entered 2" xfId="109"/>
    <cellStyle name="Explanatory Text" xfId="110"/>
    <cellStyle name="Fixed" xfId="111"/>
    <cellStyle name="Fixed 2" xfId="112"/>
    <cellStyle name="Fixed3 - Style3" xfId="113"/>
    <cellStyle name="Followed Hyperlink" xfId="114"/>
    <cellStyle name="Good" xfId="115"/>
    <cellStyle name="graybook" xfId="116"/>
    <cellStyle name="graybook$" xfId="117"/>
    <cellStyle name="Grey" xfId="118"/>
    <cellStyle name="Header1" xfId="119"/>
    <cellStyle name="Header2" xfId="120"/>
    <cellStyle name="Heading 1" xfId="121"/>
    <cellStyle name="Heading 1 2" xfId="122"/>
    <cellStyle name="Heading 2" xfId="123"/>
    <cellStyle name="Heading 2 2" xfId="124"/>
    <cellStyle name="Heading 3" xfId="125"/>
    <cellStyle name="Heading 4" xfId="126"/>
    <cellStyle name="Heading1" xfId="127"/>
    <cellStyle name="Heading2" xfId="128"/>
    <cellStyle name="Hyperlink" xfId="129"/>
    <cellStyle name="Hyperlink 2" xfId="130"/>
    <cellStyle name="Input" xfId="131"/>
    <cellStyle name="Input [yellow]" xfId="132"/>
    <cellStyle name="Input Cells" xfId="133"/>
    <cellStyle name="Lines" xfId="134"/>
    <cellStyle name="Linked Cell" xfId="135"/>
    <cellStyle name="modified border" xfId="136"/>
    <cellStyle name="modified border1" xfId="137"/>
    <cellStyle name="Neutral" xfId="138"/>
    <cellStyle name="no dec" xfId="139"/>
    <cellStyle name="Normal - Style1" xfId="140"/>
    <cellStyle name="Normal - Style1 2" xfId="141"/>
    <cellStyle name="Normal 2" xfId="142"/>
    <cellStyle name="Normal 3" xfId="143"/>
    <cellStyle name="Normal 3 2" xfId="144"/>
    <cellStyle name="Normal 3 3" xfId="145"/>
    <cellStyle name="Normal 3 4" xfId="146"/>
    <cellStyle name="Normal 3 5" xfId="147"/>
    <cellStyle name="Normal 3 6" xfId="148"/>
    <cellStyle name="Normal 3 7" xfId="149"/>
    <cellStyle name="Normal 3 8" xfId="150"/>
    <cellStyle name="Normal 3 9" xfId="151"/>
    <cellStyle name="Normal 3_434176_1" xfId="152"/>
    <cellStyle name="Normal 4" xfId="153"/>
    <cellStyle name="Normal 5" xfId="154"/>
    <cellStyle name="Normal 6" xfId="155"/>
    <cellStyle name="Normal 7" xfId="156"/>
    <cellStyle name="Normal 8" xfId="157"/>
    <cellStyle name="Normal 9" xfId="158"/>
    <cellStyle name="Note" xfId="159"/>
    <cellStyle name="Note 2" xfId="160"/>
    <cellStyle name="Number" xfId="161"/>
    <cellStyle name="Output" xfId="162"/>
    <cellStyle name="Percen - Style2" xfId="163"/>
    <cellStyle name="Percent" xfId="164"/>
    <cellStyle name="Percent [2]" xfId="165"/>
    <cellStyle name="Percent [2] 2" xfId="166"/>
    <cellStyle name="Percent 2" xfId="167"/>
    <cellStyle name="Percent 3" xfId="168"/>
    <cellStyle name="Percent 4" xfId="169"/>
    <cellStyle name="Percent 5" xfId="170"/>
    <cellStyle name="Percent 6" xfId="171"/>
    <cellStyle name="PSChar" xfId="172"/>
    <cellStyle name="PSDate" xfId="173"/>
    <cellStyle name="PSDec" xfId="174"/>
    <cellStyle name="PSHeading" xfId="175"/>
    <cellStyle name="PSInt" xfId="176"/>
    <cellStyle name="PSSpacer" xfId="177"/>
    <cellStyle name="RevList" xfId="178"/>
    <cellStyle name="round100" xfId="179"/>
    <cellStyle name="SAPBEXaggData" xfId="180"/>
    <cellStyle name="SAPBEXaggDataEmph" xfId="181"/>
    <cellStyle name="SAPBEXaggItem" xfId="182"/>
    <cellStyle name="SAPBEXaggItemX" xfId="183"/>
    <cellStyle name="SAPBEXchaText" xfId="184"/>
    <cellStyle name="SAPBEXchaText 2" xfId="185"/>
    <cellStyle name="SAPBEXexcBad7" xfId="186"/>
    <cellStyle name="SAPBEXexcBad8" xfId="187"/>
    <cellStyle name="SAPBEXexcBad9" xfId="188"/>
    <cellStyle name="SAPBEXexcCritical4" xfId="189"/>
    <cellStyle name="SAPBEXexcCritical5" xfId="190"/>
    <cellStyle name="SAPBEXexcCritical6" xfId="191"/>
    <cellStyle name="SAPBEXexcGood1" xfId="192"/>
    <cellStyle name="SAPBEXexcGood2" xfId="193"/>
    <cellStyle name="SAPBEXexcGood3" xfId="194"/>
    <cellStyle name="SAPBEXfilterDrill" xfId="195"/>
    <cellStyle name="SAPBEXfilterItem" xfId="196"/>
    <cellStyle name="SAPBEXfilterText" xfId="197"/>
    <cellStyle name="SAPBEXformats" xfId="198"/>
    <cellStyle name="SAPBEXheaderItem" xfId="199"/>
    <cellStyle name="SAPBEXheaderText" xfId="200"/>
    <cellStyle name="SAPBEXHLevel0" xfId="201"/>
    <cellStyle name="SAPBEXHLevel0X" xfId="202"/>
    <cellStyle name="SAPBEXHLevel1" xfId="203"/>
    <cellStyle name="SAPBEXHLevel1X" xfId="204"/>
    <cellStyle name="SAPBEXHLevel2" xfId="205"/>
    <cellStyle name="SAPBEXHLevel2X" xfId="206"/>
    <cellStyle name="SAPBEXHLevel3" xfId="207"/>
    <cellStyle name="SAPBEXHLevel3X" xfId="208"/>
    <cellStyle name="SAPBEXinputData" xfId="209"/>
    <cellStyle name="SAPBEXItemHeader" xfId="210"/>
    <cellStyle name="SAPBEXresData" xfId="211"/>
    <cellStyle name="SAPBEXresDataEmph" xfId="212"/>
    <cellStyle name="SAPBEXresItem" xfId="213"/>
    <cellStyle name="SAPBEXresItemX" xfId="214"/>
    <cellStyle name="SAPBEXstdData" xfId="215"/>
    <cellStyle name="SAPBEXstdDataEmph" xfId="216"/>
    <cellStyle name="SAPBEXstdItem" xfId="217"/>
    <cellStyle name="SAPBEXstdItemX" xfId="218"/>
    <cellStyle name="SAPBEXtitle" xfId="219"/>
    <cellStyle name="SAPBEXunassignedItem" xfId="220"/>
    <cellStyle name="SAPBEXundefined" xfId="221"/>
    <cellStyle name="shade" xfId="222"/>
    <cellStyle name="Sheet Title" xfId="223"/>
    <cellStyle name="StmtTtl1" xfId="224"/>
    <cellStyle name="StmtTtl2" xfId="225"/>
    <cellStyle name="STYL1 - Style1" xfId="226"/>
    <cellStyle name="Style 1" xfId="227"/>
    <cellStyle name="Style 1 2" xfId="228"/>
    <cellStyle name="Subtotal" xfId="229"/>
    <cellStyle name="Text" xfId="230"/>
    <cellStyle name="Title" xfId="231"/>
    <cellStyle name="Title: Minor" xfId="232"/>
    <cellStyle name="Title: Worksheet" xfId="233"/>
    <cellStyle name="Total" xfId="234"/>
    <cellStyle name="Total 2" xfId="235"/>
    <cellStyle name="Warning Text" xfId="23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zoomScalePageLayoutView="0" workbookViewId="0" topLeftCell="A1">
      <selection activeCell="C14" sqref="C14"/>
    </sheetView>
  </sheetViews>
  <sheetFormatPr defaultColWidth="9.140625" defaultRowHeight="15"/>
  <cols>
    <col min="1" max="1" width="8.57421875" style="0" customWidth="1"/>
    <col min="2" max="2" width="38.00390625" style="0" customWidth="1"/>
    <col min="3" max="3" width="16.8515625" style="0" bestFit="1" customWidth="1"/>
    <col min="4" max="4" width="27.7109375" style="0" customWidth="1"/>
    <col min="5" max="7" width="15.57421875" style="0" customWidth="1"/>
    <col min="8" max="19" width="14.28125" style="0" bestFit="1" customWidth="1"/>
    <col min="20" max="20" width="11.57421875" style="0" bestFit="1" customWidth="1"/>
    <col min="21" max="21" width="13.421875" style="0" customWidth="1"/>
    <col min="22" max="22" width="11.57421875" style="0" bestFit="1" customWidth="1"/>
  </cols>
  <sheetData>
    <row r="1" s="11" customFormat="1" ht="15">
      <c r="C1" s="27"/>
    </row>
    <row r="2" s="11" customFormat="1" ht="15">
      <c r="C2" s="27"/>
    </row>
    <row r="3" s="11" customFormat="1" ht="15">
      <c r="C3" s="27"/>
    </row>
    <row r="4" s="11" customFormat="1" ht="15"/>
    <row r="5" spans="1:7" s="11" customFormat="1" ht="15.75">
      <c r="A5" s="32" t="s">
        <v>20</v>
      </c>
      <c r="B5" s="32"/>
      <c r="C5" s="32"/>
      <c r="E5" s="13"/>
      <c r="F5" s="13"/>
      <c r="G5" s="13"/>
    </row>
    <row r="6" spans="1:7" s="11" customFormat="1" ht="15.75" customHeight="1">
      <c r="A6" s="32" t="s">
        <v>29</v>
      </c>
      <c r="B6" s="32"/>
      <c r="C6" s="32"/>
      <c r="E6" s="13"/>
      <c r="F6" s="13"/>
      <c r="G6" s="13"/>
    </row>
    <row r="7" spans="1:3" s="11" customFormat="1" ht="15.75">
      <c r="A7" s="32" t="s">
        <v>30</v>
      </c>
      <c r="B7" s="32"/>
      <c r="C7" s="32"/>
    </row>
    <row r="8" spans="1:6" s="11" customFormat="1" ht="15.75">
      <c r="A8" s="13"/>
      <c r="B8" s="13"/>
      <c r="C8" s="13"/>
      <c r="D8" s="13"/>
      <c r="E8" s="13"/>
      <c r="F8" s="13"/>
    </row>
    <row r="9" s="11" customFormat="1" ht="15"/>
    <row r="10" spans="1:6" s="11" customFormat="1" ht="15">
      <c r="A10" s="6" t="s">
        <v>28</v>
      </c>
      <c r="B10" s="6" t="s">
        <v>24</v>
      </c>
      <c r="C10" s="22" t="s">
        <v>0</v>
      </c>
      <c r="D10" s="7"/>
      <c r="E10" s="7"/>
      <c r="F10" s="17"/>
    </row>
    <row r="11" spans="3:6" s="11" customFormat="1" ht="15">
      <c r="C11" s="23"/>
      <c r="D11" s="7"/>
      <c r="E11" s="7"/>
      <c r="F11" s="17"/>
    </row>
    <row r="12" spans="1:6" s="11" customFormat="1" ht="15">
      <c r="A12" s="3">
        <v>1</v>
      </c>
      <c r="B12" s="11" t="s">
        <v>1</v>
      </c>
      <c r="C12" s="16">
        <f>'Incremental Plant'!AG11</f>
        <v>6107852.449999999</v>
      </c>
      <c r="D12" s="17"/>
      <c r="E12" s="17"/>
      <c r="F12" s="17"/>
    </row>
    <row r="13" spans="1:6" s="11" customFormat="1" ht="15">
      <c r="A13" s="3">
        <f>A12+1</f>
        <v>2</v>
      </c>
      <c r="B13" s="11" t="s">
        <v>2</v>
      </c>
      <c r="C13" s="16">
        <f>'Incremental Plant'!AG17</f>
        <v>-171033.12292133085</v>
      </c>
      <c r="D13" s="17"/>
      <c r="E13" s="17"/>
      <c r="F13" s="17"/>
    </row>
    <row r="14" spans="1:6" s="11" customFormat="1" ht="15">
      <c r="A14" s="3">
        <f aca="true" t="shared" si="0" ref="A14:A25">A13+1</f>
        <v>3</v>
      </c>
      <c r="B14" s="11" t="s">
        <v>3</v>
      </c>
      <c r="C14" s="18">
        <f>'Incremental Plant'!AG19</f>
        <v>-1555851.4822394622</v>
      </c>
      <c r="D14" s="17"/>
      <c r="E14" s="17"/>
      <c r="F14" s="17"/>
    </row>
    <row r="15" spans="1:6" s="11" customFormat="1" ht="15">
      <c r="A15" s="3">
        <f t="shared" si="0"/>
        <v>4</v>
      </c>
      <c r="B15" s="11" t="s">
        <v>8</v>
      </c>
      <c r="C15" s="19">
        <f>SUM(C12:C14)</f>
        <v>4380967.844839206</v>
      </c>
      <c r="D15" s="17"/>
      <c r="E15" s="17"/>
      <c r="F15" s="17"/>
    </row>
    <row r="16" spans="1:6" s="11" customFormat="1" ht="15">
      <c r="A16" s="3">
        <f t="shared" si="0"/>
        <v>5</v>
      </c>
      <c r="B16" s="11" t="s">
        <v>21</v>
      </c>
      <c r="C16" s="20">
        <v>0.069</v>
      </c>
      <c r="D16" s="17"/>
      <c r="E16" s="17"/>
      <c r="F16" s="17"/>
    </row>
    <row r="17" spans="1:6" s="11" customFormat="1" ht="15">
      <c r="A17" s="3">
        <f t="shared" si="0"/>
        <v>6</v>
      </c>
      <c r="B17" s="11" t="s">
        <v>22</v>
      </c>
      <c r="C17" s="15">
        <f>C15*C16</f>
        <v>302286.7812939052</v>
      </c>
      <c r="D17" s="17"/>
      <c r="E17" s="17"/>
      <c r="F17" s="17"/>
    </row>
    <row r="18" spans="1:6" s="11" customFormat="1" ht="15">
      <c r="A18" s="3">
        <f t="shared" si="0"/>
        <v>7</v>
      </c>
      <c r="B18" s="11" t="s">
        <v>4</v>
      </c>
      <c r="C18" s="30">
        <v>0.65</v>
      </c>
      <c r="D18" s="17"/>
      <c r="E18" s="17"/>
      <c r="F18" s="17"/>
    </row>
    <row r="19" spans="1:6" s="11" customFormat="1" ht="15">
      <c r="A19" s="3">
        <f t="shared" si="0"/>
        <v>8</v>
      </c>
      <c r="B19" s="11" t="s">
        <v>23</v>
      </c>
      <c r="C19" s="15">
        <f>C17/C18</f>
        <v>465056.586606008</v>
      </c>
      <c r="D19" s="17"/>
      <c r="E19" s="17"/>
      <c r="F19" s="17"/>
    </row>
    <row r="20" spans="1:6" s="11" customFormat="1" ht="15">
      <c r="A20" s="3">
        <f t="shared" si="0"/>
        <v>9</v>
      </c>
      <c r="C20" s="15"/>
      <c r="D20" s="17"/>
      <c r="E20" s="17"/>
      <c r="F20" s="17"/>
    </row>
    <row r="21" spans="1:6" s="11" customFormat="1" ht="15">
      <c r="A21" s="3">
        <f t="shared" si="0"/>
        <v>10</v>
      </c>
      <c r="B21" s="11" t="s">
        <v>5</v>
      </c>
      <c r="C21" s="18">
        <f>'Incremental Plant'!AG27</f>
        <v>201508.95826221694</v>
      </c>
      <c r="D21" s="17"/>
      <c r="E21" s="17"/>
      <c r="F21" s="17"/>
    </row>
    <row r="22" spans="1:6" s="11" customFormat="1" ht="15">
      <c r="A22" s="3">
        <f t="shared" si="0"/>
        <v>11</v>
      </c>
      <c r="C22" s="15"/>
      <c r="D22" s="17"/>
      <c r="E22" s="17"/>
      <c r="F22" s="17"/>
    </row>
    <row r="23" spans="1:6" s="11" customFormat="1" ht="15">
      <c r="A23" s="3">
        <f t="shared" si="0"/>
        <v>12</v>
      </c>
      <c r="B23" s="11" t="s">
        <v>26</v>
      </c>
      <c r="C23" s="15">
        <f>C19+C21</f>
        <v>666565.544868225</v>
      </c>
      <c r="D23" s="17"/>
      <c r="E23" s="17"/>
      <c r="F23" s="17"/>
    </row>
    <row r="24" spans="1:6" s="11" customFormat="1" ht="15">
      <c r="A24" s="3">
        <f t="shared" si="0"/>
        <v>13</v>
      </c>
      <c r="B24" s="11" t="s">
        <v>19</v>
      </c>
      <c r="C24" s="31">
        <v>0.956756</v>
      </c>
      <c r="D24" s="17"/>
      <c r="E24" s="17"/>
      <c r="F24" s="17"/>
    </row>
    <row r="25" spans="1:6" s="11" customFormat="1" ht="15.75" thickBot="1">
      <c r="A25" s="3">
        <f t="shared" si="0"/>
        <v>14</v>
      </c>
      <c r="B25" s="11" t="s">
        <v>27</v>
      </c>
      <c r="C25" s="21">
        <f>C23/C24</f>
        <v>696693.3521903442</v>
      </c>
      <c r="D25" s="17"/>
      <c r="E25" s="17"/>
      <c r="F25" s="17"/>
    </row>
    <row r="26" spans="2:14" ht="15.75" thickTop="1">
      <c r="B26" s="14"/>
      <c r="C26" s="14"/>
      <c r="D26" s="14"/>
      <c r="E26" s="14"/>
      <c r="F26" s="1"/>
      <c r="G26" s="1"/>
      <c r="H26" s="1"/>
      <c r="I26" s="1"/>
      <c r="J26" s="1"/>
      <c r="K26" s="1"/>
      <c r="L26" s="1"/>
      <c r="M26" s="1"/>
      <c r="N26" s="1"/>
    </row>
    <row r="27" spans="2:14" s="11" customFormat="1" ht="15">
      <c r="B27" s="14"/>
      <c r="C27" s="14"/>
      <c r="D27" s="14"/>
      <c r="E27" s="14"/>
      <c r="F27" s="1"/>
      <c r="G27" s="1"/>
      <c r="H27" s="1"/>
      <c r="I27" s="1"/>
      <c r="J27" s="1"/>
      <c r="K27" s="1"/>
      <c r="L27" s="1"/>
      <c r="M27" s="1"/>
      <c r="N27" s="1"/>
    </row>
    <row r="28" spans="2:6" ht="15">
      <c r="B28" s="14"/>
      <c r="C28" s="7"/>
      <c r="D28" s="7"/>
      <c r="E28" s="7"/>
      <c r="F28" s="7"/>
    </row>
    <row r="29" ht="15">
      <c r="B29" s="14"/>
    </row>
    <row r="30" ht="15">
      <c r="B30" s="14"/>
    </row>
  </sheetData>
  <sheetProtection/>
  <printOptions horizontalCentered="1"/>
  <pageMargins left="0.7" right="0.7" top="0.5" bottom="0.5" header="0.3" footer="0.3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G27"/>
  <sheetViews>
    <sheetView tabSelected="1" zoomScalePageLayoutView="0" workbookViewId="0" topLeftCell="S1">
      <selection activeCell="AG27" sqref="AD1:AG27"/>
    </sheetView>
  </sheetViews>
  <sheetFormatPr defaultColWidth="9.140625" defaultRowHeight="15"/>
  <cols>
    <col min="1" max="1" width="8.421875" style="11" customWidth="1"/>
    <col min="2" max="2" width="34.57421875" style="2" customWidth="1"/>
    <col min="3" max="8" width="14.28125" style="11" customWidth="1"/>
    <col min="9" max="9" width="15.28125" style="11" customWidth="1"/>
    <col min="10" max="10" width="14.28125" style="11" customWidth="1"/>
    <col min="11" max="18" width="14.28125" style="11" bestFit="1" customWidth="1"/>
    <col min="19" max="33" width="14.28125" style="11" customWidth="1"/>
    <col min="34" max="34" width="9.140625" style="11" customWidth="1"/>
    <col min="35" max="35" width="11.57421875" style="11" bestFit="1" customWidth="1"/>
    <col min="36" max="16384" width="9.140625" style="11" customWidth="1"/>
  </cols>
  <sheetData>
    <row r="3" spans="3:33" ht="15">
      <c r="C3" s="3" t="s">
        <v>9</v>
      </c>
      <c r="D3" s="3" t="s">
        <v>9</v>
      </c>
      <c r="E3" s="3" t="s">
        <v>9</v>
      </c>
      <c r="F3" s="3" t="s">
        <v>9</v>
      </c>
      <c r="G3" s="3" t="s">
        <v>9</v>
      </c>
      <c r="H3" s="3" t="s">
        <v>9</v>
      </c>
      <c r="I3" s="3" t="s">
        <v>9</v>
      </c>
      <c r="J3" s="3" t="s">
        <v>9</v>
      </c>
      <c r="K3" s="3" t="s">
        <v>9</v>
      </c>
      <c r="L3" s="3" t="s">
        <v>9</v>
      </c>
      <c r="M3" s="3" t="s">
        <v>9</v>
      </c>
      <c r="N3" s="3" t="s">
        <v>9</v>
      </c>
      <c r="O3" s="3" t="s">
        <v>9</v>
      </c>
      <c r="P3" s="3" t="s">
        <v>25</v>
      </c>
      <c r="Q3" s="3" t="s">
        <v>25</v>
      </c>
      <c r="R3" s="3" t="s">
        <v>25</v>
      </c>
      <c r="S3" s="3" t="s">
        <v>25</v>
      </c>
      <c r="T3" s="3" t="s">
        <v>25</v>
      </c>
      <c r="U3" s="3" t="s">
        <v>25</v>
      </c>
      <c r="V3" s="3" t="s">
        <v>25</v>
      </c>
      <c r="W3" s="3" t="s">
        <v>25</v>
      </c>
      <c r="X3" s="3" t="s">
        <v>25</v>
      </c>
      <c r="Y3" s="3" t="s">
        <v>25</v>
      </c>
      <c r="Z3" s="3" t="s">
        <v>25</v>
      </c>
      <c r="AA3" s="3" t="s">
        <v>25</v>
      </c>
      <c r="AB3" s="3" t="s">
        <v>25</v>
      </c>
      <c r="AC3" s="3" t="s">
        <v>25</v>
      </c>
      <c r="AD3" s="3" t="s">
        <v>25</v>
      </c>
      <c r="AE3" s="3" t="s">
        <v>25</v>
      </c>
      <c r="AF3" s="3" t="s">
        <v>25</v>
      </c>
      <c r="AG3" s="3" t="s">
        <v>0</v>
      </c>
    </row>
    <row r="4" spans="1:33" ht="15">
      <c r="A4" s="3" t="s">
        <v>28</v>
      </c>
      <c r="C4" s="10">
        <v>40389</v>
      </c>
      <c r="D4" s="10">
        <v>40420</v>
      </c>
      <c r="E4" s="10">
        <v>40451</v>
      </c>
      <c r="F4" s="10">
        <v>40481</v>
      </c>
      <c r="G4" s="10">
        <v>40512</v>
      </c>
      <c r="H4" s="10">
        <v>40542</v>
      </c>
      <c r="I4" s="10">
        <v>40573</v>
      </c>
      <c r="J4" s="10">
        <v>40602</v>
      </c>
      <c r="K4" s="10">
        <v>40632</v>
      </c>
      <c r="L4" s="10">
        <v>40663</v>
      </c>
      <c r="M4" s="10">
        <v>40693</v>
      </c>
      <c r="N4" s="10">
        <v>40724</v>
      </c>
      <c r="O4" s="10">
        <v>40754</v>
      </c>
      <c r="P4" s="10">
        <v>40785</v>
      </c>
      <c r="Q4" s="10">
        <v>40816</v>
      </c>
      <c r="R4" s="10">
        <v>40817</v>
      </c>
      <c r="S4" s="10">
        <v>40848</v>
      </c>
      <c r="T4" s="10">
        <v>40878</v>
      </c>
      <c r="U4" s="10">
        <v>40909</v>
      </c>
      <c r="V4" s="10">
        <v>40940</v>
      </c>
      <c r="W4" s="10">
        <v>40969</v>
      </c>
      <c r="X4" s="10">
        <v>41000</v>
      </c>
      <c r="Y4" s="10">
        <v>41030</v>
      </c>
      <c r="Z4" s="10">
        <v>41061</v>
      </c>
      <c r="AA4" s="10">
        <v>41091</v>
      </c>
      <c r="AB4" s="10">
        <v>41122</v>
      </c>
      <c r="AC4" s="10">
        <v>41153</v>
      </c>
      <c r="AD4" s="10">
        <v>41183</v>
      </c>
      <c r="AE4" s="10">
        <v>41214</v>
      </c>
      <c r="AF4" s="10">
        <v>41244</v>
      </c>
      <c r="AG4" s="10">
        <v>41183</v>
      </c>
    </row>
    <row r="5" spans="1:19" ht="15">
      <c r="A5" s="3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</row>
    <row r="6" spans="1:19" ht="15">
      <c r="A6" s="3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15">
      <c r="A7" s="3">
        <v>1</v>
      </c>
      <c r="B7" s="9" t="s">
        <v>16</v>
      </c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</row>
    <row r="8" spans="1:33" ht="15">
      <c r="A8" s="3">
        <f aca="true" t="shared" si="0" ref="A8:A27">A7+1</f>
        <v>2</v>
      </c>
      <c r="B8" s="2" t="s">
        <v>6</v>
      </c>
      <c r="C8" s="24">
        <v>12751.84</v>
      </c>
      <c r="D8" s="24">
        <v>32834.25</v>
      </c>
      <c r="E8" s="24">
        <v>515590.17</v>
      </c>
      <c r="F8" s="29">
        <v>801578.7</v>
      </c>
      <c r="G8" s="29">
        <v>970266.69</v>
      </c>
      <c r="H8" s="29">
        <v>1038078.0499999999</v>
      </c>
      <c r="I8" s="29">
        <v>1050002.14</v>
      </c>
      <c r="J8" s="29">
        <v>1050002.14</v>
      </c>
      <c r="K8" s="29">
        <v>1102399.01</v>
      </c>
      <c r="L8" s="29">
        <v>1144033.07</v>
      </c>
      <c r="M8" s="29">
        <v>1186932.07</v>
      </c>
      <c r="N8" s="29">
        <v>1306709.07</v>
      </c>
      <c r="O8" s="29">
        <v>1409368.07</v>
      </c>
      <c r="P8" s="29">
        <v>1775368.75</v>
      </c>
      <c r="Q8" s="29">
        <v>2174643.44</v>
      </c>
      <c r="R8" s="29">
        <v>2573918.13</v>
      </c>
      <c r="S8" s="29">
        <v>2973192.82</v>
      </c>
      <c r="T8" s="24">
        <v>3405739.94</v>
      </c>
      <c r="U8" s="24">
        <v>3737175.1574999997</v>
      </c>
      <c r="V8" s="24">
        <v>4068610.375</v>
      </c>
      <c r="W8" s="24">
        <v>4400045.5925</v>
      </c>
      <c r="X8" s="24">
        <v>4731480.8100000005</v>
      </c>
      <c r="Y8" s="24">
        <v>5062916.027500001</v>
      </c>
      <c r="Z8" s="24">
        <v>5394351.245000001</v>
      </c>
      <c r="AA8" s="24">
        <v>5725786.462500001</v>
      </c>
      <c r="AB8" s="24">
        <v>6057221.680000002</v>
      </c>
      <c r="AC8" s="24">
        <v>6388656.897500002</v>
      </c>
      <c r="AD8" s="24">
        <v>6720092.115000002</v>
      </c>
      <c r="AE8" s="24">
        <v>7051527.332500002</v>
      </c>
      <c r="AF8" s="24">
        <v>7382962.550000003</v>
      </c>
      <c r="AG8" s="24">
        <f>(R8+SUM(S8:AC8)*2+AD8)/24</f>
        <v>4716015.177499999</v>
      </c>
    </row>
    <row r="9" spans="1:33" ht="15">
      <c r="A9" s="3">
        <f t="shared" si="0"/>
        <v>3</v>
      </c>
      <c r="B9" s="2" t="s">
        <v>10</v>
      </c>
      <c r="C9" s="24">
        <v>0</v>
      </c>
      <c r="D9" s="24">
        <v>0</v>
      </c>
      <c r="E9" s="24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7834</v>
      </c>
      <c r="N9" s="29">
        <v>17904</v>
      </c>
      <c r="O9" s="29">
        <v>17949</v>
      </c>
      <c r="P9" s="29">
        <v>17949</v>
      </c>
      <c r="Q9" s="29">
        <v>17949</v>
      </c>
      <c r="R9" s="29">
        <v>17949</v>
      </c>
      <c r="S9" s="29">
        <v>17949</v>
      </c>
      <c r="T9" s="24">
        <v>17949</v>
      </c>
      <c r="U9" s="24">
        <v>17949</v>
      </c>
      <c r="V9" s="24">
        <v>17949</v>
      </c>
      <c r="W9" s="24">
        <v>17949</v>
      </c>
      <c r="X9" s="24">
        <v>17949</v>
      </c>
      <c r="Y9" s="24">
        <v>17949</v>
      </c>
      <c r="Z9" s="24">
        <v>17949</v>
      </c>
      <c r="AA9" s="24">
        <v>17949</v>
      </c>
      <c r="AB9" s="24">
        <v>17949</v>
      </c>
      <c r="AC9" s="24">
        <v>17949</v>
      </c>
      <c r="AD9" s="24">
        <v>17949</v>
      </c>
      <c r="AE9" s="24">
        <v>17949</v>
      </c>
      <c r="AF9" s="24">
        <v>17949</v>
      </c>
      <c r="AG9" s="24">
        <f>(R9+SUM(S9:AC9)*2+AD9)/24</f>
        <v>17949</v>
      </c>
    </row>
    <row r="10" spans="1:33" ht="15">
      <c r="A10" s="3">
        <f t="shared" si="0"/>
        <v>4</v>
      </c>
      <c r="B10" s="2" t="s">
        <v>7</v>
      </c>
      <c r="C10" s="24">
        <v>4440.43</v>
      </c>
      <c r="D10" s="24">
        <v>18257.09</v>
      </c>
      <c r="E10" s="24">
        <v>55732.509999999995</v>
      </c>
      <c r="F10" s="24">
        <v>178937.76</v>
      </c>
      <c r="G10" s="24">
        <v>185201.41</v>
      </c>
      <c r="H10" s="24">
        <v>310347.27</v>
      </c>
      <c r="I10" s="24">
        <v>363403.38</v>
      </c>
      <c r="J10" s="24">
        <v>366072.88</v>
      </c>
      <c r="K10" s="24">
        <v>399236.15</v>
      </c>
      <c r="L10" s="24">
        <v>438530.13</v>
      </c>
      <c r="M10" s="24">
        <v>444536.13</v>
      </c>
      <c r="N10" s="24">
        <v>484418.13</v>
      </c>
      <c r="O10" s="24">
        <v>494906.13</v>
      </c>
      <c r="P10" s="24">
        <v>592197.45</v>
      </c>
      <c r="Q10" s="24">
        <v>698333.76</v>
      </c>
      <c r="R10" s="24">
        <v>804470.0700000001</v>
      </c>
      <c r="S10" s="24">
        <v>910606.3800000001</v>
      </c>
      <c r="T10" s="24">
        <v>1025587.2600000001</v>
      </c>
      <c r="U10" s="24">
        <v>1113690.2925000002</v>
      </c>
      <c r="V10" s="24">
        <v>1201793.3250000002</v>
      </c>
      <c r="W10" s="24">
        <v>1289896.3575000002</v>
      </c>
      <c r="X10" s="24">
        <v>1377999.3900000001</v>
      </c>
      <c r="Y10" s="24">
        <v>1466102.4225</v>
      </c>
      <c r="Z10" s="24">
        <v>1554205.455</v>
      </c>
      <c r="AA10" s="24">
        <v>1642308.4875</v>
      </c>
      <c r="AB10" s="24">
        <v>1730411.52</v>
      </c>
      <c r="AC10" s="24">
        <v>1818514.5525</v>
      </c>
      <c r="AD10" s="24">
        <v>1906617.585</v>
      </c>
      <c r="AE10" s="24">
        <v>1994720.6175</v>
      </c>
      <c r="AF10" s="24">
        <v>2082823.65</v>
      </c>
      <c r="AG10" s="24">
        <f>(R10+SUM(S10:AC10)*2+AD10)/24</f>
        <v>1373888.2725000002</v>
      </c>
    </row>
    <row r="11" spans="1:33" ht="15">
      <c r="A11" s="3">
        <f t="shared" si="0"/>
        <v>5</v>
      </c>
      <c r="B11" s="9" t="s">
        <v>14</v>
      </c>
      <c r="C11" s="25">
        <f aca="true" t="shared" si="1" ref="C11:H11">SUM(C7:C10)</f>
        <v>17192.27</v>
      </c>
      <c r="D11" s="25">
        <f t="shared" si="1"/>
        <v>51091.34</v>
      </c>
      <c r="E11" s="25">
        <f t="shared" si="1"/>
        <v>571322.6799999999</v>
      </c>
      <c r="F11" s="25">
        <f t="shared" si="1"/>
        <v>980516.46</v>
      </c>
      <c r="G11" s="25">
        <f t="shared" si="1"/>
        <v>1155468.0999999999</v>
      </c>
      <c r="H11" s="25">
        <f t="shared" si="1"/>
        <v>1348425.3199999998</v>
      </c>
      <c r="I11" s="25">
        <f aca="true" t="shared" si="2" ref="I11:AG11">SUM(I8:I10)</f>
        <v>1413405.52</v>
      </c>
      <c r="J11" s="25">
        <f t="shared" si="2"/>
        <v>1416075.02</v>
      </c>
      <c r="K11" s="25">
        <f t="shared" si="2"/>
        <v>1501635.1600000001</v>
      </c>
      <c r="L11" s="25">
        <f t="shared" si="2"/>
        <v>1582563.2000000002</v>
      </c>
      <c r="M11" s="25">
        <f t="shared" si="2"/>
        <v>1639302.2000000002</v>
      </c>
      <c r="N11" s="25">
        <f t="shared" si="2"/>
        <v>1809031.2000000002</v>
      </c>
      <c r="O11" s="25">
        <f t="shared" si="2"/>
        <v>1922223.2000000002</v>
      </c>
      <c r="P11" s="25">
        <f t="shared" si="2"/>
        <v>2385515.2</v>
      </c>
      <c r="Q11" s="25">
        <f t="shared" si="2"/>
        <v>2890926.2</v>
      </c>
      <c r="R11" s="25">
        <f t="shared" si="2"/>
        <v>3396337.2</v>
      </c>
      <c r="S11" s="25">
        <f t="shared" si="2"/>
        <v>3901748.2</v>
      </c>
      <c r="T11" s="25">
        <f t="shared" si="2"/>
        <v>4449276.2</v>
      </c>
      <c r="U11" s="25">
        <f t="shared" si="2"/>
        <v>4868814.45</v>
      </c>
      <c r="V11" s="25">
        <f t="shared" si="2"/>
        <v>5288352.7</v>
      </c>
      <c r="W11" s="25">
        <f t="shared" si="2"/>
        <v>5707890.95</v>
      </c>
      <c r="X11" s="25">
        <f t="shared" si="2"/>
        <v>6127429.200000001</v>
      </c>
      <c r="Y11" s="25">
        <f t="shared" si="2"/>
        <v>6546967.450000001</v>
      </c>
      <c r="Z11" s="25">
        <f t="shared" si="2"/>
        <v>6966505.700000001</v>
      </c>
      <c r="AA11" s="25">
        <f t="shared" si="2"/>
        <v>7386043.950000001</v>
      </c>
      <c r="AB11" s="25">
        <f t="shared" si="2"/>
        <v>7805582.200000001</v>
      </c>
      <c r="AC11" s="25">
        <f t="shared" si="2"/>
        <v>8225120.450000002</v>
      </c>
      <c r="AD11" s="25">
        <f t="shared" si="2"/>
        <v>8644658.700000003</v>
      </c>
      <c r="AE11" s="25">
        <f t="shared" si="2"/>
        <v>9064196.950000003</v>
      </c>
      <c r="AF11" s="25">
        <f t="shared" si="2"/>
        <v>9483735.200000003</v>
      </c>
      <c r="AG11" s="25">
        <f t="shared" si="2"/>
        <v>6107852.449999999</v>
      </c>
    </row>
    <row r="12" spans="1:32" ht="15">
      <c r="A12" s="3">
        <f t="shared" si="0"/>
        <v>6</v>
      </c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</row>
    <row r="13" spans="1:2" ht="15">
      <c r="A13" s="3">
        <f t="shared" si="0"/>
        <v>7</v>
      </c>
      <c r="B13" s="9" t="s">
        <v>17</v>
      </c>
    </row>
    <row r="14" spans="1:33" ht="15">
      <c r="A14" s="3">
        <f t="shared" si="0"/>
        <v>8</v>
      </c>
      <c r="B14" s="2" t="s">
        <v>6</v>
      </c>
      <c r="C14" s="24">
        <v>-29.43549733333333</v>
      </c>
      <c r="D14" s="24">
        <v>-114.49927036666665</v>
      </c>
      <c r="E14" s="24">
        <v>-1871.1054163999997</v>
      </c>
      <c r="F14" s="24">
        <v>-4948.0252759333325</v>
      </c>
      <c r="G14" s="24">
        <v>-9193.109466216665</v>
      </c>
      <c r="H14" s="24">
        <v>-14377.380992499999</v>
      </c>
      <c r="I14" s="24">
        <f aca="true" t="shared" si="3" ref="I14:AF14">H14-I24</f>
        <v>-16787.373545125</v>
      </c>
      <c r="J14" s="24">
        <f t="shared" si="3"/>
        <v>-19197.36609775</v>
      </c>
      <c r="K14" s="24">
        <f t="shared" si="3"/>
        <v>-21679.928315325</v>
      </c>
      <c r="L14" s="24">
        <f t="shared" si="3"/>
        <v>-24226.560725233332</v>
      </c>
      <c r="M14" s="24">
        <f t="shared" si="3"/>
        <v>-26847.462028891667</v>
      </c>
      <c r="N14" s="24">
        <f t="shared" si="3"/>
        <v>-29705.35068255</v>
      </c>
      <c r="O14" s="24">
        <f t="shared" si="3"/>
        <v>-32800.210527875</v>
      </c>
      <c r="P14" s="24">
        <f t="shared" si="3"/>
        <v>-36908.8922568</v>
      </c>
      <c r="Q14" s="24">
        <f t="shared" si="3"/>
        <v>-42400.062599849996</v>
      </c>
      <c r="R14" s="24">
        <f t="shared" si="3"/>
        <v>-49734.551095066665</v>
      </c>
      <c r="S14" s="24">
        <f t="shared" si="3"/>
        <v>-59834.01681853333</v>
      </c>
      <c r="T14" s="24">
        <f t="shared" si="3"/>
        <v>-75924.260154</v>
      </c>
      <c r="U14" s="24">
        <f t="shared" si="3"/>
        <v>-84168.37466236459</v>
      </c>
      <c r="V14" s="24">
        <f t="shared" si="3"/>
        <v>-92829.79624003598</v>
      </c>
      <c r="W14" s="24">
        <f t="shared" si="3"/>
        <v>-101950.25559394488</v>
      </c>
      <c r="X14" s="24">
        <f t="shared" si="3"/>
        <v>-111580.756921451</v>
      </c>
      <c r="Y14" s="24">
        <f t="shared" si="3"/>
        <v>-121785.055469254</v>
      </c>
      <c r="Z14" s="24">
        <f t="shared" si="3"/>
        <v>-132645.12226882487</v>
      </c>
      <c r="AA14" s="24">
        <f t="shared" si="3"/>
        <v>-144270.25202879155</v>
      </c>
      <c r="AB14" s="24">
        <f t="shared" si="3"/>
        <v>-156813.45734123324</v>
      </c>
      <c r="AC14" s="24">
        <f t="shared" si="3"/>
        <v>-170504.2570942687</v>
      </c>
      <c r="AD14" s="24">
        <f t="shared" si="3"/>
        <v>-185725.18276809578</v>
      </c>
      <c r="AE14" s="24">
        <f t="shared" si="3"/>
        <v>-203241.2973231104</v>
      </c>
      <c r="AF14" s="24">
        <f t="shared" si="3"/>
        <v>-225347.7896405</v>
      </c>
      <c r="AG14" s="24">
        <f>(R14+SUM(S14:AC14)*2+AD14)/24</f>
        <v>-114169.62262702361</v>
      </c>
    </row>
    <row r="15" spans="1:33" ht="15">
      <c r="A15" s="3">
        <f t="shared" si="0"/>
        <v>9</v>
      </c>
      <c r="B15" s="2" t="s">
        <v>10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f aca="true" t="shared" si="4" ref="I15:AF15">H15-I25</f>
        <v>0</v>
      </c>
      <c r="J15" s="24">
        <f t="shared" si="4"/>
        <v>0</v>
      </c>
      <c r="K15" s="24">
        <f t="shared" si="4"/>
        <v>0</v>
      </c>
      <c r="L15" s="24">
        <f t="shared" si="4"/>
        <v>0</v>
      </c>
      <c r="M15" s="24">
        <f t="shared" si="4"/>
        <v>-16.0107375</v>
      </c>
      <c r="N15" s="24">
        <f t="shared" si="4"/>
        <v>-55.542117857142856</v>
      </c>
      <c r="O15" s="24">
        <f t="shared" si="4"/>
        <v>-95.1961232142857</v>
      </c>
      <c r="P15" s="24">
        <f t="shared" si="4"/>
        <v>-134.85012857142857</v>
      </c>
      <c r="Q15" s="24">
        <f t="shared" si="4"/>
        <v>-174.50413392857143</v>
      </c>
      <c r="R15" s="24">
        <f t="shared" si="4"/>
        <v>-214.1581392857143</v>
      </c>
      <c r="S15" s="24">
        <f t="shared" si="4"/>
        <v>-253.81214464285716</v>
      </c>
      <c r="T15" s="24">
        <f t="shared" si="4"/>
        <v>-293.46615</v>
      </c>
      <c r="U15" s="24">
        <f t="shared" si="4"/>
        <v>-342.377175</v>
      </c>
      <c r="V15" s="24">
        <f t="shared" si="4"/>
        <v>-391.2882</v>
      </c>
      <c r="W15" s="24">
        <f t="shared" si="4"/>
        <v>-440.199225</v>
      </c>
      <c r="X15" s="24">
        <f t="shared" si="4"/>
        <v>-489.11025</v>
      </c>
      <c r="Y15" s="24">
        <f t="shared" si="4"/>
        <v>-538.0212750000001</v>
      </c>
      <c r="Z15" s="24">
        <f t="shared" si="4"/>
        <v>-586.9323</v>
      </c>
      <c r="AA15" s="24">
        <f t="shared" si="4"/>
        <v>-635.843325</v>
      </c>
      <c r="AB15" s="24">
        <f t="shared" si="4"/>
        <v>-684.75435</v>
      </c>
      <c r="AC15" s="24">
        <f t="shared" si="4"/>
        <v>-733.665375</v>
      </c>
      <c r="AD15" s="24">
        <f t="shared" si="4"/>
        <v>-782.5764</v>
      </c>
      <c r="AE15" s="24">
        <f t="shared" si="4"/>
        <v>-831.487425</v>
      </c>
      <c r="AF15" s="24">
        <f t="shared" si="4"/>
        <v>-880.39845</v>
      </c>
      <c r="AG15" s="24">
        <f>(R15+SUM(S15:AC15)*2+AD15)/24</f>
        <v>-490.65308660714294</v>
      </c>
    </row>
    <row r="16" spans="1:33" ht="15">
      <c r="A16" s="3">
        <f t="shared" si="0"/>
        <v>10</v>
      </c>
      <c r="B16" s="2" t="s">
        <v>7</v>
      </c>
      <c r="C16" s="24">
        <v>-16.947641166666667</v>
      </c>
      <c r="D16" s="24">
        <v>-97.17558513333334</v>
      </c>
      <c r="E16" s="24">
        <v>-391.9503086</v>
      </c>
      <c r="F16" s="24">
        <v>-1627.1917737333333</v>
      </c>
      <c r="G16" s="24">
        <v>-2934.1520313666665</v>
      </c>
      <c r="H16" s="24">
        <v>-7106.952482999999</v>
      </c>
      <c r="I16" s="24">
        <f aca="true" t="shared" si="5" ref="I16:AF16">H16-I26</f>
        <v>-8392.69330675</v>
      </c>
      <c r="J16" s="24">
        <f t="shared" si="5"/>
        <v>-9683.991544136363</v>
      </c>
      <c r="K16" s="24">
        <f t="shared" si="5"/>
        <v>-11051.233669822726</v>
      </c>
      <c r="L16" s="24">
        <f t="shared" si="5"/>
        <v>-12518.4571446202</v>
      </c>
      <c r="M16" s="24">
        <f t="shared" si="5"/>
        <v>-14002.872794417675</v>
      </c>
      <c r="N16" s="24">
        <f t="shared" si="5"/>
        <v>-15617.759558500864</v>
      </c>
      <c r="O16" s="24">
        <f t="shared" si="5"/>
        <v>-17272.675522584053</v>
      </c>
      <c r="P16" s="24">
        <f t="shared" si="5"/>
        <v>-19373.185732267244</v>
      </c>
      <c r="Q16" s="24">
        <f t="shared" si="5"/>
        <v>-22081.326316700433</v>
      </c>
      <c r="R16" s="24">
        <f t="shared" si="5"/>
        <v>-25599.640734133623</v>
      </c>
      <c r="S16" s="24">
        <f t="shared" si="5"/>
        <v>-30333.21590106681</v>
      </c>
      <c r="T16" s="24">
        <f t="shared" si="5"/>
        <v>-37699.85322</v>
      </c>
      <c r="U16" s="24">
        <f t="shared" si="5"/>
        <v>-41782.3078826875</v>
      </c>
      <c r="V16" s="24">
        <f t="shared" si="5"/>
        <v>-46048.177040306815</v>
      </c>
      <c r="W16" s="24">
        <f t="shared" si="5"/>
        <v>-50515.80214235113</v>
      </c>
      <c r="X16" s="24">
        <f t="shared" si="5"/>
        <v>-55207.60051597878</v>
      </c>
      <c r="Y16" s="24">
        <f t="shared" si="5"/>
        <v>-60151.593820137685</v>
      </c>
      <c r="Z16" s="24">
        <f t="shared" si="5"/>
        <v>-65383.80990204659</v>
      </c>
      <c r="AA16" s="24">
        <f t="shared" si="5"/>
        <v>-70952.2858913305</v>
      </c>
      <c r="AB16" s="24">
        <f t="shared" si="5"/>
        <v>-76924.2737694644</v>
      </c>
      <c r="AC16" s="24">
        <f t="shared" si="5"/>
        <v>-83400.6515086608</v>
      </c>
      <c r="AD16" s="24">
        <f t="shared" si="5"/>
        <v>-90549.5490626072</v>
      </c>
      <c r="AE16" s="24">
        <f t="shared" si="5"/>
        <v>-98707.2263386786</v>
      </c>
      <c r="AF16" s="24">
        <f t="shared" si="5"/>
        <v>-108882.46305900002</v>
      </c>
      <c r="AG16" s="24">
        <f>(R16+SUM(S16:AC16)*2+AD16)/24</f>
        <v>-56372.847207700106</v>
      </c>
    </row>
    <row r="17" spans="1:33" ht="15">
      <c r="A17" s="3">
        <f t="shared" si="0"/>
        <v>11</v>
      </c>
      <c r="B17" s="9" t="s">
        <v>15</v>
      </c>
      <c r="C17" s="25">
        <f aca="true" t="shared" si="6" ref="C17:AG17">SUM(C14:C16)</f>
        <v>-46.3831385</v>
      </c>
      <c r="D17" s="25">
        <f t="shared" si="6"/>
        <v>-211.67485549999998</v>
      </c>
      <c r="E17" s="25">
        <f t="shared" si="6"/>
        <v>-2263.0557249999997</v>
      </c>
      <c r="F17" s="25">
        <f t="shared" si="6"/>
        <v>-6575.217049666666</v>
      </c>
      <c r="G17" s="25">
        <f t="shared" si="6"/>
        <v>-12127.261497583331</v>
      </c>
      <c r="H17" s="25">
        <f t="shared" si="6"/>
        <v>-21484.333475499996</v>
      </c>
      <c r="I17" s="25">
        <f t="shared" si="6"/>
        <v>-25180.066851875</v>
      </c>
      <c r="J17" s="25">
        <f t="shared" si="6"/>
        <v>-28881.357641886363</v>
      </c>
      <c r="K17" s="25">
        <f t="shared" si="6"/>
        <v>-32731.161985147726</v>
      </c>
      <c r="L17" s="25">
        <f t="shared" si="6"/>
        <v>-36745.01786985353</v>
      </c>
      <c r="M17" s="25">
        <f t="shared" si="6"/>
        <v>-40866.34556080934</v>
      </c>
      <c r="N17" s="25">
        <f t="shared" si="6"/>
        <v>-45378.652358908</v>
      </c>
      <c r="O17" s="25">
        <f t="shared" si="6"/>
        <v>-50168.08217367334</v>
      </c>
      <c r="P17" s="25">
        <f t="shared" si="6"/>
        <v>-56416.92811763867</v>
      </c>
      <c r="Q17" s="25">
        <f t="shared" si="6"/>
        <v>-64655.893050479004</v>
      </c>
      <c r="R17" s="25">
        <f t="shared" si="6"/>
        <v>-75548.349968486</v>
      </c>
      <c r="S17" s="25">
        <f t="shared" si="6"/>
        <v>-90421.044864243</v>
      </c>
      <c r="T17" s="25">
        <f t="shared" si="6"/>
        <v>-113917.579524</v>
      </c>
      <c r="U17" s="25">
        <f t="shared" si="6"/>
        <v>-126293.05972005209</v>
      </c>
      <c r="V17" s="25">
        <f t="shared" si="6"/>
        <v>-139269.2614803428</v>
      </c>
      <c r="W17" s="25">
        <f t="shared" si="6"/>
        <v>-152906.25696129602</v>
      </c>
      <c r="X17" s="25">
        <f t="shared" si="6"/>
        <v>-167277.46768742977</v>
      </c>
      <c r="Y17" s="25">
        <f t="shared" si="6"/>
        <v>-182474.6705643917</v>
      </c>
      <c r="Z17" s="25">
        <f t="shared" si="6"/>
        <v>-198615.86447087146</v>
      </c>
      <c r="AA17" s="25">
        <f t="shared" si="6"/>
        <v>-215858.38124512206</v>
      </c>
      <c r="AB17" s="25">
        <f t="shared" si="6"/>
        <v>-234422.48546069764</v>
      </c>
      <c r="AC17" s="25">
        <f t="shared" si="6"/>
        <v>-254638.57397792948</v>
      </c>
      <c r="AD17" s="25">
        <f t="shared" si="6"/>
        <v>-277057.308230703</v>
      </c>
      <c r="AE17" s="25">
        <f t="shared" si="6"/>
        <v>-302780.011086789</v>
      </c>
      <c r="AF17" s="25">
        <f t="shared" si="6"/>
        <v>-335110.65114950004</v>
      </c>
      <c r="AG17" s="25">
        <f t="shared" si="6"/>
        <v>-171033.12292133085</v>
      </c>
    </row>
    <row r="18" spans="1:33" ht="15">
      <c r="A18" s="3">
        <f t="shared" si="0"/>
        <v>12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</row>
    <row r="19" spans="1:33" ht="15">
      <c r="A19" s="3">
        <f t="shared" si="0"/>
        <v>13</v>
      </c>
      <c r="B19" s="4" t="s">
        <v>18</v>
      </c>
      <c r="C19" s="26">
        <v>-510.27917027499996</v>
      </c>
      <c r="D19" s="26">
        <v>-2224.731160575</v>
      </c>
      <c r="E19" s="26">
        <v>-48799.2941975</v>
      </c>
      <c r="F19" s="26">
        <v>-142321.85840845</v>
      </c>
      <c r="G19" s="26">
        <v>-266027.0005262625</v>
      </c>
      <c r="H19" s="26">
        <v>-455935.41000857495</v>
      </c>
      <c r="I19" s="26">
        <v>-456607.9419541354</v>
      </c>
      <c r="J19" s="26">
        <v>-457363.4674412867</v>
      </c>
      <c r="K19" s="26">
        <v>-461061.61808480055</v>
      </c>
      <c r="L19" s="26">
        <v>-467849.55224436434</v>
      </c>
      <c r="M19" s="26">
        <v>-477082.2025217407</v>
      </c>
      <c r="N19" s="26">
        <v>-494664.460111617</v>
      </c>
      <c r="O19" s="26">
        <v>-518752.59131232667</v>
      </c>
      <c r="P19" s="26">
        <v>-574760.3668678163</v>
      </c>
      <c r="Q19" s="26">
        <v>-674295.0632771997</v>
      </c>
      <c r="R19" s="26">
        <v>-831865.6541584415</v>
      </c>
      <c r="S19" s="26">
        <v>-1076490.0867474708</v>
      </c>
      <c r="T19" s="26">
        <v>-1509730.9754191</v>
      </c>
      <c r="U19" s="26">
        <v>-1511810.9629913464</v>
      </c>
      <c r="V19" s="26">
        <v>-1520605.462881166</v>
      </c>
      <c r="W19" s="26">
        <v>-1536785.9263203163</v>
      </c>
      <c r="X19" s="26">
        <v>-1561173.0159253895</v>
      </c>
      <c r="Y19" s="26">
        <v>-1594792.559967126</v>
      </c>
      <c r="Z19" s="26">
        <v>-1638963.4805079063</v>
      </c>
      <c r="AA19" s="26">
        <v>-1695444.340297571</v>
      </c>
      <c r="AB19" s="26">
        <v>-1766697.1271858967</v>
      </c>
      <c r="AC19" s="26">
        <v>-1856414.8229475492</v>
      </c>
      <c r="AD19" s="26">
        <v>-1970752.3972069703</v>
      </c>
      <c r="AE19" s="26">
        <v>-2122019.7892130446</v>
      </c>
      <c r="AF19" s="26">
        <v>-2347146.816712425</v>
      </c>
      <c r="AG19" s="24">
        <f>(R19+SUM(S19:AC19)*2+AD19)/24</f>
        <v>-1555851.4822394622</v>
      </c>
    </row>
    <row r="20" spans="1:9" ht="15">
      <c r="A20" s="3">
        <f t="shared" si="0"/>
        <v>14</v>
      </c>
      <c r="B20" s="5"/>
      <c r="I20" s="12"/>
    </row>
    <row r="21" spans="1:33" ht="15">
      <c r="A21" s="3">
        <f t="shared" si="0"/>
        <v>15</v>
      </c>
      <c r="B21" s="8" t="s">
        <v>11</v>
      </c>
      <c r="C21" s="24">
        <f aca="true" t="shared" si="7" ref="C21:AF21">C11+C17+C19</f>
        <v>16635.607691225</v>
      </c>
      <c r="D21" s="24">
        <f t="shared" si="7"/>
        <v>48654.933983924995</v>
      </c>
      <c r="E21" s="24">
        <f t="shared" si="7"/>
        <v>520260.33007749997</v>
      </c>
      <c r="F21" s="24">
        <f t="shared" si="7"/>
        <v>831619.3845418832</v>
      </c>
      <c r="G21" s="24">
        <f t="shared" si="7"/>
        <v>877313.8379761542</v>
      </c>
      <c r="H21" s="24">
        <f t="shared" si="7"/>
        <v>871005.576515925</v>
      </c>
      <c r="I21" s="24">
        <f t="shared" si="7"/>
        <v>931617.5111939895</v>
      </c>
      <c r="J21" s="24">
        <f t="shared" si="7"/>
        <v>929830.1949168269</v>
      </c>
      <c r="K21" s="24">
        <f t="shared" si="7"/>
        <v>1007842.3799300519</v>
      </c>
      <c r="L21" s="24">
        <f t="shared" si="7"/>
        <v>1077968.6298857825</v>
      </c>
      <c r="M21" s="24">
        <f t="shared" si="7"/>
        <v>1121353.6519174501</v>
      </c>
      <c r="N21" s="24">
        <f t="shared" si="7"/>
        <v>1268988.0875294753</v>
      </c>
      <c r="O21" s="24">
        <f t="shared" si="7"/>
        <v>1353302.526514</v>
      </c>
      <c r="P21" s="24">
        <f t="shared" si="7"/>
        <v>1754337.9050145454</v>
      </c>
      <c r="Q21" s="24">
        <f t="shared" si="7"/>
        <v>2151975.2436723216</v>
      </c>
      <c r="R21" s="24">
        <f t="shared" si="7"/>
        <v>2488923.195873073</v>
      </c>
      <c r="S21" s="24">
        <f t="shared" si="7"/>
        <v>2734837.0683882865</v>
      </c>
      <c r="T21" s="24">
        <f t="shared" si="7"/>
        <v>2825627.6450569</v>
      </c>
      <c r="U21" s="24">
        <f t="shared" si="7"/>
        <v>3230710.427288601</v>
      </c>
      <c r="V21" s="24">
        <f t="shared" si="7"/>
        <v>3628477.9756384916</v>
      </c>
      <c r="W21" s="24">
        <f t="shared" si="7"/>
        <v>4018198.7667183876</v>
      </c>
      <c r="X21" s="24">
        <f t="shared" si="7"/>
        <v>4398978.716387182</v>
      </c>
      <c r="Y21" s="24">
        <f t="shared" si="7"/>
        <v>4769700.219468484</v>
      </c>
      <c r="Z21" s="24">
        <f t="shared" si="7"/>
        <v>5128926.355021223</v>
      </c>
      <c r="AA21" s="24">
        <f t="shared" si="7"/>
        <v>5474741.228457307</v>
      </c>
      <c r="AB21" s="24">
        <f t="shared" si="7"/>
        <v>5804462.5873534065</v>
      </c>
      <c r="AC21" s="24">
        <f t="shared" si="7"/>
        <v>6114067.053074524</v>
      </c>
      <c r="AD21" s="24">
        <f t="shared" si="7"/>
        <v>6396848.99456233</v>
      </c>
      <c r="AE21" s="24">
        <f t="shared" si="7"/>
        <v>6639397.1497001685</v>
      </c>
      <c r="AF21" s="24">
        <f t="shared" si="7"/>
        <v>6801477.732138078</v>
      </c>
      <c r="AG21" s="24">
        <f>(R21+SUM(S21:AC21)*2+AD21)/24</f>
        <v>4380967.844839208</v>
      </c>
    </row>
    <row r="22" ht="15">
      <c r="A22" s="3">
        <f t="shared" si="0"/>
        <v>16</v>
      </c>
    </row>
    <row r="23" spans="1:2" ht="15">
      <c r="A23" s="3">
        <f t="shared" si="0"/>
        <v>17</v>
      </c>
      <c r="B23" s="9" t="s">
        <v>13</v>
      </c>
    </row>
    <row r="24" spans="1:33" ht="15">
      <c r="A24" s="3">
        <f t="shared" si="0"/>
        <v>18</v>
      </c>
      <c r="B24" s="2" t="s">
        <v>6</v>
      </c>
      <c r="C24" s="28">
        <v>29.43549733333333</v>
      </c>
      <c r="D24" s="28">
        <v>85.06377303333332</v>
      </c>
      <c r="E24" s="28">
        <v>1756.606146033333</v>
      </c>
      <c r="F24" s="28">
        <v>3076.919859533333</v>
      </c>
      <c r="G24" s="28">
        <v>4245.084190283333</v>
      </c>
      <c r="H24" s="28">
        <v>5184.271526283333</v>
      </c>
      <c r="I24" s="28">
        <v>2409.992552625</v>
      </c>
      <c r="J24" s="28">
        <v>2409.992552625</v>
      </c>
      <c r="K24" s="28">
        <v>2482.562217575</v>
      </c>
      <c r="L24" s="28">
        <v>2546.632409908333</v>
      </c>
      <c r="M24" s="28">
        <v>2620.9013036583333</v>
      </c>
      <c r="N24" s="28">
        <v>2857.888653658333</v>
      </c>
      <c r="O24" s="28">
        <v>3094.8598453249997</v>
      </c>
      <c r="P24" s="28">
        <v>4108.681728924999</v>
      </c>
      <c r="Q24" s="28">
        <v>5491.170343049999</v>
      </c>
      <c r="R24" s="28">
        <v>7334.488495216666</v>
      </c>
      <c r="S24" s="28">
        <v>10099.465723466667</v>
      </c>
      <c r="T24" s="28">
        <v>16090.243335466666</v>
      </c>
      <c r="U24" s="28">
        <v>8244.114508364582</v>
      </c>
      <c r="V24" s="28">
        <v>8661.4215776714</v>
      </c>
      <c r="W24" s="28">
        <v>9120.4593539089</v>
      </c>
      <c r="X24" s="28">
        <v>9630.501327506123</v>
      </c>
      <c r="Y24" s="28">
        <v>10204.298547802999</v>
      </c>
      <c r="Z24" s="28">
        <v>10860.066799570855</v>
      </c>
      <c r="AA24" s="28">
        <v>11625.129759966689</v>
      </c>
      <c r="AB24" s="28">
        <v>12543.205312441689</v>
      </c>
      <c r="AC24" s="28">
        <v>13690.799753035439</v>
      </c>
      <c r="AD24" s="28">
        <v>15220.925673827105</v>
      </c>
      <c r="AE24" s="28">
        <v>17516.114555014607</v>
      </c>
      <c r="AF24" s="28">
        <v>22106.492317389606</v>
      </c>
      <c r="AG24" s="24">
        <f>SUM(S24:AD24)</f>
        <v>135990.6316730291</v>
      </c>
    </row>
    <row r="25" spans="1:33" ht="15">
      <c r="A25" s="3">
        <f t="shared" si="0"/>
        <v>19</v>
      </c>
      <c r="B25" s="2" t="s">
        <v>10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16.0107375</v>
      </c>
      <c r="N25" s="28">
        <v>39.53138035714286</v>
      </c>
      <c r="O25" s="28">
        <v>39.65400535714286</v>
      </c>
      <c r="P25" s="28">
        <v>39.65400535714286</v>
      </c>
      <c r="Q25" s="28">
        <v>39.65400535714286</v>
      </c>
      <c r="R25" s="28">
        <v>39.65400535714286</v>
      </c>
      <c r="S25" s="28">
        <v>39.65400535714286</v>
      </c>
      <c r="T25" s="28">
        <v>39.65400535714286</v>
      </c>
      <c r="U25" s="28">
        <v>48.911025</v>
      </c>
      <c r="V25" s="28">
        <v>48.911025</v>
      </c>
      <c r="W25" s="28">
        <v>48.911025</v>
      </c>
      <c r="X25" s="28">
        <v>48.911025</v>
      </c>
      <c r="Y25" s="28">
        <v>48.911025</v>
      </c>
      <c r="Z25" s="28">
        <v>48.911025</v>
      </c>
      <c r="AA25" s="28">
        <v>48.911025</v>
      </c>
      <c r="AB25" s="28">
        <v>48.911025</v>
      </c>
      <c r="AC25" s="28">
        <v>48.911025</v>
      </c>
      <c r="AD25" s="28">
        <v>48.911025</v>
      </c>
      <c r="AE25" s="28">
        <v>48.911025</v>
      </c>
      <c r="AF25" s="28">
        <v>48.911025</v>
      </c>
      <c r="AG25" s="24">
        <f>SUM(S25:AD25)</f>
        <v>568.4182607142857</v>
      </c>
    </row>
    <row r="26" spans="1:33" ht="15">
      <c r="A26" s="3">
        <f t="shared" si="0"/>
        <v>20</v>
      </c>
      <c r="B26" s="2" t="s">
        <v>7</v>
      </c>
      <c r="C26" s="28">
        <v>16.947641166666667</v>
      </c>
      <c r="D26" s="28">
        <v>80.22794396666667</v>
      </c>
      <c r="E26" s="28">
        <v>294.77472346666667</v>
      </c>
      <c r="F26" s="28">
        <v>1235.2414651333333</v>
      </c>
      <c r="G26" s="28">
        <v>1306.9602576333332</v>
      </c>
      <c r="H26" s="28">
        <v>4172.800451633333</v>
      </c>
      <c r="I26" s="28">
        <v>1285.7408237500001</v>
      </c>
      <c r="J26" s="28">
        <v>1291.2982373863638</v>
      </c>
      <c r="K26" s="28">
        <v>1367.2421256863638</v>
      </c>
      <c r="L26" s="28">
        <v>1467.2234747974749</v>
      </c>
      <c r="M26" s="28">
        <v>1484.4156497974748</v>
      </c>
      <c r="N26" s="28">
        <v>1614.886764083189</v>
      </c>
      <c r="O26" s="28">
        <v>1654.915964083189</v>
      </c>
      <c r="P26" s="28">
        <v>2100.510209683189</v>
      </c>
      <c r="Q26" s="28">
        <v>2708.140584433189</v>
      </c>
      <c r="R26" s="28">
        <v>3518.3144174331887</v>
      </c>
      <c r="S26" s="28">
        <v>4733.5751669331885</v>
      </c>
      <c r="T26" s="28">
        <v>7366.637318933188</v>
      </c>
      <c r="U26" s="28">
        <v>4082.4546626875003</v>
      </c>
      <c r="V26" s="28">
        <v>4265.869157619319</v>
      </c>
      <c r="W26" s="28">
        <v>4467.625102044319</v>
      </c>
      <c r="X26" s="28">
        <v>4691.798373627652</v>
      </c>
      <c r="Y26" s="28">
        <v>4943.993304158902</v>
      </c>
      <c r="Z26" s="28">
        <v>5232.216081908902</v>
      </c>
      <c r="AA26" s="28">
        <v>5568.475989283902</v>
      </c>
      <c r="AB26" s="28">
        <v>5971.987878133902</v>
      </c>
      <c r="AC26" s="28">
        <v>6476.377739196402</v>
      </c>
      <c r="AD26" s="28">
        <v>7148.897553946403</v>
      </c>
      <c r="AE26" s="28">
        <v>8157.677276071403</v>
      </c>
      <c r="AF26" s="28">
        <v>10175.236720321403</v>
      </c>
      <c r="AG26" s="24">
        <f>SUM(S26:AD26)</f>
        <v>64949.908328473575</v>
      </c>
    </row>
    <row r="27" spans="1:33" ht="15">
      <c r="A27" s="3">
        <f t="shared" si="0"/>
        <v>21</v>
      </c>
      <c r="B27" s="8" t="s">
        <v>12</v>
      </c>
      <c r="C27" s="25">
        <f aca="true" t="shared" si="8" ref="C27:AG27">SUM(C24:C26)</f>
        <v>46.3831385</v>
      </c>
      <c r="D27" s="25">
        <f t="shared" si="8"/>
        <v>165.291717</v>
      </c>
      <c r="E27" s="25">
        <f t="shared" si="8"/>
        <v>2051.3808695</v>
      </c>
      <c r="F27" s="25">
        <f t="shared" si="8"/>
        <v>4312.161324666666</v>
      </c>
      <c r="G27" s="25">
        <f t="shared" si="8"/>
        <v>5552.044447916665</v>
      </c>
      <c r="H27" s="25">
        <f t="shared" si="8"/>
        <v>9357.071977916665</v>
      </c>
      <c r="I27" s="25">
        <f t="shared" si="8"/>
        <v>3695.7333763750003</v>
      </c>
      <c r="J27" s="25">
        <f t="shared" si="8"/>
        <v>3701.2907900113637</v>
      </c>
      <c r="K27" s="25">
        <f t="shared" si="8"/>
        <v>3849.804343261364</v>
      </c>
      <c r="L27" s="25">
        <f t="shared" si="8"/>
        <v>4013.855884705808</v>
      </c>
      <c r="M27" s="25">
        <f t="shared" si="8"/>
        <v>4121.327690955808</v>
      </c>
      <c r="N27" s="25">
        <f t="shared" si="8"/>
        <v>4512.306798098665</v>
      </c>
      <c r="O27" s="25">
        <f t="shared" si="8"/>
        <v>4789.429814765332</v>
      </c>
      <c r="P27" s="25">
        <f t="shared" si="8"/>
        <v>6248.845943965331</v>
      </c>
      <c r="Q27" s="25">
        <f t="shared" si="8"/>
        <v>8238.96493284033</v>
      </c>
      <c r="R27" s="25">
        <f t="shared" si="8"/>
        <v>10892.456918006998</v>
      </c>
      <c r="S27" s="25">
        <f t="shared" si="8"/>
        <v>14872.694895756998</v>
      </c>
      <c r="T27" s="25">
        <f t="shared" si="8"/>
        <v>23496.534659756995</v>
      </c>
      <c r="U27" s="25">
        <f t="shared" si="8"/>
        <v>12375.480196052082</v>
      </c>
      <c r="V27" s="25">
        <f t="shared" si="8"/>
        <v>12976.201760290718</v>
      </c>
      <c r="W27" s="25">
        <f t="shared" si="8"/>
        <v>13636.995480953217</v>
      </c>
      <c r="X27" s="25">
        <f t="shared" si="8"/>
        <v>14371.210726133773</v>
      </c>
      <c r="Y27" s="25">
        <f t="shared" si="8"/>
        <v>15197.2028769619</v>
      </c>
      <c r="Z27" s="25">
        <f t="shared" si="8"/>
        <v>16141.193906479757</v>
      </c>
      <c r="AA27" s="25">
        <f t="shared" si="8"/>
        <v>17242.51677425059</v>
      </c>
      <c r="AB27" s="25">
        <f t="shared" si="8"/>
        <v>18564.10421557559</v>
      </c>
      <c r="AC27" s="25">
        <f t="shared" si="8"/>
        <v>20216.08851723184</v>
      </c>
      <c r="AD27" s="25">
        <f t="shared" si="8"/>
        <v>22418.73425277351</v>
      </c>
      <c r="AE27" s="25">
        <f t="shared" si="8"/>
        <v>25722.702856086013</v>
      </c>
      <c r="AF27" s="25">
        <f t="shared" si="8"/>
        <v>32330.640062711012</v>
      </c>
      <c r="AG27" s="25">
        <f t="shared" si="8"/>
        <v>201508.95826221694</v>
      </c>
    </row>
  </sheetData>
  <sheetProtection/>
  <printOptions/>
  <pageMargins left="0.7" right="0.7" top="0.75" bottom="0.75" header="0.3" footer="0.3"/>
  <pageSetup firstPageNumber="2" useFirstPageNumber="1" fitToWidth="4" fitToHeight="1" horizontalDpi="600" verticalDpi="600" orientation="landscape" scale="72" r:id="rId1"/>
  <headerFooter>
    <oddHeader>&amp;C&amp;"-,Bold"&amp;12Account Balances 
Older Polyethyelene Plastic Pipe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rwilli</dc:creator>
  <cp:keywords/>
  <dc:description/>
  <cp:lastModifiedBy>No Name</cp:lastModifiedBy>
  <cp:lastPrinted>2011-09-02T15:51:30Z</cp:lastPrinted>
  <dcterms:created xsi:type="dcterms:W3CDTF">2010-11-19T16:43:11Z</dcterms:created>
  <dcterms:modified xsi:type="dcterms:W3CDTF">2011-09-02T15:51:37Z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110723</vt:lpwstr>
  </property>
  <property fmtid="{D5CDD505-2E9C-101B-9397-08002B2CF9AE}" pid="6" name="IsConfidenti">
    <vt:lpwstr>0</vt:lpwstr>
  </property>
  <property fmtid="{D5CDD505-2E9C-101B-9397-08002B2CF9AE}" pid="7" name="Dat">
    <vt:lpwstr>2011-09-02T00:00:00Z</vt:lpwstr>
  </property>
  <property fmtid="{D5CDD505-2E9C-101B-9397-08002B2CF9AE}" pid="8" name="CaseTy">
    <vt:lpwstr>Tariff Revision</vt:lpwstr>
  </property>
  <property fmtid="{D5CDD505-2E9C-101B-9397-08002B2CF9AE}" pid="9" name="OpenedDa">
    <vt:lpwstr>2011-04-26T00:00:00Z</vt:lpwstr>
  </property>
  <property fmtid="{D5CDD505-2E9C-101B-9397-08002B2CF9AE}" pid="10" name="Pref">
    <vt:lpwstr>UG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150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