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2) PC\Ready for Review\"/>
    </mc:Choice>
  </mc:AlternateContent>
  <xr:revisionPtr revIDLastSave="0" documentId="13_ncr:1_{F3ED8412-A2E4-45A2-8EF1-9B0F59F1511D}" xr6:coauthVersionLast="46" xr6:coauthVersionMax="46" xr10:uidLastSave="{00000000-0000-0000-0000-000000000000}"/>
  <bookViews>
    <workbookView xWindow="28680" yWindow="-195" windowWidth="29040" windowHeight="15840" xr2:uid="{5CCC6A36-A8FE-4149-9000-738AD67EF15E}"/>
  </bookViews>
  <sheets>
    <sheet name="Figure 4" sheetId="2" r:id="rId1"/>
    <sheet name="CSR Costs" sheetId="8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2" l="1"/>
  <c r="W8" i="2"/>
  <c r="V8" i="2"/>
  <c r="U8" i="2"/>
  <c r="T8" i="2"/>
  <c r="S8" i="2"/>
  <c r="W3" i="2" l="1"/>
  <c r="V3" i="2"/>
  <c r="U3" i="2"/>
  <c r="W4" i="2" l="1"/>
  <c r="V4" i="2"/>
  <c r="L28" i="2" s="1"/>
  <c r="U4" i="2"/>
  <c r="L25" i="2" s="1"/>
  <c r="L29" i="2"/>
  <c r="K29" i="2"/>
  <c r="K28" i="2"/>
  <c r="K25" i="2"/>
  <c r="R8" i="2"/>
  <c r="P29" i="2"/>
  <c r="P25" i="2"/>
  <c r="P24" i="2"/>
  <c r="P23" i="2"/>
  <c r="P22" i="2"/>
  <c r="K24" i="2"/>
  <c r="L23" i="2"/>
  <c r="L22" i="2"/>
  <c r="K22" i="2"/>
  <c r="T4" i="2"/>
  <c r="L24" i="2" s="1"/>
  <c r="T3" i="2"/>
  <c r="S4" i="2"/>
  <c r="S3" i="2"/>
  <c r="K23" i="2" s="1"/>
  <c r="R4" i="2"/>
  <c r="R3" i="2"/>
  <c r="K26" i="2" l="1"/>
  <c r="L26" i="2"/>
  <c r="L30" i="2"/>
  <c r="K30" i="2"/>
  <c r="K27" i="2" s="1"/>
  <c r="L21" i="2"/>
  <c r="L27" i="2"/>
  <c r="R2" i="2"/>
  <c r="J22" i="2" s="1"/>
  <c r="K21" i="2" l="1"/>
  <c r="P26" i="2"/>
  <c r="M14" i="2"/>
  <c r="V2" i="2" s="1"/>
  <c r="J28" i="2" s="1"/>
  <c r="N14" i="2"/>
  <c r="W2" i="2" s="1"/>
  <c r="J29" i="2" s="1"/>
  <c r="L14" i="2"/>
  <c r="U2" i="2" s="1"/>
  <c r="J25" i="2" s="1"/>
  <c r="J26" i="2" s="1"/>
  <c r="W7" i="2"/>
  <c r="O29" i="2" s="1"/>
  <c r="V7" i="2"/>
  <c r="O28" i="2" s="1"/>
  <c r="V6" i="2"/>
  <c r="N28" i="2" s="1"/>
  <c r="V5" i="2"/>
  <c r="M28" i="2" s="1"/>
  <c r="U7" i="2"/>
  <c r="O25" i="2" s="1"/>
  <c r="U6" i="2"/>
  <c r="N25" i="2" s="1"/>
  <c r="S25" i="2" s="1"/>
  <c r="U5" i="2"/>
  <c r="M25" i="2" s="1"/>
  <c r="R28" i="2" s="1"/>
  <c r="T7" i="2"/>
  <c r="O24" i="2" s="1"/>
  <c r="T6" i="2"/>
  <c r="N24" i="2" s="1"/>
  <c r="T5" i="2"/>
  <c r="M24" i="2" s="1"/>
  <c r="S7" i="2"/>
  <c r="O23" i="2" s="1"/>
  <c r="S6" i="2"/>
  <c r="N23" i="2" s="1"/>
  <c r="S5" i="2"/>
  <c r="M23" i="2" s="1"/>
  <c r="R7" i="2"/>
  <c r="O22" i="2" s="1"/>
  <c r="R6" i="2"/>
  <c r="N22" i="2" s="1"/>
  <c r="R5" i="2"/>
  <c r="M22" i="2" s="1"/>
  <c r="J30" i="2" l="1"/>
  <c r="J21" i="2" s="1"/>
  <c r="O30" i="2"/>
  <c r="O26" i="2"/>
  <c r="N26" i="2"/>
  <c r="M26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2" i="2"/>
  <c r="G29" i="2"/>
  <c r="G28" i="2"/>
  <c r="G26" i="2"/>
  <c r="P30" i="2" l="1"/>
  <c r="J27" i="2"/>
  <c r="O27" i="2"/>
  <c r="W6" i="2"/>
  <c r="N29" i="2" s="1"/>
  <c r="N30" i="2" s="1"/>
  <c r="N27" i="2" s="1"/>
  <c r="O21" i="2"/>
  <c r="W5" i="2"/>
  <c r="M29" i="2" s="1"/>
  <c r="M30" i="2" s="1"/>
  <c r="M27" i="2" s="1"/>
  <c r="P21" i="2" l="1"/>
  <c r="P27" i="2"/>
  <c r="M21" i="2"/>
  <c r="N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Shields, Sheri</author>
  </authors>
  <commentList>
    <comment ref="G41" authorId="0" shapeId="0" xr:uid="{28D3DFFD-7EF1-4B7E-B3EE-982BF9B587A8}">
      <text>
        <r>
          <rPr>
            <b/>
            <sz val="9"/>
            <color indexed="81"/>
            <rFont val="Tahoma"/>
            <family val="2"/>
          </rPr>
          <t>Shields, Sheri:</t>
        </r>
        <r>
          <rPr>
            <sz val="9"/>
            <color indexed="81"/>
            <rFont val="Tahoma"/>
            <family val="2"/>
          </rPr>
          <t xml:space="preserve">
- eBill Bounce Back - NEW in 4/2019 to align with commisson expectations addtional effort is used to acquire correct customer information when email is undeliverable for ebill customers</t>
        </r>
      </text>
    </comment>
    <comment ref="G43" authorId="0" shapeId="0" xr:uid="{401D25C5-AF40-4D3C-BE17-99AA79BBCB19}">
      <text>
        <r>
          <rPr>
            <b/>
            <sz val="9"/>
            <color indexed="81"/>
            <rFont val="Tahoma"/>
            <family val="2"/>
          </rPr>
          <t>Shields, Sheri:</t>
        </r>
        <r>
          <rPr>
            <sz val="9"/>
            <color indexed="81"/>
            <rFont val="Tahoma"/>
            <family val="2"/>
          </rPr>
          <t xml:space="preserve">
new Queue for Avista APP
</t>
        </r>
      </text>
    </comment>
    <comment ref="G61" authorId="0" shapeId="0" xr:uid="{07C30731-D915-4CEB-B266-A358952D3238}">
      <text>
        <r>
          <rPr>
            <b/>
            <sz val="9"/>
            <color indexed="81"/>
            <rFont val="Tahoma"/>
            <family val="2"/>
          </rPr>
          <t>Shields, Sheri:</t>
        </r>
        <r>
          <rPr>
            <sz val="9"/>
            <color indexed="81"/>
            <rFont val="Tahoma"/>
            <family val="2"/>
          </rPr>
          <t xml:space="preserve">
Due to conversion from eGain to SalesForce on 12/15 we temp lost the ability to track email volumes for the remainder of DEC 2020 
Shared with other teams:
Apologies, but I do not have good data from SalesForce at this time.
Looking in eGain – there were 1,508 cases for the first half of December.
I would suggest doubling that for a value of 3,016 for December 
And a 2020 Yearly Total of:  37,936
</t>
        </r>
      </text>
    </comment>
  </commentList>
</comments>
</file>

<file path=xl/sharedStrings.xml><?xml version="1.0" encoding="utf-8"?>
<sst xmlns="http://schemas.openxmlformats.org/spreadsheetml/2006/main" count="65" uniqueCount="47">
  <si>
    <t>Year</t>
  </si>
  <si>
    <t>Web Visits</t>
  </si>
  <si>
    <t>Text Conversations</t>
  </si>
  <si>
    <t>Mobile App Sessions</t>
  </si>
  <si>
    <t>Emails</t>
  </si>
  <si>
    <t>Date</t>
  </si>
  <si>
    <t>Visits to myAvista.com</t>
  </si>
  <si>
    <t>IVR Handled Calls</t>
  </si>
  <si>
    <t>Phone Calls</t>
  </si>
  <si>
    <t>Total Avista Customers - Electric</t>
  </si>
  <si>
    <t>Total Avista Customers - Gas</t>
  </si>
  <si>
    <t>Visits to myAvista.com
2021</t>
  </si>
  <si>
    <t>Visit's to MyAvista.com
2021
Desktop</t>
  </si>
  <si>
    <t>Visit's to MyAvista.com
2021
Mobile</t>
  </si>
  <si>
    <t>Visit's to MyAvista.com
2021
Tablet</t>
  </si>
  <si>
    <t>Monthly data not tracked in 2009.</t>
  </si>
  <si>
    <t>Customer Contacts</t>
  </si>
  <si>
    <t>Self-Service Contacts Handled by Channel</t>
  </si>
  <si>
    <t>Total Self-Service contacts</t>
  </si>
  <si>
    <t>Live Customer Contacts Handled by Channel</t>
  </si>
  <si>
    <t>Phone Calls (CSR)</t>
  </si>
  <si>
    <t>Emails (CSR)</t>
  </si>
  <si>
    <t>Total Live Contacts</t>
  </si>
  <si>
    <t>Hours Staffed</t>
  </si>
  <si>
    <t>Agent loaded labor rate</t>
  </si>
  <si>
    <t>Labor Costs</t>
  </si>
  <si>
    <t xml:space="preserve">                      121,237 </t>
  </si>
  <si>
    <t xml:space="preserve"> $                                   36.69 </t>
  </si>
  <si>
    <t xml:space="preserve"> $                     4,448,185.53 </t>
  </si>
  <si>
    <t xml:space="preserve">                      122,603 </t>
  </si>
  <si>
    <t xml:space="preserve"> $                                   39.38 </t>
  </si>
  <si>
    <t xml:space="preserve"> $                     4,828,106.14 </t>
  </si>
  <si>
    <t xml:space="preserve">                      113,272 </t>
  </si>
  <si>
    <t xml:space="preserve"> $                                   43.50 </t>
  </si>
  <si>
    <t xml:space="preserve"> $                     4,927,316.62 </t>
  </si>
  <si>
    <t xml:space="preserve">                      111,761 </t>
  </si>
  <si>
    <t xml:space="preserve"> $                     4,861,603.50 </t>
  </si>
  <si>
    <t xml:space="preserve">                      113,833 </t>
  </si>
  <si>
    <t xml:space="preserve"> $                                   43.70 </t>
  </si>
  <si>
    <t xml:space="preserve"> $                     4,974,502.10 </t>
  </si>
  <si>
    <t xml:space="preserve">                      122,026 </t>
  </si>
  <si>
    <t xml:space="preserve"> $                                   44.11 </t>
  </si>
  <si>
    <t xml:space="preserve"> $                     5,382,566.86 </t>
  </si>
  <si>
    <t xml:space="preserve">                      112,000 </t>
  </si>
  <si>
    <t xml:space="preserve"> $                                   45.23 </t>
  </si>
  <si>
    <t xml:space="preserve"> $                     5,065,760.00 </t>
  </si>
  <si>
    <t>Customer Service Representative (CSR) Related Annual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</si>
</sst>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14" fontId="4" fillId="2" borderId="1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165" fontId="0" fillId="0" borderId="0" xfId="1" applyNumberFormat="1" applyFont="1"/>
    <xf numFmtId="165" fontId="4" fillId="3" borderId="1" xfId="1" applyNumberFormat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/>
    <xf numFmtId="164" fontId="5" fillId="5" borderId="1" xfId="3" applyNumberFormat="1" applyFont="1" applyFill="1" applyBorder="1"/>
    <xf numFmtId="165" fontId="0" fillId="6" borderId="0" xfId="1" applyNumberFormat="1" applyFont="1" applyFill="1"/>
    <xf numFmtId="0" fontId="0" fillId="6" borderId="0" xfId="0" applyFill="1"/>
    <xf numFmtId="165" fontId="0" fillId="0" borderId="0" xfId="0" applyNumberFormat="1"/>
    <xf numFmtId="0" fontId="2" fillId="0" borderId="0" xfId="0" applyFont="1"/>
    <xf numFmtId="0" fontId="0" fillId="8" borderId="0" xfId="0" applyFill="1"/>
    <xf numFmtId="165" fontId="0" fillId="8" borderId="1" xfId="1" applyNumberFormat="1" applyFont="1" applyFill="1" applyBorder="1" applyAlignment="1">
      <alignment horizontal="center"/>
    </xf>
    <xf numFmtId="0" fontId="0" fillId="7" borderId="0" xfId="0" applyFill="1"/>
    <xf numFmtId="165" fontId="2" fillId="0" borderId="0" xfId="0" applyNumberFormat="1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7" borderId="0" xfId="0" applyFont="1" applyFill="1"/>
    <xf numFmtId="9" fontId="2" fillId="7" borderId="0" xfId="2" applyFont="1" applyFill="1"/>
    <xf numFmtId="3" fontId="0" fillId="0" borderId="0" xfId="0" applyNumberFormat="1"/>
    <xf numFmtId="1" fontId="0" fillId="0" borderId="1" xfId="1" applyNumberFormat="1" applyFont="1" applyBorder="1"/>
    <xf numFmtId="0" fontId="4" fillId="8" borderId="2" xfId="3" applyFont="1" applyFill="1" applyBorder="1" applyAlignment="1">
      <alignment horizontal="center" vertical="center" wrapText="1"/>
    </xf>
    <xf numFmtId="14" fontId="4" fillId="8" borderId="1" xfId="3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3" xfId="3" xr:uid="{D295C03E-9308-4EAE-ABCA-F039AAAB850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NGDEL\Customer%20Services\Analyst%20Info\OnGoing%20Monthly\NetRep%20Report\NetRe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"/>
      <sheetName val="Data"/>
      <sheetName val="Email Summary"/>
      <sheetName val="Sheet1"/>
      <sheetName val="Incoming Email"/>
      <sheetName val="Charts"/>
      <sheetName val="Month Lookup"/>
      <sheetName val="Commission for JC"/>
      <sheetName val="Non Business Emails"/>
      <sheetName val="Sheet3"/>
    </sheetNames>
    <sheetDataSet>
      <sheetData sheetId="0"/>
      <sheetData sheetId="1"/>
      <sheetData sheetId="2"/>
      <sheetData sheetId="3"/>
      <sheetData sheetId="4">
        <row r="16">
          <cell r="B16">
            <v>2329</v>
          </cell>
        </row>
        <row r="33">
          <cell r="B33">
            <v>3071</v>
          </cell>
          <cell r="C33">
            <v>635</v>
          </cell>
          <cell r="F33">
            <v>1445</v>
          </cell>
          <cell r="G33">
            <v>296</v>
          </cell>
          <cell r="H33">
            <v>1200</v>
          </cell>
          <cell r="I33">
            <v>203</v>
          </cell>
          <cell r="N33">
            <v>1433</v>
          </cell>
          <cell r="O33">
            <v>362</v>
          </cell>
          <cell r="V33">
            <v>1648</v>
          </cell>
          <cell r="W33">
            <v>362</v>
          </cell>
          <cell r="X33">
            <v>1669</v>
          </cell>
          <cell r="Y33">
            <v>333</v>
          </cell>
        </row>
        <row r="51">
          <cell r="B51">
            <v>2099</v>
          </cell>
          <cell r="C51">
            <v>406</v>
          </cell>
          <cell r="D51">
            <v>1834</v>
          </cell>
          <cell r="E51">
            <v>334</v>
          </cell>
          <cell r="F51">
            <v>2556</v>
          </cell>
          <cell r="G51">
            <v>451</v>
          </cell>
          <cell r="H51">
            <v>2242</v>
          </cell>
          <cell r="I51">
            <v>428</v>
          </cell>
          <cell r="J51">
            <v>2640</v>
          </cell>
          <cell r="K51">
            <v>364</v>
          </cell>
          <cell r="L51">
            <v>2253</v>
          </cell>
          <cell r="M51">
            <v>329</v>
          </cell>
          <cell r="N51">
            <v>2154</v>
          </cell>
          <cell r="O51">
            <v>341</v>
          </cell>
          <cell r="P51">
            <v>2529</v>
          </cell>
          <cell r="Q51">
            <v>319</v>
          </cell>
          <cell r="R51">
            <v>2383</v>
          </cell>
          <cell r="S51">
            <v>378</v>
          </cell>
          <cell r="T51">
            <v>2505</v>
          </cell>
          <cell r="U51">
            <v>441</v>
          </cell>
          <cell r="V51">
            <v>1948</v>
          </cell>
          <cell r="W51">
            <v>311</v>
          </cell>
          <cell r="X51">
            <v>2128</v>
          </cell>
          <cell r="Y51">
            <v>208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08569-C1C1-47F1-9FFC-A8C2295CF884}">
  <dimension ref="A1:AB73"/>
  <sheetViews>
    <sheetView tabSelected="1" topLeftCell="C1" zoomScale="70" zoomScaleNormal="70" workbookViewId="0">
      <selection activeCell="K63" sqref="K63"/>
    </sheetView>
  </sheetViews>
  <sheetFormatPr defaultRowHeight="15" x14ac:dyDescent="0.25"/>
  <cols>
    <col min="2" max="2" width="10.85546875" customWidth="1"/>
    <col min="3" max="3" width="11.140625" bestFit="1" customWidth="1"/>
    <col min="4" max="4" width="16" customWidth="1"/>
    <col min="5" max="6" width="14.140625" style="3" customWidth="1"/>
    <col min="9" max="9" width="28.28515625" customWidth="1"/>
    <col min="10" max="10" width="14.7109375" customWidth="1"/>
    <col min="11" max="11" width="18.7109375" customWidth="1"/>
    <col min="12" max="12" width="16.5703125" customWidth="1"/>
    <col min="13" max="13" width="17" customWidth="1"/>
    <col min="14" max="14" width="14.140625" customWidth="1"/>
    <col min="15" max="15" width="15.7109375" customWidth="1"/>
    <col min="16" max="16" width="15.28515625" customWidth="1"/>
    <col min="17" max="17" width="12" customWidth="1"/>
    <col min="18" max="18" width="17.28515625" customWidth="1"/>
    <col min="19" max="19" width="12" bestFit="1" customWidth="1"/>
    <col min="20" max="20" width="8.7109375" bestFit="1" customWidth="1"/>
    <col min="21" max="21" width="12" bestFit="1" customWidth="1"/>
    <col min="22" max="22" width="10.5703125" bestFit="1" customWidth="1"/>
    <col min="24" max="24" width="15" customWidth="1"/>
    <col min="25" max="25" width="14.5703125" bestFit="1" customWidth="1"/>
    <col min="26" max="26" width="15" customWidth="1"/>
    <col min="27" max="27" width="17.7109375" customWidth="1"/>
    <col min="28" max="28" width="17.140625" customWidth="1"/>
    <col min="29" max="29" width="12.7109375" customWidth="1"/>
    <col min="30" max="30" width="11.140625" bestFit="1" customWidth="1"/>
    <col min="31" max="31" width="12.28515625" bestFit="1" customWidth="1"/>
  </cols>
  <sheetData>
    <row r="1" spans="1:28" ht="54" customHeight="1" x14ac:dyDescent="0.25">
      <c r="A1" s="1" t="s">
        <v>5</v>
      </c>
      <c r="B1" s="5" t="s">
        <v>6</v>
      </c>
      <c r="C1" s="2" t="s">
        <v>3</v>
      </c>
      <c r="D1" s="2" t="s">
        <v>2</v>
      </c>
      <c r="E1" s="4" t="s">
        <v>7</v>
      </c>
      <c r="F1" s="4" t="s">
        <v>8</v>
      </c>
      <c r="G1" s="2" t="s">
        <v>4</v>
      </c>
      <c r="H1" s="1" t="s">
        <v>5</v>
      </c>
      <c r="I1" s="5" t="s">
        <v>6</v>
      </c>
      <c r="J1" s="2" t="s">
        <v>3</v>
      </c>
      <c r="K1" s="2" t="s">
        <v>2</v>
      </c>
      <c r="L1" s="4" t="s">
        <v>7</v>
      </c>
      <c r="M1" s="4" t="s">
        <v>8</v>
      </c>
      <c r="N1" s="2" t="s">
        <v>4</v>
      </c>
      <c r="O1" s="1" t="s">
        <v>0</v>
      </c>
      <c r="P1" s="22" t="s">
        <v>9</v>
      </c>
      <c r="Q1" s="22" t="s">
        <v>10</v>
      </c>
      <c r="R1" s="5" t="s">
        <v>6</v>
      </c>
      <c r="S1" s="2" t="s">
        <v>3</v>
      </c>
      <c r="T1" s="2" t="s">
        <v>2</v>
      </c>
      <c r="U1" s="4" t="s">
        <v>7</v>
      </c>
      <c r="V1" s="4" t="s">
        <v>8</v>
      </c>
      <c r="W1" s="2" t="s">
        <v>4</v>
      </c>
      <c r="X1" s="23" t="s">
        <v>5</v>
      </c>
      <c r="Y1" s="22" t="s">
        <v>11</v>
      </c>
      <c r="Z1" s="22" t="s">
        <v>12</v>
      </c>
      <c r="AA1" s="22" t="s">
        <v>13</v>
      </c>
      <c r="AB1" s="22" t="s">
        <v>14</v>
      </c>
    </row>
    <row r="2" spans="1:28" x14ac:dyDescent="0.25">
      <c r="A2" s="6">
        <v>42370</v>
      </c>
      <c r="B2" s="3">
        <v>278941</v>
      </c>
      <c r="C2" s="8"/>
      <c r="D2" s="3">
        <v>531</v>
      </c>
      <c r="E2" s="3">
        <v>64964</v>
      </c>
      <c r="F2" s="3">
        <v>64905</v>
      </c>
      <c r="G2" s="3">
        <v>5820</v>
      </c>
      <c r="H2" s="6">
        <v>39814</v>
      </c>
      <c r="I2" s="3"/>
      <c r="J2" s="8"/>
      <c r="K2" s="9"/>
      <c r="L2" s="3">
        <v>77868</v>
      </c>
      <c r="M2" s="3">
        <v>88470</v>
      </c>
      <c r="N2" s="3">
        <v>2841</v>
      </c>
      <c r="O2" s="21">
        <v>2009</v>
      </c>
      <c r="P2" s="24">
        <v>356536</v>
      </c>
      <c r="Q2" s="24">
        <v>316201</v>
      </c>
      <c r="R2" s="10">
        <f>I14</f>
        <v>1451840</v>
      </c>
      <c r="S2" s="8"/>
      <c r="T2" s="9"/>
      <c r="U2" s="10">
        <f>L14</f>
        <v>735938</v>
      </c>
      <c r="V2" s="10">
        <f>M14</f>
        <v>930585</v>
      </c>
      <c r="W2" s="10">
        <f>N14</f>
        <v>35555</v>
      </c>
      <c r="X2" s="6">
        <v>44197</v>
      </c>
      <c r="Y2" s="3">
        <v>508468</v>
      </c>
      <c r="Z2" s="3">
        <v>202228</v>
      </c>
      <c r="AA2" s="3">
        <v>294242</v>
      </c>
      <c r="AB2" s="3">
        <v>11998</v>
      </c>
    </row>
    <row r="3" spans="1:28" x14ac:dyDescent="0.25">
      <c r="A3" s="6">
        <v>42401</v>
      </c>
      <c r="B3" s="3">
        <v>240960</v>
      </c>
      <c r="C3" s="8"/>
      <c r="D3" s="3">
        <v>283</v>
      </c>
      <c r="E3" s="3">
        <v>58904</v>
      </c>
      <c r="F3" s="3">
        <v>61181</v>
      </c>
      <c r="G3" s="3">
        <v>5836</v>
      </c>
      <c r="H3" s="7">
        <v>39845</v>
      </c>
      <c r="I3" s="3"/>
      <c r="J3" s="8"/>
      <c r="K3" s="9"/>
      <c r="L3" s="3">
        <v>59366</v>
      </c>
      <c r="M3" s="3">
        <v>81160</v>
      </c>
      <c r="N3" s="3">
        <v>2417</v>
      </c>
      <c r="O3" s="21">
        <v>2016</v>
      </c>
      <c r="P3" s="10">
        <v>377159</v>
      </c>
      <c r="Q3" s="10">
        <v>340131</v>
      </c>
      <c r="R3" s="10">
        <f t="shared" ref="R3:W3" si="0">SUM(B2:B13)</f>
        <v>2838599</v>
      </c>
      <c r="S3" s="10">
        <f t="shared" si="0"/>
        <v>42005</v>
      </c>
      <c r="T3" s="10">
        <f t="shared" si="0"/>
        <v>3704</v>
      </c>
      <c r="U3" s="10">
        <f t="shared" si="0"/>
        <v>755271</v>
      </c>
      <c r="V3" s="10">
        <f t="shared" si="0"/>
        <v>685966</v>
      </c>
      <c r="W3" s="10">
        <f t="shared" si="0"/>
        <v>66124</v>
      </c>
      <c r="X3" s="7">
        <v>44228</v>
      </c>
      <c r="Y3" s="3">
        <v>354820</v>
      </c>
      <c r="Z3" s="3">
        <v>174021</v>
      </c>
      <c r="AA3" s="3">
        <v>169998</v>
      </c>
      <c r="AB3" s="3">
        <v>10801</v>
      </c>
    </row>
    <row r="4" spans="1:28" x14ac:dyDescent="0.25">
      <c r="A4" s="6">
        <v>42430</v>
      </c>
      <c r="B4" s="3">
        <v>243420.00000000003</v>
      </c>
      <c r="C4" s="8"/>
      <c r="D4" s="3">
        <v>164</v>
      </c>
      <c r="E4" s="3">
        <v>61140</v>
      </c>
      <c r="F4" s="3">
        <v>60102</v>
      </c>
      <c r="G4" s="3">
        <v>6406</v>
      </c>
      <c r="H4" s="6">
        <v>39873</v>
      </c>
      <c r="I4" s="3"/>
      <c r="J4" s="8"/>
      <c r="K4" s="9"/>
      <c r="L4" s="3">
        <v>65750</v>
      </c>
      <c r="M4" s="3">
        <v>88433</v>
      </c>
      <c r="N4" s="3">
        <v>2189</v>
      </c>
      <c r="O4" s="21">
        <v>2017</v>
      </c>
      <c r="P4" s="10">
        <v>382131</v>
      </c>
      <c r="Q4" s="10">
        <v>347160</v>
      </c>
      <c r="R4" s="10">
        <f t="shared" ref="R4:W4" si="1">SUM(B14:B25)</f>
        <v>3466919</v>
      </c>
      <c r="S4" s="10">
        <f t="shared" si="1"/>
        <v>107462</v>
      </c>
      <c r="T4" s="10">
        <f t="shared" si="1"/>
        <v>3566</v>
      </c>
      <c r="U4" s="10">
        <f t="shared" si="1"/>
        <v>875424</v>
      </c>
      <c r="V4" s="10">
        <f t="shared" si="1"/>
        <v>693860</v>
      </c>
      <c r="W4" s="10">
        <f t="shared" si="1"/>
        <v>48552</v>
      </c>
      <c r="X4" s="6">
        <v>44256</v>
      </c>
      <c r="Y4" s="3">
        <v>418206</v>
      </c>
      <c r="Z4" s="3">
        <v>191516</v>
      </c>
      <c r="AA4" s="3">
        <v>214846</v>
      </c>
      <c r="AB4" s="3">
        <v>11844</v>
      </c>
    </row>
    <row r="5" spans="1:28" x14ac:dyDescent="0.25">
      <c r="A5" s="6">
        <v>42461</v>
      </c>
      <c r="B5" s="3">
        <v>225549.99999999997</v>
      </c>
      <c r="C5" s="8"/>
      <c r="D5" s="3">
        <v>134</v>
      </c>
      <c r="E5" s="3">
        <v>61630</v>
      </c>
      <c r="F5" s="3">
        <v>58033</v>
      </c>
      <c r="G5" s="3">
        <v>5153</v>
      </c>
      <c r="H5" s="7">
        <v>39904</v>
      </c>
      <c r="I5" s="3"/>
      <c r="J5" s="8"/>
      <c r="K5" s="9"/>
      <c r="L5" s="3">
        <v>56213</v>
      </c>
      <c r="M5" s="3">
        <v>80661</v>
      </c>
      <c r="N5" s="3">
        <v>2133</v>
      </c>
      <c r="O5" s="21">
        <v>2018</v>
      </c>
      <c r="P5" s="10">
        <v>387518</v>
      </c>
      <c r="Q5" s="10">
        <v>354799</v>
      </c>
      <c r="R5" s="10">
        <f t="shared" ref="R5:W5" si="2">SUM(B26:B37)</f>
        <v>3770243</v>
      </c>
      <c r="S5" s="10">
        <f t="shared" si="2"/>
        <v>104786</v>
      </c>
      <c r="T5" s="10">
        <f t="shared" si="2"/>
        <v>4691</v>
      </c>
      <c r="U5" s="10">
        <f t="shared" si="2"/>
        <v>1029601</v>
      </c>
      <c r="V5" s="10">
        <f t="shared" si="2"/>
        <v>626910</v>
      </c>
      <c r="W5" s="10">
        <f t="shared" si="2"/>
        <v>23877</v>
      </c>
      <c r="X5" s="7">
        <v>44287</v>
      </c>
      <c r="Y5" s="3">
        <v>403444</v>
      </c>
      <c r="Z5" s="3">
        <v>170460</v>
      </c>
      <c r="AA5" s="3">
        <v>218605</v>
      </c>
      <c r="AB5" s="3">
        <v>14379</v>
      </c>
    </row>
    <row r="6" spans="1:28" x14ac:dyDescent="0.25">
      <c r="A6" s="6">
        <v>42491</v>
      </c>
      <c r="B6" s="3">
        <v>230587</v>
      </c>
      <c r="C6" s="3">
        <v>21</v>
      </c>
      <c r="D6" s="3">
        <v>383</v>
      </c>
      <c r="E6" s="3">
        <v>61514</v>
      </c>
      <c r="F6" s="3">
        <v>56939</v>
      </c>
      <c r="G6" s="3">
        <v>5712</v>
      </c>
      <c r="H6" s="6">
        <v>39934</v>
      </c>
      <c r="I6" s="3"/>
      <c r="J6" s="8"/>
      <c r="K6" s="9"/>
      <c r="L6" s="3">
        <v>55384</v>
      </c>
      <c r="M6" s="3">
        <v>76663</v>
      </c>
      <c r="N6" s="3">
        <v>2819</v>
      </c>
      <c r="O6" s="21">
        <v>2019</v>
      </c>
      <c r="P6" s="10">
        <v>392828</v>
      </c>
      <c r="Q6" s="10">
        <v>361495</v>
      </c>
      <c r="R6" s="10">
        <f t="shared" ref="R6:W6" si="3">SUM(B38:B49)</f>
        <v>4406233</v>
      </c>
      <c r="S6" s="10">
        <f t="shared" si="3"/>
        <v>282974</v>
      </c>
      <c r="T6" s="10">
        <f t="shared" si="3"/>
        <v>8665</v>
      </c>
      <c r="U6" s="10">
        <f t="shared" si="3"/>
        <v>1144645</v>
      </c>
      <c r="V6" s="10">
        <f t="shared" si="3"/>
        <v>615229</v>
      </c>
      <c r="W6" s="10">
        <f t="shared" si="3"/>
        <v>31581</v>
      </c>
      <c r="X6" s="6">
        <v>44317</v>
      </c>
      <c r="Y6" s="3">
        <v>365083</v>
      </c>
      <c r="Z6" s="3">
        <v>160272</v>
      </c>
      <c r="AA6" s="3">
        <v>192801</v>
      </c>
      <c r="AB6" s="3">
        <v>12010</v>
      </c>
    </row>
    <row r="7" spans="1:28" x14ac:dyDescent="0.25">
      <c r="A7" s="6">
        <v>42522</v>
      </c>
      <c r="B7" s="3">
        <v>225283</v>
      </c>
      <c r="C7" s="3">
        <v>2748</v>
      </c>
      <c r="D7" s="3">
        <v>255</v>
      </c>
      <c r="E7" s="3">
        <v>76467</v>
      </c>
      <c r="F7" s="3">
        <v>58914</v>
      </c>
      <c r="G7" s="3">
        <v>5791</v>
      </c>
      <c r="H7" s="7">
        <v>39965</v>
      </c>
      <c r="I7" s="3"/>
      <c r="J7" s="8"/>
      <c r="K7" s="9"/>
      <c r="L7" s="3">
        <v>72197</v>
      </c>
      <c r="M7" s="3">
        <v>85294</v>
      </c>
      <c r="N7" s="3">
        <v>6808</v>
      </c>
      <c r="O7" s="21">
        <v>2020</v>
      </c>
      <c r="P7" s="10">
        <v>400018</v>
      </c>
      <c r="Q7" s="10">
        <v>366836</v>
      </c>
      <c r="R7" s="10">
        <f t="shared" ref="R7:W7" si="4">SUM(B50:B61)</f>
        <v>4209265</v>
      </c>
      <c r="S7" s="10">
        <f t="shared" si="4"/>
        <v>859348</v>
      </c>
      <c r="T7" s="10">
        <f t="shared" si="4"/>
        <v>12342</v>
      </c>
      <c r="U7" s="10">
        <f t="shared" si="4"/>
        <v>1141790</v>
      </c>
      <c r="V7" s="10">
        <f t="shared" si="4"/>
        <v>491774</v>
      </c>
      <c r="W7" s="10">
        <f t="shared" si="4"/>
        <v>37936</v>
      </c>
      <c r="X7" s="7">
        <v>44348</v>
      </c>
      <c r="Y7" s="3">
        <v>440086</v>
      </c>
      <c r="Z7" s="3">
        <v>192389</v>
      </c>
      <c r="AA7" s="3">
        <v>235111</v>
      </c>
      <c r="AB7" s="3">
        <v>12586</v>
      </c>
    </row>
    <row r="8" spans="1:28" x14ac:dyDescent="0.25">
      <c r="A8" s="6">
        <v>42552</v>
      </c>
      <c r="B8" s="3">
        <v>227790</v>
      </c>
      <c r="C8" s="3">
        <v>2378</v>
      </c>
      <c r="D8" s="3">
        <v>467</v>
      </c>
      <c r="E8" s="3">
        <v>58723</v>
      </c>
      <c r="F8" s="3">
        <v>51753</v>
      </c>
      <c r="G8" s="3">
        <v>4940</v>
      </c>
      <c r="H8" s="6">
        <v>39995</v>
      </c>
      <c r="I8" s="3"/>
      <c r="J8" s="8"/>
      <c r="K8" s="9"/>
      <c r="L8" s="3">
        <v>60792</v>
      </c>
      <c r="M8" s="3">
        <v>75090</v>
      </c>
      <c r="N8" s="3">
        <v>2993</v>
      </c>
      <c r="O8" s="21">
        <v>2021</v>
      </c>
      <c r="P8" s="10">
        <v>405622</v>
      </c>
      <c r="Q8" s="10">
        <v>372025</v>
      </c>
      <c r="R8" s="10">
        <f t="shared" ref="R8:W8" si="5">SUM(B62:B73)</f>
        <v>4708597</v>
      </c>
      <c r="S8" s="10">
        <f t="shared" si="5"/>
        <v>1368740</v>
      </c>
      <c r="T8" s="10">
        <f t="shared" si="5"/>
        <v>27969</v>
      </c>
      <c r="U8" s="10">
        <f t="shared" si="5"/>
        <v>1404306</v>
      </c>
      <c r="V8" s="10">
        <f t="shared" si="5"/>
        <v>459067</v>
      </c>
      <c r="W8" s="10">
        <f t="shared" si="5"/>
        <v>34444</v>
      </c>
      <c r="X8" s="6">
        <v>44378</v>
      </c>
      <c r="Y8" s="3">
        <v>389617</v>
      </c>
      <c r="Z8" s="3">
        <v>176438</v>
      </c>
      <c r="AA8" s="3">
        <v>202154</v>
      </c>
      <c r="AB8" s="3">
        <v>11025</v>
      </c>
    </row>
    <row r="9" spans="1:28" x14ac:dyDescent="0.25">
      <c r="A9" s="6">
        <v>42583</v>
      </c>
      <c r="B9" s="3">
        <v>243606</v>
      </c>
      <c r="C9" s="3">
        <v>3738</v>
      </c>
      <c r="D9" s="3">
        <v>727</v>
      </c>
      <c r="E9" s="3">
        <v>62905</v>
      </c>
      <c r="F9" s="3">
        <v>58393</v>
      </c>
      <c r="G9" s="3">
        <v>6537</v>
      </c>
      <c r="H9" s="7">
        <v>40026</v>
      </c>
      <c r="I9" s="3"/>
      <c r="J9" s="8"/>
      <c r="K9" s="9"/>
      <c r="L9" s="3">
        <v>57416</v>
      </c>
      <c r="M9" s="3">
        <v>71703</v>
      </c>
      <c r="N9" s="3">
        <v>2456</v>
      </c>
      <c r="R9" s="10"/>
      <c r="X9" s="7">
        <v>44409</v>
      </c>
      <c r="Y9" s="3">
        <v>369089</v>
      </c>
      <c r="Z9" s="3">
        <v>162256</v>
      </c>
      <c r="AA9" s="3">
        <v>196399</v>
      </c>
      <c r="AB9" s="3">
        <v>10434</v>
      </c>
    </row>
    <row r="10" spans="1:28" x14ac:dyDescent="0.25">
      <c r="A10" s="6">
        <v>42614</v>
      </c>
      <c r="B10" s="3">
        <v>223856</v>
      </c>
      <c r="C10" s="3">
        <v>4056</v>
      </c>
      <c r="D10" s="3">
        <v>278</v>
      </c>
      <c r="E10" s="3">
        <v>72189</v>
      </c>
      <c r="F10" s="3">
        <v>54903</v>
      </c>
      <c r="G10" s="3">
        <v>6044</v>
      </c>
      <c r="H10" s="6">
        <v>40057</v>
      </c>
      <c r="I10" s="3"/>
      <c r="J10" s="8"/>
      <c r="K10" s="9"/>
      <c r="L10" s="3">
        <v>57148</v>
      </c>
      <c r="M10" s="3">
        <v>68248</v>
      </c>
      <c r="N10" s="3">
        <v>2256</v>
      </c>
      <c r="X10" s="6">
        <v>44440</v>
      </c>
      <c r="Y10" s="3">
        <v>348809</v>
      </c>
      <c r="Z10" s="3">
        <v>151671</v>
      </c>
      <c r="AA10" s="3">
        <v>187879</v>
      </c>
      <c r="AB10" s="3">
        <v>9259</v>
      </c>
    </row>
    <row r="11" spans="1:28" x14ac:dyDescent="0.25">
      <c r="A11" s="6">
        <v>42644</v>
      </c>
      <c r="B11" s="3">
        <v>238888.99999999997</v>
      </c>
      <c r="C11" s="3">
        <v>15496</v>
      </c>
      <c r="D11" s="3">
        <v>222</v>
      </c>
      <c r="E11" s="3">
        <v>64347</v>
      </c>
      <c r="F11" s="3">
        <v>55597</v>
      </c>
      <c r="G11" s="3">
        <v>5948</v>
      </c>
      <c r="H11" s="7">
        <v>40087</v>
      </c>
      <c r="I11" s="3"/>
      <c r="J11" s="8"/>
      <c r="K11" s="9"/>
      <c r="L11" s="3">
        <v>58080</v>
      </c>
      <c r="M11" s="3">
        <v>75509</v>
      </c>
      <c r="N11" s="3">
        <v>2768</v>
      </c>
      <c r="X11" s="7">
        <v>44470</v>
      </c>
      <c r="Y11" s="3">
        <v>389110</v>
      </c>
      <c r="Z11" s="3">
        <v>170246</v>
      </c>
      <c r="AA11" s="3">
        <v>206625</v>
      </c>
      <c r="AB11" s="3">
        <v>12239</v>
      </c>
    </row>
    <row r="12" spans="1:28" x14ac:dyDescent="0.25">
      <c r="A12" s="6">
        <v>42675</v>
      </c>
      <c r="B12" s="3">
        <v>224666</v>
      </c>
      <c r="C12" s="3">
        <v>5530</v>
      </c>
      <c r="D12" s="3">
        <v>102</v>
      </c>
      <c r="E12" s="3">
        <v>51375</v>
      </c>
      <c r="F12" s="3">
        <v>50442</v>
      </c>
      <c r="G12" s="3">
        <v>3968</v>
      </c>
      <c r="H12" s="6">
        <v>40118</v>
      </c>
      <c r="I12" s="3"/>
      <c r="J12" s="8"/>
      <c r="K12" s="9"/>
      <c r="L12" s="3">
        <v>50416</v>
      </c>
      <c r="M12" s="3">
        <v>67358</v>
      </c>
      <c r="N12" s="3">
        <v>3012</v>
      </c>
      <c r="X12" s="6">
        <v>44501</v>
      </c>
      <c r="Y12" s="3">
        <v>368747</v>
      </c>
      <c r="Z12" s="3">
        <v>169791</v>
      </c>
      <c r="AA12" s="3">
        <v>191408</v>
      </c>
      <c r="AB12" s="3">
        <v>7548</v>
      </c>
    </row>
    <row r="13" spans="1:28" x14ac:dyDescent="0.25">
      <c r="A13" s="6">
        <v>42705</v>
      </c>
      <c r="B13" s="3">
        <v>235051</v>
      </c>
      <c r="C13" s="3">
        <v>8038</v>
      </c>
      <c r="D13" s="3">
        <v>158</v>
      </c>
      <c r="E13" s="3">
        <v>61113</v>
      </c>
      <c r="F13" s="3">
        <v>54804</v>
      </c>
      <c r="G13" s="3">
        <v>3969</v>
      </c>
      <c r="H13" s="7">
        <v>40148</v>
      </c>
      <c r="I13" s="3"/>
      <c r="J13" s="8"/>
      <c r="K13" s="9"/>
      <c r="L13" s="3">
        <v>65308</v>
      </c>
      <c r="M13" s="3">
        <v>71996</v>
      </c>
      <c r="N13" s="3">
        <v>2863</v>
      </c>
      <c r="X13" s="7">
        <v>44531</v>
      </c>
      <c r="Y13" s="3">
        <v>353118</v>
      </c>
      <c r="Z13" s="3">
        <v>172305</v>
      </c>
      <c r="AA13" s="3">
        <v>174868</v>
      </c>
      <c r="AB13" s="3">
        <v>5945</v>
      </c>
    </row>
    <row r="14" spans="1:28" x14ac:dyDescent="0.25">
      <c r="A14" s="6">
        <v>42736</v>
      </c>
      <c r="B14" s="3">
        <v>298247.00000000006</v>
      </c>
      <c r="C14" s="3">
        <v>9808</v>
      </c>
      <c r="D14" s="3">
        <v>239</v>
      </c>
      <c r="E14" s="3">
        <v>65804</v>
      </c>
      <c r="F14" s="3">
        <v>63879</v>
      </c>
      <c r="G14" s="3">
        <v>2735</v>
      </c>
      <c r="I14" s="13">
        <v>1451840</v>
      </c>
      <c r="L14" s="10">
        <f>SUM(L2:L13)</f>
        <v>735938</v>
      </c>
      <c r="M14" s="10">
        <f t="shared" ref="M14:N14" si="6">SUM(M2:M13)</f>
        <v>930585</v>
      </c>
      <c r="N14" s="10">
        <f t="shared" si="6"/>
        <v>35555</v>
      </c>
    </row>
    <row r="15" spans="1:28" x14ac:dyDescent="0.25">
      <c r="A15" s="6">
        <v>42767</v>
      </c>
      <c r="B15" s="3">
        <v>263812</v>
      </c>
      <c r="C15" s="3">
        <v>7373</v>
      </c>
      <c r="D15" s="3">
        <v>150</v>
      </c>
      <c r="E15" s="3">
        <v>61023</v>
      </c>
      <c r="F15" s="3">
        <v>60427</v>
      </c>
      <c r="G15" s="3">
        <v>2434</v>
      </c>
    </row>
    <row r="16" spans="1:28" x14ac:dyDescent="0.25">
      <c r="A16" s="6">
        <v>42795</v>
      </c>
      <c r="B16" s="3">
        <v>278066</v>
      </c>
      <c r="C16" s="3">
        <v>7023</v>
      </c>
      <c r="D16" s="3">
        <v>85</v>
      </c>
      <c r="E16" s="3">
        <v>72663</v>
      </c>
      <c r="F16" s="3">
        <v>64618</v>
      </c>
      <c r="G16" s="3">
        <v>2762</v>
      </c>
      <c r="I16" s="12" t="s">
        <v>15</v>
      </c>
      <c r="J16" s="12"/>
      <c r="K16" s="12"/>
      <c r="L16" s="12"/>
    </row>
    <row r="17" spans="1:19" x14ac:dyDescent="0.25">
      <c r="A17" s="6">
        <v>42826</v>
      </c>
      <c r="B17" s="3">
        <v>252819</v>
      </c>
      <c r="C17" s="3">
        <v>8328</v>
      </c>
      <c r="D17" s="3">
        <v>311</v>
      </c>
      <c r="E17" s="3">
        <v>67521</v>
      </c>
      <c r="F17" s="3">
        <v>53833</v>
      </c>
      <c r="G17" s="3">
        <v>2270</v>
      </c>
    </row>
    <row r="18" spans="1:19" x14ac:dyDescent="0.25">
      <c r="A18" s="6">
        <v>42856</v>
      </c>
      <c r="B18" s="3">
        <v>262968</v>
      </c>
      <c r="C18" s="3">
        <v>8564</v>
      </c>
      <c r="D18" s="3">
        <v>421</v>
      </c>
      <c r="E18" s="3">
        <v>68355</v>
      </c>
      <c r="F18" s="3">
        <v>56247</v>
      </c>
      <c r="G18" s="3">
        <v>2783</v>
      </c>
    </row>
    <row r="19" spans="1:19" x14ac:dyDescent="0.25">
      <c r="A19" s="6">
        <v>42887</v>
      </c>
      <c r="B19" s="3">
        <v>330138</v>
      </c>
      <c r="C19" s="3">
        <v>8117</v>
      </c>
      <c r="D19" s="3">
        <v>200</v>
      </c>
      <c r="E19" s="3">
        <v>68793</v>
      </c>
      <c r="F19" s="3">
        <v>58619</v>
      </c>
      <c r="G19" s="3">
        <v>5394</v>
      </c>
    </row>
    <row r="20" spans="1:19" x14ac:dyDescent="0.25">
      <c r="A20" s="6">
        <v>42917</v>
      </c>
      <c r="B20" s="3">
        <v>294155</v>
      </c>
      <c r="C20" s="3">
        <v>7733</v>
      </c>
      <c r="D20" s="3">
        <v>204</v>
      </c>
      <c r="E20" s="3">
        <v>73352</v>
      </c>
      <c r="F20" s="3">
        <v>55261</v>
      </c>
      <c r="G20" s="3">
        <v>4992</v>
      </c>
      <c r="I20" s="16" t="s">
        <v>16</v>
      </c>
      <c r="J20" s="17">
        <v>2009</v>
      </c>
      <c r="K20" s="17">
        <v>2016</v>
      </c>
      <c r="L20" s="17">
        <v>2017</v>
      </c>
      <c r="M20" s="17">
        <v>2018</v>
      </c>
      <c r="N20" s="17">
        <v>2019</v>
      </c>
      <c r="O20" s="17">
        <v>2020</v>
      </c>
      <c r="P20" s="17">
        <v>2021</v>
      </c>
      <c r="Q20" s="17"/>
    </row>
    <row r="21" spans="1:19" x14ac:dyDescent="0.25">
      <c r="A21" s="6">
        <v>42948</v>
      </c>
      <c r="B21" s="3">
        <v>276604</v>
      </c>
      <c r="C21" s="3">
        <v>7159</v>
      </c>
      <c r="D21" s="3">
        <v>234</v>
      </c>
      <c r="E21" s="3">
        <v>70768</v>
      </c>
      <c r="F21" s="3">
        <v>57188</v>
      </c>
      <c r="G21" s="3">
        <v>4233</v>
      </c>
      <c r="I21" s="18" t="s">
        <v>17</v>
      </c>
      <c r="J21" s="19">
        <f t="shared" ref="J21:P21" si="7">J26/(J26+J30)</f>
        <v>0.69366990517825766</v>
      </c>
      <c r="K21" s="19">
        <f t="shared" si="7"/>
        <v>0.82874620104566166</v>
      </c>
      <c r="L21" s="19">
        <f t="shared" si="7"/>
        <v>0.85711258534084278</v>
      </c>
      <c r="M21" s="19">
        <f t="shared" si="7"/>
        <v>0.88295425196776756</v>
      </c>
      <c r="N21" s="19">
        <f t="shared" si="7"/>
        <v>0.90032710633937851</v>
      </c>
      <c r="O21" s="19">
        <f t="shared" si="7"/>
        <v>0.92155297591764773</v>
      </c>
      <c r="P21" s="19">
        <f t="shared" si="7"/>
        <v>0.93833519739731597</v>
      </c>
      <c r="Q21" s="19"/>
    </row>
    <row r="22" spans="1:19" x14ac:dyDescent="0.25">
      <c r="A22" s="6">
        <v>42979</v>
      </c>
      <c r="B22" s="3">
        <v>260661</v>
      </c>
      <c r="C22" s="3">
        <v>7185</v>
      </c>
      <c r="D22" s="3">
        <v>301</v>
      </c>
      <c r="E22" s="3">
        <v>84014</v>
      </c>
      <c r="F22" s="3">
        <v>55291</v>
      </c>
      <c r="G22" s="3">
        <v>3324</v>
      </c>
      <c r="I22" t="s">
        <v>1</v>
      </c>
      <c r="J22" s="10">
        <f>R2</f>
        <v>1451840</v>
      </c>
      <c r="K22" s="10">
        <f>R3</f>
        <v>2838599</v>
      </c>
      <c r="L22" s="10">
        <f>R4</f>
        <v>3466919</v>
      </c>
      <c r="M22" s="10">
        <f>R5</f>
        <v>3770243</v>
      </c>
      <c r="N22" s="10">
        <f>R6</f>
        <v>4406233</v>
      </c>
      <c r="O22" s="10">
        <f>R7</f>
        <v>4209265</v>
      </c>
      <c r="P22" s="10">
        <f>SUM(B62:B73)</f>
        <v>4708597</v>
      </c>
      <c r="Q22" s="10"/>
    </row>
    <row r="23" spans="1:19" x14ac:dyDescent="0.25">
      <c r="A23" s="6">
        <v>43009</v>
      </c>
      <c r="B23" s="3">
        <v>302623</v>
      </c>
      <c r="C23" s="3">
        <v>10186</v>
      </c>
      <c r="D23" s="3">
        <v>519</v>
      </c>
      <c r="E23" s="3">
        <v>65609</v>
      </c>
      <c r="F23" s="3">
        <v>60234</v>
      </c>
      <c r="G23" s="3">
        <v>5910</v>
      </c>
      <c r="I23" t="s">
        <v>3</v>
      </c>
      <c r="J23" s="8"/>
      <c r="K23" s="10">
        <f>S3</f>
        <v>42005</v>
      </c>
      <c r="L23" s="10">
        <f>S4</f>
        <v>107462</v>
      </c>
      <c r="M23" s="10">
        <f>S5</f>
        <v>104786</v>
      </c>
      <c r="N23" s="10">
        <f>S6</f>
        <v>282974</v>
      </c>
      <c r="O23" s="10">
        <f>S7</f>
        <v>859348</v>
      </c>
      <c r="P23" s="10">
        <f>SUM(C62:C73)</f>
        <v>1368740</v>
      </c>
      <c r="Q23" s="10"/>
    </row>
    <row r="24" spans="1:19" x14ac:dyDescent="0.25">
      <c r="A24" s="6">
        <v>43040</v>
      </c>
      <c r="B24" s="3">
        <v>322726</v>
      </c>
      <c r="C24" s="3">
        <v>8500</v>
      </c>
      <c r="D24" s="3">
        <v>237</v>
      </c>
      <c r="E24" s="3">
        <v>86697</v>
      </c>
      <c r="F24" s="3">
        <v>54856</v>
      </c>
      <c r="G24" s="3">
        <v>6559</v>
      </c>
      <c r="I24" t="s">
        <v>2</v>
      </c>
      <c r="J24" s="8"/>
      <c r="K24" s="10">
        <f>T3</f>
        <v>3704</v>
      </c>
      <c r="L24" s="10">
        <f>T4</f>
        <v>3566</v>
      </c>
      <c r="M24" s="10">
        <f>T5</f>
        <v>4691</v>
      </c>
      <c r="N24" s="10">
        <f>T6</f>
        <v>8665</v>
      </c>
      <c r="O24" s="10">
        <f>T7</f>
        <v>12342</v>
      </c>
      <c r="P24" s="10">
        <f>SUM(D62:D73)</f>
        <v>27969</v>
      </c>
      <c r="Q24" s="10"/>
      <c r="R24" s="20"/>
    </row>
    <row r="25" spans="1:19" x14ac:dyDescent="0.25">
      <c r="A25" s="6">
        <v>43070</v>
      </c>
      <c r="B25" s="3">
        <v>324100</v>
      </c>
      <c r="C25" s="3">
        <v>17486</v>
      </c>
      <c r="D25" s="3">
        <v>665</v>
      </c>
      <c r="E25" s="3">
        <v>90825</v>
      </c>
      <c r="F25" s="3">
        <v>53407</v>
      </c>
      <c r="G25" s="3">
        <v>5156</v>
      </c>
      <c r="I25" t="s">
        <v>7</v>
      </c>
      <c r="J25" s="10">
        <f>U2</f>
        <v>735938</v>
      </c>
      <c r="K25" s="10">
        <f>U3</f>
        <v>755271</v>
      </c>
      <c r="L25" s="10">
        <f>U4</f>
        <v>875424</v>
      </c>
      <c r="M25" s="10">
        <f>U5</f>
        <v>1029601</v>
      </c>
      <c r="N25" s="10">
        <f>U6</f>
        <v>1144645</v>
      </c>
      <c r="O25" s="10">
        <f>U7</f>
        <v>1141790</v>
      </c>
      <c r="P25" s="10">
        <f>SUM(E62:E73)</f>
        <v>1404306</v>
      </c>
      <c r="Q25" s="10"/>
      <c r="S25" s="10">
        <f>1144645-N25</f>
        <v>0</v>
      </c>
    </row>
    <row r="26" spans="1:19" x14ac:dyDescent="0.25">
      <c r="A26" s="6">
        <v>43101</v>
      </c>
      <c r="B26" s="3">
        <v>368452</v>
      </c>
      <c r="C26" s="3">
        <v>13837</v>
      </c>
      <c r="D26" s="3">
        <v>392</v>
      </c>
      <c r="E26" s="3">
        <v>96684</v>
      </c>
      <c r="F26" s="3">
        <v>61601</v>
      </c>
      <c r="G26" s="3">
        <f>SUM('[1]Incoming Email'!$B$33:$C$33)</f>
        <v>3706</v>
      </c>
      <c r="I26" s="11" t="s">
        <v>18</v>
      </c>
      <c r="J26" s="15">
        <f>SUM(J22:J25)</f>
        <v>2187778</v>
      </c>
      <c r="K26" s="15">
        <f t="shared" ref="K26:L26" si="8">SUM(K22:K25)</f>
        <v>3639579</v>
      </c>
      <c r="L26" s="15">
        <f t="shared" si="8"/>
        <v>4453371</v>
      </c>
      <c r="M26" s="15">
        <f>SUM(M22:M25)</f>
        <v>4909321</v>
      </c>
      <c r="N26" s="15">
        <f>SUM(N22:N25)</f>
        <v>5842517</v>
      </c>
      <c r="O26" s="15">
        <f>SUM(O22:O25)</f>
        <v>6222745</v>
      </c>
      <c r="P26" s="15">
        <f>SUM(P22:P25)</f>
        <v>7509612</v>
      </c>
      <c r="Q26" s="15"/>
    </row>
    <row r="27" spans="1:19" x14ac:dyDescent="0.25">
      <c r="A27" s="7">
        <v>43132</v>
      </c>
      <c r="B27" s="3">
        <v>338213</v>
      </c>
      <c r="C27" s="3">
        <v>9509</v>
      </c>
      <c r="D27" s="3">
        <v>161</v>
      </c>
      <c r="E27" s="3">
        <v>80604</v>
      </c>
      <c r="F27" s="3">
        <v>52096</v>
      </c>
      <c r="G27" s="3">
        <v>2015</v>
      </c>
      <c r="I27" s="14" t="s">
        <v>19</v>
      </c>
      <c r="J27" s="19">
        <f t="shared" ref="J27:P27" si="9">J30/(J26+J30)</f>
        <v>0.30633009482174234</v>
      </c>
      <c r="K27" s="19">
        <f t="shared" si="9"/>
        <v>0.17125379895433832</v>
      </c>
      <c r="L27" s="19">
        <f t="shared" si="9"/>
        <v>0.14288741465915725</v>
      </c>
      <c r="M27" s="19">
        <f t="shared" si="9"/>
        <v>0.11704574803223247</v>
      </c>
      <c r="N27" s="19">
        <f t="shared" si="9"/>
        <v>9.9672893660621514E-2</v>
      </c>
      <c r="O27" s="19">
        <f t="shared" si="9"/>
        <v>7.8447024082352268E-2</v>
      </c>
      <c r="P27" s="19">
        <f t="shared" si="9"/>
        <v>6.1664802602683977E-2</v>
      </c>
      <c r="Q27" s="19"/>
    </row>
    <row r="28" spans="1:19" x14ac:dyDescent="0.25">
      <c r="A28" s="6">
        <v>43160</v>
      </c>
      <c r="B28" s="3">
        <v>314351</v>
      </c>
      <c r="C28" s="3">
        <v>4943</v>
      </c>
      <c r="D28" s="3">
        <v>103</v>
      </c>
      <c r="E28" s="3">
        <v>77966</v>
      </c>
      <c r="F28" s="3">
        <v>55413</v>
      </c>
      <c r="G28" s="3">
        <f>SUM('[1]Incoming Email'!$F$33:$G$33)</f>
        <v>1741</v>
      </c>
      <c r="I28" t="s">
        <v>20</v>
      </c>
      <c r="J28" s="10">
        <f>V2</f>
        <v>930585</v>
      </c>
      <c r="K28" s="10">
        <f>V3</f>
        <v>685966</v>
      </c>
      <c r="L28" s="10">
        <f>V4</f>
        <v>693860</v>
      </c>
      <c r="M28" s="10">
        <f>V5</f>
        <v>626910</v>
      </c>
      <c r="N28" s="10">
        <f>V6</f>
        <v>615229</v>
      </c>
      <c r="O28" s="10">
        <f>V7</f>
        <v>491774</v>
      </c>
      <c r="P28" s="10">
        <f>SUM(F62:F73)</f>
        <v>459067</v>
      </c>
      <c r="Q28" s="10"/>
      <c r="R28" s="10">
        <f>M25-1029601</f>
        <v>0</v>
      </c>
    </row>
    <row r="29" spans="1:19" x14ac:dyDescent="0.25">
      <c r="A29" s="7">
        <v>43191</v>
      </c>
      <c r="B29" s="3">
        <v>288683</v>
      </c>
      <c r="C29" s="3">
        <v>7118</v>
      </c>
      <c r="D29" s="3">
        <v>151</v>
      </c>
      <c r="E29" s="3">
        <v>77533</v>
      </c>
      <c r="F29" s="3">
        <v>50852</v>
      </c>
      <c r="G29" s="3">
        <f>SUM('[1]Incoming Email'!$H$33:$I$33)</f>
        <v>1403</v>
      </c>
      <c r="I29" t="s">
        <v>21</v>
      </c>
      <c r="J29" s="10">
        <f>W2</f>
        <v>35555</v>
      </c>
      <c r="K29" s="10">
        <f>W3</f>
        <v>66124</v>
      </c>
      <c r="L29" s="10">
        <f>W4</f>
        <v>48552</v>
      </c>
      <c r="M29" s="10">
        <f>W5</f>
        <v>23877</v>
      </c>
      <c r="N29" s="10">
        <f>W6</f>
        <v>31581</v>
      </c>
      <c r="O29" s="10">
        <f>W7</f>
        <v>37936</v>
      </c>
      <c r="P29" s="10">
        <f>SUM(G62:G73)</f>
        <v>34444</v>
      </c>
      <c r="Q29" s="10"/>
    </row>
    <row r="30" spans="1:19" x14ac:dyDescent="0.25">
      <c r="A30" s="6">
        <v>43221</v>
      </c>
      <c r="B30" s="3">
        <v>302088</v>
      </c>
      <c r="C30" s="3">
        <v>7157</v>
      </c>
      <c r="D30" s="3">
        <v>381</v>
      </c>
      <c r="E30" s="3">
        <v>85917</v>
      </c>
      <c r="F30" s="3">
        <v>53374</v>
      </c>
      <c r="G30" s="3">
        <v>1801</v>
      </c>
      <c r="I30" s="11" t="s">
        <v>22</v>
      </c>
      <c r="J30" s="15">
        <f>SUM(J28:J29)</f>
        <v>966140</v>
      </c>
      <c r="K30" s="15">
        <f t="shared" ref="K30:L30" si="10">SUM(K28:K29)</f>
        <v>752090</v>
      </c>
      <c r="L30" s="15">
        <f t="shared" si="10"/>
        <v>742412</v>
      </c>
      <c r="M30" s="15">
        <f>SUM(M28:M29)</f>
        <v>650787</v>
      </c>
      <c r="N30" s="15">
        <f>SUM(N28:N29)</f>
        <v>646810</v>
      </c>
      <c r="O30" s="15">
        <f>SUM(O28:O29)</f>
        <v>529710</v>
      </c>
      <c r="P30" s="15">
        <f>SUM(P28:P29)</f>
        <v>493511</v>
      </c>
      <c r="Q30" s="15"/>
    </row>
    <row r="31" spans="1:19" x14ac:dyDescent="0.25">
      <c r="A31" s="7">
        <v>43252</v>
      </c>
      <c r="B31" s="3">
        <v>287693</v>
      </c>
      <c r="C31" s="3">
        <v>8642</v>
      </c>
      <c r="D31" s="3">
        <v>446</v>
      </c>
      <c r="E31" s="3">
        <v>94741</v>
      </c>
      <c r="F31" s="3">
        <v>51434</v>
      </c>
      <c r="G31" s="3">
        <v>1864</v>
      </c>
    </row>
    <row r="32" spans="1:19" x14ac:dyDescent="0.25">
      <c r="A32" s="6">
        <v>43282</v>
      </c>
      <c r="B32" s="3">
        <v>289594</v>
      </c>
      <c r="C32" s="3">
        <v>6796</v>
      </c>
      <c r="D32" s="3">
        <v>217</v>
      </c>
      <c r="E32" s="3">
        <v>81212</v>
      </c>
      <c r="F32" s="3">
        <v>48744</v>
      </c>
      <c r="G32" s="3">
        <f>SUM('[1]Incoming Email'!$N$33:$O$33)</f>
        <v>1795</v>
      </c>
    </row>
    <row r="33" spans="1:7" x14ac:dyDescent="0.25">
      <c r="A33" s="7">
        <v>43313</v>
      </c>
      <c r="B33" s="3">
        <v>301424</v>
      </c>
      <c r="C33" s="3">
        <v>10396</v>
      </c>
      <c r="D33" s="3">
        <v>791</v>
      </c>
      <c r="E33" s="3">
        <v>96351</v>
      </c>
      <c r="F33" s="3">
        <v>54064</v>
      </c>
      <c r="G33" s="3">
        <v>1804</v>
      </c>
    </row>
    <row r="34" spans="1:7" x14ac:dyDescent="0.25">
      <c r="A34" s="6">
        <v>43344</v>
      </c>
      <c r="B34" s="3">
        <v>288375</v>
      </c>
      <c r="C34" s="3">
        <v>6963</v>
      </c>
      <c r="D34" s="3">
        <v>378</v>
      </c>
      <c r="E34" s="3">
        <v>78511</v>
      </c>
      <c r="F34" s="3">
        <v>49055</v>
      </c>
      <c r="G34" s="3">
        <v>1721</v>
      </c>
    </row>
    <row r="35" spans="1:7" x14ac:dyDescent="0.25">
      <c r="A35" s="7">
        <v>43374</v>
      </c>
      <c r="B35" s="3">
        <v>354095</v>
      </c>
      <c r="C35" s="3">
        <v>7371</v>
      </c>
      <c r="D35" s="3">
        <v>498</v>
      </c>
      <c r="E35" s="3">
        <v>90241</v>
      </c>
      <c r="F35" s="3">
        <v>55377</v>
      </c>
      <c r="G35" s="3">
        <v>2015</v>
      </c>
    </row>
    <row r="36" spans="1:7" x14ac:dyDescent="0.25">
      <c r="A36" s="6">
        <v>43405</v>
      </c>
      <c r="B36" s="3">
        <v>330982</v>
      </c>
      <c r="C36" s="3">
        <v>10962</v>
      </c>
      <c r="D36" s="3">
        <v>838</v>
      </c>
      <c r="E36" s="3">
        <v>90701</v>
      </c>
      <c r="F36" s="3">
        <v>49657</v>
      </c>
      <c r="G36" s="3">
        <f>SUM('[1]Incoming Email'!$V$33:$W$33)</f>
        <v>2010</v>
      </c>
    </row>
    <row r="37" spans="1:7" x14ac:dyDescent="0.25">
      <c r="A37" s="7">
        <v>43435</v>
      </c>
      <c r="B37" s="3">
        <v>306293</v>
      </c>
      <c r="C37" s="3">
        <v>11092</v>
      </c>
      <c r="D37" s="3">
        <v>335</v>
      </c>
      <c r="E37" s="3">
        <v>79140</v>
      </c>
      <c r="F37" s="3">
        <v>45243</v>
      </c>
      <c r="G37" s="3">
        <f>SUM('[1]Incoming Email'!$X$33:$Y$33)</f>
        <v>2002</v>
      </c>
    </row>
    <row r="38" spans="1:7" x14ac:dyDescent="0.25">
      <c r="A38" s="6">
        <v>43466</v>
      </c>
      <c r="B38" s="3">
        <v>380922</v>
      </c>
      <c r="C38" s="3">
        <v>9989</v>
      </c>
      <c r="D38" s="3">
        <v>211</v>
      </c>
      <c r="E38" s="3">
        <v>85222</v>
      </c>
      <c r="F38" s="3">
        <v>53399</v>
      </c>
      <c r="G38" s="3">
        <f>SUM('[1]Incoming Email'!$B$51:$C$51)</f>
        <v>2505</v>
      </c>
    </row>
    <row r="39" spans="1:7" x14ac:dyDescent="0.25">
      <c r="A39" s="7">
        <v>43497</v>
      </c>
      <c r="B39" s="3">
        <v>364240</v>
      </c>
      <c r="C39" s="3">
        <v>15052</v>
      </c>
      <c r="D39" s="3">
        <v>413</v>
      </c>
      <c r="E39" s="3">
        <v>84783</v>
      </c>
      <c r="F39" s="3">
        <v>47502</v>
      </c>
      <c r="G39" s="3">
        <f>SUM('[1]Incoming Email'!$D$51:$E$51)</f>
        <v>2168</v>
      </c>
    </row>
    <row r="40" spans="1:7" x14ac:dyDescent="0.25">
      <c r="A40" s="6">
        <v>43525</v>
      </c>
      <c r="B40" s="3">
        <v>365382</v>
      </c>
      <c r="C40" s="3">
        <v>7461</v>
      </c>
      <c r="D40" s="3">
        <v>361</v>
      </c>
      <c r="E40" s="3">
        <v>108667</v>
      </c>
      <c r="F40" s="3">
        <v>53928</v>
      </c>
      <c r="G40" s="3">
        <f>SUM('[1]Incoming Email'!$F$51:$G$51)</f>
        <v>3007</v>
      </c>
    </row>
    <row r="41" spans="1:7" x14ac:dyDescent="0.25">
      <c r="A41" s="7">
        <v>43556</v>
      </c>
      <c r="B41" s="3">
        <v>336088</v>
      </c>
      <c r="C41" s="3">
        <v>8125</v>
      </c>
      <c r="D41" s="3">
        <v>225</v>
      </c>
      <c r="E41" s="3">
        <v>89400</v>
      </c>
      <c r="F41" s="3">
        <v>54327</v>
      </c>
      <c r="G41" s="3">
        <f>SUM('[1]Incoming Email'!$H$51:$I$51)</f>
        <v>2670</v>
      </c>
    </row>
    <row r="42" spans="1:7" x14ac:dyDescent="0.25">
      <c r="A42" s="6">
        <v>43586</v>
      </c>
      <c r="B42" s="3">
        <v>360383</v>
      </c>
      <c r="C42" s="3">
        <v>11980</v>
      </c>
      <c r="D42" s="3">
        <v>611</v>
      </c>
      <c r="E42" s="3">
        <v>99749</v>
      </c>
      <c r="F42" s="3">
        <v>53740</v>
      </c>
      <c r="G42" s="3">
        <f>SUM('[1]Incoming Email'!$J$51:$K$51)</f>
        <v>3004</v>
      </c>
    </row>
    <row r="43" spans="1:7" x14ac:dyDescent="0.25">
      <c r="A43" s="7">
        <v>43617</v>
      </c>
      <c r="B43" s="3">
        <v>319071</v>
      </c>
      <c r="C43" s="3">
        <v>16580</v>
      </c>
      <c r="D43" s="3">
        <v>757</v>
      </c>
      <c r="E43" s="3">
        <v>89297</v>
      </c>
      <c r="F43" s="3">
        <v>46802</v>
      </c>
      <c r="G43" s="3">
        <f>SUM('[1]Incoming Email'!$L$51:$M$51)</f>
        <v>2582</v>
      </c>
    </row>
    <row r="44" spans="1:7" x14ac:dyDescent="0.25">
      <c r="A44" s="6">
        <v>43647</v>
      </c>
      <c r="B44" s="3">
        <v>358709</v>
      </c>
      <c r="C44" s="3">
        <v>29894</v>
      </c>
      <c r="D44" s="3">
        <v>1310</v>
      </c>
      <c r="E44" s="3">
        <v>104318</v>
      </c>
      <c r="F44" s="3">
        <v>52214</v>
      </c>
      <c r="G44" s="3">
        <f>SUM('[1]Incoming Email'!$N$51:$O$51)</f>
        <v>2495</v>
      </c>
    </row>
    <row r="45" spans="1:7" x14ac:dyDescent="0.25">
      <c r="A45" s="7">
        <v>43678</v>
      </c>
      <c r="B45" s="3">
        <v>336047</v>
      </c>
      <c r="C45" s="3">
        <v>28779</v>
      </c>
      <c r="D45" s="3">
        <v>705</v>
      </c>
      <c r="E45" s="3">
        <v>92045</v>
      </c>
      <c r="F45" s="3">
        <v>49476</v>
      </c>
      <c r="G45" s="3">
        <f>SUM('[1]Incoming Email'!$P$51:$Q$51)</f>
        <v>2848</v>
      </c>
    </row>
    <row r="46" spans="1:7" x14ac:dyDescent="0.25">
      <c r="A46" s="6">
        <v>43709</v>
      </c>
      <c r="B46" s="3">
        <v>349075</v>
      </c>
      <c r="C46" s="3">
        <v>33823</v>
      </c>
      <c r="D46" s="3">
        <v>970</v>
      </c>
      <c r="E46" s="3">
        <v>106057</v>
      </c>
      <c r="F46" s="3">
        <v>50494</v>
      </c>
      <c r="G46" s="3">
        <f>SUM('[1]Incoming Email'!$R$51:$S$51)</f>
        <v>2761</v>
      </c>
    </row>
    <row r="47" spans="1:7" x14ac:dyDescent="0.25">
      <c r="A47" s="7">
        <v>43739</v>
      </c>
      <c r="B47" s="3">
        <v>487191</v>
      </c>
      <c r="C47" s="3">
        <v>53528</v>
      </c>
      <c r="D47" s="3">
        <v>2210</v>
      </c>
      <c r="E47" s="3">
        <v>126659</v>
      </c>
      <c r="F47" s="3">
        <v>58011</v>
      </c>
      <c r="G47" s="3">
        <f>SUM('[1]Incoming Email'!$T$51:$U$51)</f>
        <v>2946</v>
      </c>
    </row>
    <row r="48" spans="1:7" x14ac:dyDescent="0.25">
      <c r="A48" s="6">
        <v>43770</v>
      </c>
      <c r="B48" s="3">
        <v>395884</v>
      </c>
      <c r="C48" s="3">
        <v>24333</v>
      </c>
      <c r="D48" s="3">
        <v>482</v>
      </c>
      <c r="E48" s="3">
        <v>78823</v>
      </c>
      <c r="F48" s="3">
        <v>45610</v>
      </c>
      <c r="G48" s="3">
        <f>SUM('[1]Incoming Email'!$V$51:$W$51)</f>
        <v>2259</v>
      </c>
    </row>
    <row r="49" spans="1:7" x14ac:dyDescent="0.25">
      <c r="A49" s="7">
        <v>43800</v>
      </c>
      <c r="B49" s="3">
        <v>353241</v>
      </c>
      <c r="C49" s="3">
        <v>43430</v>
      </c>
      <c r="D49" s="3">
        <v>410</v>
      </c>
      <c r="E49" s="3">
        <v>79625</v>
      </c>
      <c r="F49" s="3">
        <v>49726</v>
      </c>
      <c r="G49" s="3">
        <f>SUM('[1]Incoming Email'!$X$51:$Y$51)</f>
        <v>2336</v>
      </c>
    </row>
    <row r="50" spans="1:7" x14ac:dyDescent="0.25">
      <c r="A50" s="6">
        <v>43831</v>
      </c>
      <c r="B50" s="3">
        <v>380907</v>
      </c>
      <c r="C50" s="3">
        <v>70748</v>
      </c>
      <c r="D50" s="3">
        <v>1212</v>
      </c>
      <c r="E50" s="3">
        <v>131792</v>
      </c>
      <c r="F50" s="3">
        <v>57211</v>
      </c>
      <c r="G50" s="3">
        <v>2547</v>
      </c>
    </row>
    <row r="51" spans="1:7" x14ac:dyDescent="0.25">
      <c r="A51" s="7">
        <v>43862</v>
      </c>
      <c r="B51" s="3">
        <v>344450</v>
      </c>
      <c r="C51" s="3">
        <v>58317</v>
      </c>
      <c r="D51" s="3">
        <v>726</v>
      </c>
      <c r="E51" s="3">
        <v>102477</v>
      </c>
      <c r="F51" s="3">
        <v>50072</v>
      </c>
      <c r="G51" s="3">
        <v>2794</v>
      </c>
    </row>
    <row r="52" spans="1:7" x14ac:dyDescent="0.25">
      <c r="A52" s="6">
        <v>43891</v>
      </c>
      <c r="B52" s="3">
        <v>356966</v>
      </c>
      <c r="C52" s="3">
        <v>62050</v>
      </c>
      <c r="D52" s="3">
        <v>792</v>
      </c>
      <c r="E52" s="3">
        <v>92030</v>
      </c>
      <c r="F52" s="3">
        <v>44915</v>
      </c>
      <c r="G52" s="3">
        <v>3412</v>
      </c>
    </row>
    <row r="53" spans="1:7" x14ac:dyDescent="0.25">
      <c r="A53" s="7">
        <v>43922</v>
      </c>
      <c r="B53" s="3">
        <v>324676</v>
      </c>
      <c r="C53" s="3">
        <v>57852</v>
      </c>
      <c r="D53" s="3">
        <v>352</v>
      </c>
      <c r="E53" s="3">
        <v>76157</v>
      </c>
      <c r="F53" s="3">
        <v>34662</v>
      </c>
      <c r="G53" s="3">
        <v>3480</v>
      </c>
    </row>
    <row r="54" spans="1:7" x14ac:dyDescent="0.25">
      <c r="A54" s="6">
        <v>43952</v>
      </c>
      <c r="B54" s="3">
        <v>313405</v>
      </c>
      <c r="C54" s="3">
        <v>65769</v>
      </c>
      <c r="D54" s="3">
        <v>439</v>
      </c>
      <c r="E54" s="3">
        <v>90598</v>
      </c>
      <c r="F54" s="3">
        <v>34986</v>
      </c>
      <c r="G54" s="3">
        <v>2714</v>
      </c>
    </row>
    <row r="55" spans="1:7" x14ac:dyDescent="0.25">
      <c r="A55" s="7">
        <v>43983</v>
      </c>
      <c r="B55" s="3">
        <v>309639</v>
      </c>
      <c r="C55" s="3">
        <v>56547</v>
      </c>
      <c r="D55" s="3">
        <v>394</v>
      </c>
      <c r="E55" s="3">
        <v>111543</v>
      </c>
      <c r="F55" s="3">
        <v>40170</v>
      </c>
      <c r="G55" s="3">
        <v>2619</v>
      </c>
    </row>
    <row r="56" spans="1:7" x14ac:dyDescent="0.25">
      <c r="A56" s="6">
        <v>44013</v>
      </c>
      <c r="B56" s="3">
        <v>366473</v>
      </c>
      <c r="C56" s="3">
        <v>58995</v>
      </c>
      <c r="D56" s="3">
        <v>401</v>
      </c>
      <c r="E56" s="3">
        <v>97421</v>
      </c>
      <c r="F56" s="3">
        <v>37436</v>
      </c>
      <c r="G56" s="3">
        <v>3100</v>
      </c>
    </row>
    <row r="57" spans="1:7" x14ac:dyDescent="0.25">
      <c r="A57" s="7">
        <v>44044</v>
      </c>
      <c r="B57" s="3">
        <v>357532</v>
      </c>
      <c r="C57" s="3">
        <v>61508</v>
      </c>
      <c r="D57" s="3">
        <v>843</v>
      </c>
      <c r="E57" s="3">
        <v>86639</v>
      </c>
      <c r="F57" s="3">
        <v>35573</v>
      </c>
      <c r="G57" s="3">
        <v>2950</v>
      </c>
    </row>
    <row r="58" spans="1:7" x14ac:dyDescent="0.25">
      <c r="A58" s="6">
        <v>44075</v>
      </c>
      <c r="B58" s="3">
        <v>370234</v>
      </c>
      <c r="C58" s="3">
        <v>98088</v>
      </c>
      <c r="D58" s="3">
        <v>2720</v>
      </c>
      <c r="E58" s="3">
        <v>117715</v>
      </c>
      <c r="F58" s="3">
        <v>40557</v>
      </c>
      <c r="G58" s="3">
        <v>3126</v>
      </c>
    </row>
    <row r="59" spans="1:7" x14ac:dyDescent="0.25">
      <c r="A59" s="7">
        <v>44105</v>
      </c>
      <c r="B59" s="3">
        <v>403229</v>
      </c>
      <c r="C59" s="3">
        <v>103568</v>
      </c>
      <c r="D59" s="3">
        <v>3010</v>
      </c>
      <c r="E59" s="3">
        <v>87399</v>
      </c>
      <c r="F59" s="3">
        <v>44317</v>
      </c>
      <c r="G59" s="3">
        <v>4933</v>
      </c>
    </row>
    <row r="60" spans="1:7" x14ac:dyDescent="0.25">
      <c r="A60" s="6">
        <v>44136</v>
      </c>
      <c r="B60" s="3">
        <v>325359</v>
      </c>
      <c r="C60" s="3">
        <v>77255</v>
      </c>
      <c r="D60" s="3">
        <v>686</v>
      </c>
      <c r="E60" s="3">
        <v>65058</v>
      </c>
      <c r="F60" s="3">
        <v>34829</v>
      </c>
      <c r="G60" s="3">
        <v>3245</v>
      </c>
    </row>
    <row r="61" spans="1:7" x14ac:dyDescent="0.25">
      <c r="A61" s="7">
        <v>44166</v>
      </c>
      <c r="B61" s="3">
        <v>356395</v>
      </c>
      <c r="C61" s="3">
        <v>88651</v>
      </c>
      <c r="D61" s="3">
        <v>767</v>
      </c>
      <c r="E61" s="3">
        <v>82961</v>
      </c>
      <c r="F61" s="3">
        <v>37046</v>
      </c>
      <c r="G61" s="3">
        <v>3016</v>
      </c>
    </row>
    <row r="62" spans="1:7" x14ac:dyDescent="0.25">
      <c r="A62" s="6">
        <v>44197</v>
      </c>
      <c r="B62" s="3">
        <v>508468</v>
      </c>
      <c r="C62" s="3">
        <v>217979</v>
      </c>
      <c r="D62" s="3">
        <v>14406</v>
      </c>
      <c r="E62" s="3">
        <v>129936</v>
      </c>
      <c r="F62" s="3">
        <v>46145</v>
      </c>
      <c r="G62" s="3">
        <v>3451</v>
      </c>
    </row>
    <row r="63" spans="1:7" x14ac:dyDescent="0.25">
      <c r="A63" s="7">
        <v>44228</v>
      </c>
      <c r="B63" s="3">
        <v>354820</v>
      </c>
      <c r="C63" s="3">
        <v>85177</v>
      </c>
      <c r="D63" s="3">
        <v>826</v>
      </c>
      <c r="E63" s="3">
        <v>86282</v>
      </c>
      <c r="F63" s="3">
        <v>36085</v>
      </c>
      <c r="G63" s="3">
        <v>2752</v>
      </c>
    </row>
    <row r="64" spans="1:7" x14ac:dyDescent="0.25">
      <c r="A64" s="6">
        <v>44256</v>
      </c>
      <c r="B64" s="3">
        <v>418206</v>
      </c>
      <c r="C64" s="3">
        <v>115467</v>
      </c>
      <c r="D64" s="3">
        <v>1199</v>
      </c>
      <c r="E64" s="3">
        <v>131082</v>
      </c>
      <c r="F64" s="3">
        <v>44154</v>
      </c>
      <c r="G64" s="3">
        <v>3393</v>
      </c>
    </row>
    <row r="65" spans="1:7" x14ac:dyDescent="0.25">
      <c r="A65" s="7">
        <v>44287</v>
      </c>
      <c r="B65" s="3">
        <v>403444</v>
      </c>
      <c r="C65" s="3">
        <v>95958</v>
      </c>
      <c r="D65" s="3">
        <v>1024</v>
      </c>
      <c r="E65" s="3">
        <v>127524</v>
      </c>
      <c r="F65" s="3">
        <v>37452</v>
      </c>
      <c r="G65" s="3">
        <v>3567</v>
      </c>
    </row>
    <row r="66" spans="1:7" x14ac:dyDescent="0.25">
      <c r="A66" s="6">
        <v>44317</v>
      </c>
      <c r="B66" s="3">
        <v>365083</v>
      </c>
      <c r="C66" s="3">
        <v>88564</v>
      </c>
      <c r="D66" s="3">
        <v>739</v>
      </c>
      <c r="E66" s="3">
        <v>94247</v>
      </c>
      <c r="F66" s="3">
        <v>32615</v>
      </c>
      <c r="G66" s="3">
        <v>2609</v>
      </c>
    </row>
    <row r="67" spans="1:7" x14ac:dyDescent="0.25">
      <c r="A67" s="7">
        <v>44348</v>
      </c>
      <c r="B67" s="3">
        <v>440086</v>
      </c>
      <c r="C67" s="3">
        <v>118593</v>
      </c>
      <c r="D67" s="3">
        <v>1957</v>
      </c>
      <c r="E67" s="3">
        <v>176218</v>
      </c>
      <c r="F67" s="3">
        <v>39116</v>
      </c>
      <c r="G67" s="3">
        <v>2636</v>
      </c>
    </row>
    <row r="68" spans="1:7" x14ac:dyDescent="0.25">
      <c r="A68" s="6">
        <v>44378</v>
      </c>
      <c r="B68" s="3">
        <v>389617</v>
      </c>
      <c r="C68" s="3">
        <v>97710</v>
      </c>
      <c r="D68" s="3">
        <v>741</v>
      </c>
      <c r="E68" s="3">
        <v>113887</v>
      </c>
      <c r="F68" s="3">
        <v>34975</v>
      </c>
      <c r="G68" s="3">
        <v>2686</v>
      </c>
    </row>
    <row r="69" spans="1:7" x14ac:dyDescent="0.25">
      <c r="A69" s="7">
        <v>44409</v>
      </c>
      <c r="B69" s="3">
        <v>369089</v>
      </c>
      <c r="C69" s="3">
        <v>101356</v>
      </c>
      <c r="D69" s="3">
        <v>1295</v>
      </c>
      <c r="E69" s="3">
        <v>131074</v>
      </c>
      <c r="F69" s="3">
        <v>37073</v>
      </c>
      <c r="G69" s="3">
        <v>2626</v>
      </c>
    </row>
    <row r="70" spans="1:7" x14ac:dyDescent="0.25">
      <c r="A70" s="6">
        <v>44440</v>
      </c>
      <c r="B70" s="3">
        <v>348809</v>
      </c>
      <c r="C70" s="3">
        <v>95042</v>
      </c>
      <c r="D70" s="3">
        <v>1343</v>
      </c>
      <c r="E70" s="3">
        <v>132998</v>
      </c>
      <c r="F70" s="3">
        <v>35715</v>
      </c>
      <c r="G70" s="3">
        <v>2500</v>
      </c>
    </row>
    <row r="71" spans="1:7" x14ac:dyDescent="0.25">
      <c r="A71" s="7">
        <v>44470</v>
      </c>
      <c r="B71" s="3">
        <v>389110</v>
      </c>
      <c r="C71" s="3">
        <v>94335</v>
      </c>
      <c r="D71" s="3">
        <v>1810</v>
      </c>
      <c r="E71" s="3">
        <v>94636</v>
      </c>
      <c r="F71" s="3">
        <v>38950</v>
      </c>
      <c r="G71" s="3">
        <v>2597</v>
      </c>
    </row>
    <row r="72" spans="1:7" x14ac:dyDescent="0.25">
      <c r="A72" s="6">
        <v>44501</v>
      </c>
      <c r="B72" s="3">
        <v>368747</v>
      </c>
      <c r="C72" s="3">
        <v>132914</v>
      </c>
      <c r="D72" s="3">
        <v>1842</v>
      </c>
      <c r="E72" s="3">
        <v>101764</v>
      </c>
      <c r="F72" s="3">
        <v>39257</v>
      </c>
      <c r="G72" s="3">
        <v>2776</v>
      </c>
    </row>
    <row r="73" spans="1:7" x14ac:dyDescent="0.25">
      <c r="A73" s="7">
        <v>44531</v>
      </c>
      <c r="B73" s="3">
        <v>353118</v>
      </c>
      <c r="C73" s="3">
        <v>125645</v>
      </c>
      <c r="D73" s="3">
        <v>787</v>
      </c>
      <c r="E73" s="3">
        <v>84658</v>
      </c>
      <c r="F73" s="3">
        <v>37530</v>
      </c>
      <c r="G73" s="3">
        <v>2851</v>
      </c>
    </row>
  </sheetData>
  <pageMargins left="0.7" right="0.7" top="0.75" bottom="0.75" header="0.3" footer="0.3"/>
  <pageSetup scale="70" orientation="landscape" r:id="rId1"/>
  <headerFooter>
    <oddFooter>&amp;L&amp;F&amp;RPage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2D6D-81F8-4E87-8E0B-26F3ACC23095}">
  <dimension ref="A1:D9"/>
  <sheetViews>
    <sheetView tabSelected="1" workbookViewId="0">
      <selection activeCell="K63" sqref="K63"/>
    </sheetView>
  </sheetViews>
  <sheetFormatPr defaultRowHeight="15" x14ac:dyDescent="0.25"/>
  <cols>
    <col min="1" max="1" width="5" bestFit="1" customWidth="1"/>
    <col min="2" max="2" width="17.7109375" bestFit="1" customWidth="1"/>
    <col min="3" max="3" width="22.85546875" bestFit="1" customWidth="1"/>
    <col min="4" max="4" width="23" bestFit="1" customWidth="1"/>
  </cols>
  <sheetData>
    <row r="1" spans="1:4" x14ac:dyDescent="0.25">
      <c r="A1" s="33" t="s">
        <v>46</v>
      </c>
      <c r="B1" s="33"/>
      <c r="C1" s="33"/>
      <c r="D1" s="33"/>
    </row>
    <row r="2" spans="1:4" x14ac:dyDescent="0.25">
      <c r="A2" s="25"/>
      <c r="B2" s="26" t="s">
        <v>23</v>
      </c>
      <c r="C2" s="26" t="s">
        <v>24</v>
      </c>
      <c r="D2" s="26" t="s">
        <v>25</v>
      </c>
    </row>
    <row r="3" spans="1:4" ht="15.75" thickBot="1" x14ac:dyDescent="0.3">
      <c r="A3" s="27">
        <v>2009</v>
      </c>
      <c r="B3" s="28" t="s">
        <v>26</v>
      </c>
      <c r="C3" s="31" t="s">
        <v>27</v>
      </c>
      <c r="D3" s="31" t="s">
        <v>28</v>
      </c>
    </row>
    <row r="4" spans="1:4" ht="15.75" thickTop="1" x14ac:dyDescent="0.25">
      <c r="A4" s="29">
        <v>2016</v>
      </c>
      <c r="B4" s="30" t="s">
        <v>29</v>
      </c>
      <c r="C4" s="32" t="s">
        <v>30</v>
      </c>
      <c r="D4" s="32" t="s">
        <v>31</v>
      </c>
    </row>
    <row r="5" spans="1:4" x14ac:dyDescent="0.25">
      <c r="A5" s="29">
        <v>2017</v>
      </c>
      <c r="B5" s="30" t="s">
        <v>32</v>
      </c>
      <c r="C5" s="32" t="s">
        <v>33</v>
      </c>
      <c r="D5" s="32" t="s">
        <v>34</v>
      </c>
    </row>
    <row r="6" spans="1:4" x14ac:dyDescent="0.25">
      <c r="A6" s="29">
        <v>2018</v>
      </c>
      <c r="B6" s="30" t="s">
        <v>35</v>
      </c>
      <c r="C6" s="32" t="s">
        <v>33</v>
      </c>
      <c r="D6" s="32" t="s">
        <v>36</v>
      </c>
    </row>
    <row r="7" spans="1:4" x14ac:dyDescent="0.25">
      <c r="A7" s="29">
        <v>2019</v>
      </c>
      <c r="B7" s="30" t="s">
        <v>37</v>
      </c>
      <c r="C7" s="32" t="s">
        <v>38</v>
      </c>
      <c r="D7" s="32" t="s">
        <v>39</v>
      </c>
    </row>
    <row r="8" spans="1:4" x14ac:dyDescent="0.25">
      <c r="A8" s="29">
        <v>2020</v>
      </c>
      <c r="B8" s="30" t="s">
        <v>40</v>
      </c>
      <c r="C8" s="32" t="s">
        <v>41</v>
      </c>
      <c r="D8" s="32" t="s">
        <v>42</v>
      </c>
    </row>
    <row r="9" spans="1:4" x14ac:dyDescent="0.25">
      <c r="A9" s="29">
        <v>2021</v>
      </c>
      <c r="B9" s="30" t="s">
        <v>43</v>
      </c>
      <c r="C9" s="32" t="s">
        <v>44</v>
      </c>
      <c r="D9" s="32" t="s">
        <v>45</v>
      </c>
    </row>
  </sheetData>
  <mergeCells count="1">
    <mergeCell ref="A1:D1"/>
  </mergeCells>
  <pageMargins left="0.7" right="0.7" top="0.75" bottom="0.75" header="0.3" footer="0.3"/>
  <pageSetup orientation="portrait" r:id="rId1"/>
  <headerFoot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85467-8CEA-4DAF-AC60-B25A114806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0DFFF3-34B0-412A-84F1-983C0D57EE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EEA326-83E6-4E74-A144-85EF755239A0}"/>
</file>

<file path=customXml/itemProps4.xml><?xml version="1.0" encoding="utf-8"?>
<ds:datastoreItem xmlns:ds="http://schemas.openxmlformats.org/officeDocument/2006/customXml" ds:itemID="{9E290994-BA9B-4AA8-9BE6-181A307FE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</vt:lpstr>
      <vt:lpstr>CSR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Rose, Jillene</dc:creator>
  <cp:keywords/>
  <dc:description/>
  <cp:lastModifiedBy>Andrews, Liz</cp:lastModifiedBy>
  <cp:revision/>
  <cp:lastPrinted>2022-05-12T21:56:20Z</cp:lastPrinted>
  <dcterms:created xsi:type="dcterms:W3CDTF">2022-01-24T16:33:36Z</dcterms:created>
  <dcterms:modified xsi:type="dcterms:W3CDTF">2022-05-12T21:56:27Z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