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ome.utc.wa.gov/sites/ug-170929/Staffs Testimony and Exhibits/"/>
    </mc:Choice>
  </mc:AlternateContent>
  <bookViews>
    <workbookView xWindow="135" yWindow="75" windowWidth="20565" windowHeight="12345"/>
  </bookViews>
  <sheets>
    <sheet name="Sheet1" sheetId="1" r:id="rId1"/>
  </sheets>
  <definedNames>
    <definedName name="_xlnm.Print_Area" localSheetId="0">Sheet1!$A$1:$G$35</definedName>
  </definedNames>
  <calcPr calcId="152511"/>
</workbook>
</file>

<file path=xl/calcChain.xml><?xml version="1.0" encoding="utf-8"?>
<calcChain xmlns="http://schemas.openxmlformats.org/spreadsheetml/2006/main">
  <c r="E20" i="1" l="1"/>
  <c r="A34" i="1" l="1"/>
  <c r="A33" i="1"/>
  <c r="E16" i="1" l="1"/>
  <c r="D20" i="1"/>
  <c r="G34" i="1"/>
  <c r="G31" i="1"/>
  <c r="D34" i="1"/>
  <c r="G30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12" i="1"/>
  <c r="D31" i="1"/>
  <c r="C19" i="1" l="1"/>
  <c r="D19" i="1" s="1"/>
  <c r="D24" i="1" s="1"/>
  <c r="D25" i="1" l="1"/>
  <c r="C21" i="1"/>
  <c r="D16" i="1"/>
  <c r="C16" i="1"/>
  <c r="D26" i="1" l="1"/>
  <c r="D21" i="1"/>
</calcChain>
</file>

<file path=xl/sharedStrings.xml><?xml version="1.0" encoding="utf-8"?>
<sst xmlns="http://schemas.openxmlformats.org/spreadsheetml/2006/main" count="37" uniqueCount="32">
  <si>
    <t>Balance @ 12/31/16</t>
  </si>
  <si>
    <t>Timing</t>
  </si>
  <si>
    <t>Federal</t>
  </si>
  <si>
    <t>FAS109 @ Tax Reform</t>
  </si>
  <si>
    <t>Excess deferred tax @ Tax Reform 12-31-17</t>
  </si>
  <si>
    <t>Jan - Jul</t>
  </si>
  <si>
    <t>Cascade Natural Gas</t>
  </si>
  <si>
    <t>Protected Excess Deferred Income Taxes</t>
  </si>
  <si>
    <t>Using 12-31-16 ending balance as measure</t>
  </si>
  <si>
    <t>Total system</t>
  </si>
  <si>
    <t>WA allocated</t>
  </si>
  <si>
    <t>Using rate base allocation</t>
  </si>
  <si>
    <t>CASCADE'S RESPONSE TO STAFF DATA REQUEST 149</t>
  </si>
  <si>
    <t>STAFF CALCULATION</t>
  </si>
  <si>
    <t>Annualized</t>
  </si>
  <si>
    <t>Total System</t>
  </si>
  <si>
    <t>Exh. BAE-11</t>
  </si>
  <si>
    <t>Docket UG-170929</t>
  </si>
  <si>
    <t>Page 1 of 1</t>
  </si>
  <si>
    <t>UTC Data Request No. 149</t>
  </si>
  <si>
    <t>Estimated reversal in 2018 of protected EDIT related to 2016 and earlier vintages</t>
  </si>
  <si>
    <t>Protected EDIT only</t>
  </si>
  <si>
    <t>Total protected EDIT</t>
  </si>
  <si>
    <t>ADFIT at 35%</t>
  </si>
  <si>
    <t>ADIT at 21%</t>
  </si>
  <si>
    <t xml:space="preserve">Accounting </t>
  </si>
  <si>
    <t>Principles</t>
  </si>
  <si>
    <t>Board Opinion</t>
  </si>
  <si>
    <t>No. 11</t>
  </si>
  <si>
    <t>Decrease to FIT-Best State Tax Benefit</t>
  </si>
  <si>
    <t>Staff Adjustment</t>
  </si>
  <si>
    <t>WA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</si>
</sst>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000_);_(* \(#,##0.00000\);_(* &quot;-&quot;??_);_(@_)"/>
    <numFmt numFmtId="165" formatCode="0.0000%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 applyBorder="1"/>
    <xf numFmtId="9" fontId="0" fillId="0" borderId="0" xfId="0" applyNumberFormat="1" applyFill="1" applyBorder="1"/>
    <xf numFmtId="10" fontId="0" fillId="0" borderId="0" xfId="0" applyNumberFormat="1" applyFill="1" applyBorder="1"/>
    <xf numFmtId="164" fontId="0" fillId="0" borderId="0" xfId="1" applyNumberFormat="1" applyFont="1" applyFill="1" applyBorder="1"/>
    <xf numFmtId="0" fontId="2" fillId="0" borderId="0" xfId="0" applyFont="1"/>
    <xf numFmtId="0" fontId="0" fillId="0" borderId="0" xfId="0" applyFill="1" applyBorder="1" applyAlignment="1"/>
    <xf numFmtId="0" fontId="3" fillId="0" borderId="0" xfId="0" applyFont="1"/>
    <xf numFmtId="0" fontId="3" fillId="0" borderId="0" xfId="0" applyFont="1" applyAlignment="1">
      <alignment horizontal="right"/>
    </xf>
    <xf numFmtId="0" fontId="3" fillId="2" borderId="3" xfId="0" applyFont="1" applyFill="1" applyBorder="1"/>
    <xf numFmtId="0" fontId="3" fillId="2" borderId="0" xfId="0" applyFont="1" applyFill="1"/>
    <xf numFmtId="43" fontId="3" fillId="0" borderId="0" xfId="1" applyFont="1"/>
    <xf numFmtId="0" fontId="3" fillId="0" borderId="0" xfId="0" applyFont="1" applyAlignment="1">
      <alignment horizontal="center"/>
    </xf>
    <xf numFmtId="9" fontId="3" fillId="0" borderId="0" xfId="0" applyNumberFormat="1" applyFont="1"/>
    <xf numFmtId="0" fontId="3" fillId="2" borderId="0" xfId="0" applyFont="1" applyFill="1" applyBorder="1" applyAlignment="1"/>
    <xf numFmtId="0" fontId="3" fillId="2" borderId="0" xfId="0" applyFont="1" applyFill="1" applyBorder="1"/>
    <xf numFmtId="10" fontId="3" fillId="0" borderId="0" xfId="2" applyNumberFormat="1" applyFont="1"/>
    <xf numFmtId="0" fontId="3" fillId="2" borderId="3" xfId="0" applyFont="1" applyFill="1" applyBorder="1" applyAlignment="1">
      <alignment wrapText="1"/>
    </xf>
    <xf numFmtId="10" fontId="3" fillId="2" borderId="0" xfId="2" applyNumberFormat="1" applyFont="1" applyFill="1" applyBorder="1"/>
    <xf numFmtId="0" fontId="3" fillId="0" borderId="0" xfId="0" applyFont="1" applyBorder="1"/>
    <xf numFmtId="43" fontId="3" fillId="0" borderId="0" xfId="1" applyFont="1" applyBorder="1"/>
    <xf numFmtId="0" fontId="3" fillId="0" borderId="0" xfId="0" applyFont="1" applyBorder="1" applyAlignment="1">
      <alignment horizontal="center"/>
    </xf>
    <xf numFmtId="10" fontId="3" fillId="0" borderId="0" xfId="0" applyNumberFormat="1" applyFont="1" applyBorder="1"/>
    <xf numFmtId="166" fontId="3" fillId="2" borderId="0" xfId="0" applyNumberFormat="1" applyFont="1" applyFill="1"/>
    <xf numFmtId="166" fontId="4" fillId="2" borderId="0" xfId="0" applyNumberFormat="1" applyFont="1" applyFill="1"/>
    <xf numFmtId="166" fontId="3" fillId="0" borderId="0" xfId="1" applyNumberFormat="1" applyFont="1" applyBorder="1"/>
    <xf numFmtId="166" fontId="3" fillId="0" borderId="0" xfId="0" applyNumberFormat="1" applyFont="1" applyBorder="1"/>
    <xf numFmtId="166" fontId="3" fillId="0" borderId="0" xfId="1" applyNumberFormat="1" applyFont="1"/>
    <xf numFmtId="166" fontId="3" fillId="0" borderId="1" xfId="0" applyNumberFormat="1" applyFont="1" applyBorder="1"/>
    <xf numFmtId="166" fontId="3" fillId="0" borderId="0" xfId="0" applyNumberFormat="1" applyFont="1"/>
    <xf numFmtId="10" fontId="3" fillId="0" borderId="0" xfId="0" applyNumberFormat="1" applyFont="1"/>
    <xf numFmtId="0" fontId="4" fillId="0" borderId="2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3" fillId="0" borderId="0" xfId="1" applyFont="1" applyBorder="1" applyAlignment="1">
      <alignment horizontal="right"/>
    </xf>
    <xf numFmtId="165" fontId="3" fillId="0" borderId="0" xfId="2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B23" zoomScale="110" zoomScaleNormal="110" zoomScaleSheetLayoutView="145" workbookViewId="0">
      <selection activeCell="F35" sqref="F35"/>
    </sheetView>
  </sheetViews>
  <sheetFormatPr defaultRowHeight="15" x14ac:dyDescent="0.25"/>
  <cols>
    <col min="1" max="1" width="3" style="5" customWidth="1"/>
    <col min="2" max="2" width="51.7109375" customWidth="1"/>
    <col min="3" max="3" width="16.5703125" bestFit="1" customWidth="1"/>
    <col min="4" max="4" width="15.42578125" bestFit="1" customWidth="1"/>
    <col min="5" max="5" width="16.7109375" customWidth="1"/>
    <col min="6" max="6" width="18.42578125" customWidth="1"/>
    <col min="7" max="7" width="18.28515625" customWidth="1"/>
  </cols>
  <sheetData>
    <row r="1" spans="1:7" ht="15.75" x14ac:dyDescent="0.25">
      <c r="A1" s="7"/>
      <c r="B1" s="7" t="s">
        <v>6</v>
      </c>
      <c r="C1" s="7"/>
      <c r="D1" s="7"/>
      <c r="E1" s="7"/>
      <c r="F1" s="7"/>
      <c r="G1" s="8" t="s">
        <v>16</v>
      </c>
    </row>
    <row r="2" spans="1:7" ht="15.75" x14ac:dyDescent="0.25">
      <c r="A2" s="7"/>
      <c r="B2" s="7" t="s">
        <v>17</v>
      </c>
      <c r="C2" s="7"/>
      <c r="D2" s="7"/>
      <c r="E2" s="7"/>
      <c r="F2" s="7"/>
      <c r="G2" s="8" t="s">
        <v>17</v>
      </c>
    </row>
    <row r="3" spans="1:7" ht="15.75" x14ac:dyDescent="0.25">
      <c r="A3" s="7"/>
      <c r="B3" s="7" t="s">
        <v>19</v>
      </c>
      <c r="C3" s="7"/>
      <c r="D3" s="7"/>
      <c r="E3" s="7"/>
      <c r="F3" s="7"/>
      <c r="G3" s="8" t="s">
        <v>18</v>
      </c>
    </row>
    <row r="4" spans="1:7" ht="15.75" x14ac:dyDescent="0.25">
      <c r="A4" s="7"/>
      <c r="C4" s="7"/>
      <c r="D4" s="7"/>
      <c r="E4" s="7"/>
      <c r="F4" s="7"/>
      <c r="G4" s="7"/>
    </row>
    <row r="5" spans="1:7" ht="15.75" x14ac:dyDescent="0.25">
      <c r="A5" s="7"/>
      <c r="B5" s="7" t="s">
        <v>7</v>
      </c>
      <c r="C5" s="7"/>
      <c r="D5" s="7"/>
      <c r="E5" s="7"/>
      <c r="F5" s="7"/>
      <c r="G5" s="7"/>
    </row>
    <row r="6" spans="1:7" ht="15.75" x14ac:dyDescent="0.25">
      <c r="A6" s="7"/>
      <c r="B6" s="7" t="s">
        <v>8</v>
      </c>
      <c r="C6" s="7"/>
      <c r="D6" s="7"/>
      <c r="E6" s="7"/>
      <c r="F6" s="7"/>
      <c r="G6" s="7"/>
    </row>
    <row r="7" spans="1:7" ht="15.75" x14ac:dyDescent="0.25">
      <c r="A7" s="7"/>
      <c r="B7" s="7"/>
      <c r="C7" s="7"/>
      <c r="D7" s="7"/>
      <c r="E7" s="7"/>
      <c r="F7" s="7"/>
      <c r="G7" s="7"/>
    </row>
    <row r="8" spans="1:7" ht="15.75" x14ac:dyDescent="0.25">
      <c r="A8" s="7"/>
      <c r="B8" s="31" t="s">
        <v>12</v>
      </c>
      <c r="C8" s="31"/>
      <c r="D8" s="31"/>
      <c r="E8" s="31"/>
      <c r="F8" s="32" t="s">
        <v>13</v>
      </c>
      <c r="G8" s="33"/>
    </row>
    <row r="9" spans="1:7" ht="15.75" x14ac:dyDescent="0.25">
      <c r="A9" s="7"/>
      <c r="B9" s="34"/>
      <c r="C9" s="34"/>
      <c r="D9" s="12" t="s">
        <v>25</v>
      </c>
      <c r="E9" s="34"/>
      <c r="F9" s="35"/>
      <c r="G9" s="36"/>
    </row>
    <row r="10" spans="1:7" ht="15.75" x14ac:dyDescent="0.25">
      <c r="A10" s="7"/>
      <c r="B10" s="34"/>
      <c r="C10" s="34"/>
      <c r="D10" s="12" t="s">
        <v>26</v>
      </c>
      <c r="E10" s="34"/>
      <c r="F10" s="35"/>
      <c r="G10" s="36"/>
    </row>
    <row r="11" spans="1:7" ht="15.75" x14ac:dyDescent="0.25">
      <c r="A11" s="7">
        <v>1</v>
      </c>
      <c r="B11" s="7" t="s">
        <v>21</v>
      </c>
      <c r="C11" s="7"/>
      <c r="D11" s="12" t="s">
        <v>27</v>
      </c>
      <c r="E11" s="7"/>
      <c r="F11" s="9"/>
      <c r="G11" s="10"/>
    </row>
    <row r="12" spans="1:7" ht="15.75" x14ac:dyDescent="0.25">
      <c r="A12" s="7">
        <f>1+A11</f>
        <v>2</v>
      </c>
      <c r="B12" s="7"/>
      <c r="C12" s="12" t="s">
        <v>1</v>
      </c>
      <c r="D12" s="12" t="s">
        <v>28</v>
      </c>
      <c r="E12" s="7"/>
      <c r="F12" s="9"/>
      <c r="G12" s="10"/>
    </row>
    <row r="13" spans="1:7" ht="15.75" x14ac:dyDescent="0.25">
      <c r="A13" s="7">
        <f t="shared" ref="A13:A32" si="0">1+A12</f>
        <v>3</v>
      </c>
      <c r="B13" s="7" t="s">
        <v>0</v>
      </c>
      <c r="C13" s="7"/>
      <c r="D13" s="7"/>
      <c r="E13" s="7"/>
      <c r="F13" s="9"/>
      <c r="G13" s="10"/>
    </row>
    <row r="14" spans="1:7" ht="15.75" x14ac:dyDescent="0.25">
      <c r="A14" s="7">
        <f t="shared" si="0"/>
        <v>4</v>
      </c>
      <c r="B14" s="7" t="s">
        <v>2</v>
      </c>
      <c r="C14" s="27">
        <v>270082731.99000001</v>
      </c>
      <c r="D14" s="27">
        <v>94555659.519999996</v>
      </c>
      <c r="E14" s="7"/>
      <c r="F14" s="9"/>
      <c r="G14" s="10"/>
    </row>
    <row r="15" spans="1:7" ht="15.75" x14ac:dyDescent="0.25">
      <c r="A15" s="7">
        <f t="shared" si="0"/>
        <v>5</v>
      </c>
      <c r="B15" s="7" t="s">
        <v>29</v>
      </c>
      <c r="C15" s="27"/>
      <c r="D15" s="27">
        <v>-1315717.67</v>
      </c>
      <c r="E15" s="12"/>
      <c r="F15" s="9"/>
      <c r="G15" s="10"/>
    </row>
    <row r="16" spans="1:7" ht="15.75" x14ac:dyDescent="0.25">
      <c r="A16" s="7">
        <f t="shared" si="0"/>
        <v>6</v>
      </c>
      <c r="B16" s="7" t="s">
        <v>23</v>
      </c>
      <c r="C16" s="28">
        <f>SUM(C14:C15)</f>
        <v>270082731.99000001</v>
      </c>
      <c r="D16" s="28">
        <f>SUM(D14:D15)</f>
        <v>93239941.849999994</v>
      </c>
      <c r="E16" s="16">
        <f>D16/C16</f>
        <v>0.34522733520576304</v>
      </c>
      <c r="F16" s="9"/>
      <c r="G16" s="10"/>
    </row>
    <row r="17" spans="1:8" ht="15.75" x14ac:dyDescent="0.25">
      <c r="A17" s="7">
        <f t="shared" si="0"/>
        <v>7</v>
      </c>
      <c r="B17" s="7"/>
      <c r="C17" s="29"/>
      <c r="D17" s="29"/>
      <c r="E17" s="7"/>
      <c r="F17" s="9"/>
      <c r="G17" s="10"/>
    </row>
    <row r="18" spans="1:8" ht="15.75" x14ac:dyDescent="0.25">
      <c r="A18" s="7">
        <f t="shared" si="0"/>
        <v>8</v>
      </c>
      <c r="B18" s="7" t="s">
        <v>3</v>
      </c>
      <c r="C18" s="29"/>
      <c r="D18" s="29"/>
      <c r="E18" s="7"/>
      <c r="F18" s="9"/>
      <c r="G18" s="10"/>
    </row>
    <row r="19" spans="1:8" ht="15.75" x14ac:dyDescent="0.25">
      <c r="A19" s="7">
        <f t="shared" si="0"/>
        <v>9</v>
      </c>
      <c r="B19" s="7" t="s">
        <v>2</v>
      </c>
      <c r="C19" s="27">
        <f>C14</f>
        <v>270082731.99000001</v>
      </c>
      <c r="D19" s="27">
        <f>ROUND(C19*E19,2)</f>
        <v>56717373.719999999</v>
      </c>
      <c r="E19" s="30">
        <v>0.21</v>
      </c>
      <c r="F19" s="9"/>
      <c r="G19" s="10"/>
    </row>
    <row r="20" spans="1:8" ht="15.75" x14ac:dyDescent="0.25">
      <c r="A20" s="7">
        <f t="shared" si="0"/>
        <v>10</v>
      </c>
      <c r="B20" s="7" t="s">
        <v>29</v>
      </c>
      <c r="C20" s="27"/>
      <c r="D20" s="27">
        <f>ROUND(264961789.77*E20,2)</f>
        <v>-1004265.77</v>
      </c>
      <c r="E20" s="16">
        <f>-E19*0.076*0.237483</f>
        <v>-3.7902286799999995E-3</v>
      </c>
      <c r="F20" s="9"/>
      <c r="G20" s="14"/>
      <c r="H20" s="6"/>
    </row>
    <row r="21" spans="1:8" ht="15.75" x14ac:dyDescent="0.25">
      <c r="A21" s="7">
        <f t="shared" si="0"/>
        <v>11</v>
      </c>
      <c r="B21" s="7" t="s">
        <v>24</v>
      </c>
      <c r="C21" s="28">
        <f>SUM(C19:C20)</f>
        <v>270082731.99000001</v>
      </c>
      <c r="D21" s="28">
        <f>SUM(D19:D20)</f>
        <v>55713107.949999996</v>
      </c>
      <c r="E21" s="7"/>
      <c r="F21" s="9"/>
      <c r="G21" s="15"/>
      <c r="H21" s="2"/>
    </row>
    <row r="22" spans="1:8" ht="15.75" x14ac:dyDescent="0.25">
      <c r="A22" s="7">
        <f t="shared" si="0"/>
        <v>12</v>
      </c>
      <c r="B22" s="7"/>
      <c r="C22" s="29"/>
      <c r="D22" s="29"/>
      <c r="E22" s="7"/>
      <c r="F22" s="9"/>
      <c r="G22" s="15"/>
      <c r="H22" s="3"/>
    </row>
    <row r="23" spans="1:8" ht="15.75" x14ac:dyDescent="0.25">
      <c r="A23" s="7">
        <f t="shared" si="0"/>
        <v>13</v>
      </c>
      <c r="B23" s="7" t="s">
        <v>4</v>
      </c>
      <c r="C23" s="29"/>
      <c r="D23" s="29"/>
      <c r="E23" s="7"/>
      <c r="F23" s="9"/>
      <c r="G23" s="15"/>
      <c r="H23" s="1"/>
    </row>
    <row r="24" spans="1:8" ht="15.75" x14ac:dyDescent="0.25">
      <c r="A24" s="7">
        <f t="shared" si="0"/>
        <v>14</v>
      </c>
      <c r="B24" s="7" t="s">
        <v>2</v>
      </c>
      <c r="C24" s="27"/>
      <c r="D24" s="27">
        <f>D14-D19</f>
        <v>37838285.799999997</v>
      </c>
      <c r="E24" s="13"/>
      <c r="F24" s="9"/>
      <c r="G24" s="15"/>
      <c r="H24" s="1"/>
    </row>
    <row r="25" spans="1:8" ht="15.75" x14ac:dyDescent="0.25">
      <c r="A25" s="7">
        <f t="shared" si="0"/>
        <v>15</v>
      </c>
      <c r="B25" s="7" t="s">
        <v>29</v>
      </c>
      <c r="C25" s="25"/>
      <c r="D25" s="27">
        <f>D15-D20</f>
        <v>-311451.89999999991</v>
      </c>
      <c r="E25" s="7"/>
      <c r="F25" s="9"/>
      <c r="G25" s="15"/>
      <c r="H25" s="4"/>
    </row>
    <row r="26" spans="1:8" ht="15.75" x14ac:dyDescent="0.25">
      <c r="A26" s="7">
        <f t="shared" si="0"/>
        <v>16</v>
      </c>
      <c r="B26" s="7" t="s">
        <v>22</v>
      </c>
      <c r="C26" s="26"/>
      <c r="D26" s="28">
        <f>SUM(D24:D25)</f>
        <v>37526833.899999999</v>
      </c>
      <c r="E26" s="11"/>
      <c r="F26" s="9"/>
      <c r="G26" s="15"/>
      <c r="H26" s="1"/>
    </row>
    <row r="27" spans="1:8" ht="15.6" customHeight="1" x14ac:dyDescent="0.25">
      <c r="A27" s="7">
        <f t="shared" si="0"/>
        <v>17</v>
      </c>
      <c r="B27" s="7"/>
      <c r="C27" s="7"/>
      <c r="D27" s="16"/>
      <c r="E27" s="7"/>
      <c r="F27" s="17"/>
      <c r="G27" s="18"/>
      <c r="H27" s="1"/>
    </row>
    <row r="28" spans="1:8" ht="15.75" x14ac:dyDescent="0.25">
      <c r="A28" s="7">
        <f t="shared" si="0"/>
        <v>18</v>
      </c>
      <c r="B28" s="7"/>
      <c r="C28" s="7"/>
      <c r="D28" s="7"/>
      <c r="E28" s="7"/>
      <c r="F28" s="9"/>
      <c r="G28" s="10"/>
    </row>
    <row r="29" spans="1:8" ht="15.75" x14ac:dyDescent="0.25">
      <c r="A29" s="7">
        <f t="shared" si="0"/>
        <v>19</v>
      </c>
      <c r="B29" s="7" t="s">
        <v>20</v>
      </c>
      <c r="C29" s="7"/>
      <c r="D29" s="7"/>
      <c r="E29" s="7"/>
      <c r="F29" s="9"/>
      <c r="G29" s="10"/>
    </row>
    <row r="30" spans="1:8" ht="15.75" x14ac:dyDescent="0.25">
      <c r="A30" s="7">
        <f t="shared" si="0"/>
        <v>20</v>
      </c>
      <c r="B30" s="19"/>
      <c r="C30" s="19"/>
      <c r="D30" s="25">
        <v>-1448885.35</v>
      </c>
      <c r="E30" s="11"/>
      <c r="F30" s="9" t="s">
        <v>15</v>
      </c>
      <c r="G30" s="23">
        <f>D30</f>
        <v>-1448885.35</v>
      </c>
    </row>
    <row r="31" spans="1:8" ht="15.75" x14ac:dyDescent="0.25">
      <c r="A31" s="7">
        <f t="shared" si="0"/>
        <v>21</v>
      </c>
      <c r="B31" s="19"/>
      <c r="C31" s="37" t="s">
        <v>5</v>
      </c>
      <c r="D31" s="25">
        <f>D30*7/12</f>
        <v>-845183.12083333347</v>
      </c>
      <c r="E31" s="11" t="s">
        <v>9</v>
      </c>
      <c r="F31" s="9" t="s">
        <v>14</v>
      </c>
      <c r="G31" s="23">
        <f>G30</f>
        <v>-1448885.35</v>
      </c>
    </row>
    <row r="32" spans="1:8" ht="15.75" x14ac:dyDescent="0.25">
      <c r="A32" s="7">
        <f t="shared" si="0"/>
        <v>22</v>
      </c>
      <c r="B32" s="19" t="s">
        <v>11</v>
      </c>
      <c r="C32" s="20"/>
      <c r="D32" s="25"/>
      <c r="E32" s="21"/>
      <c r="F32" s="9"/>
      <c r="G32" s="23"/>
    </row>
    <row r="33" spans="1:7" ht="15.75" x14ac:dyDescent="0.25">
      <c r="A33" s="7">
        <f>+A32+1</f>
        <v>23</v>
      </c>
      <c r="B33" s="19"/>
      <c r="C33" s="20"/>
      <c r="D33" s="25"/>
      <c r="E33" s="21"/>
      <c r="F33" s="9" t="s">
        <v>30</v>
      </c>
      <c r="G33" s="23"/>
    </row>
    <row r="34" spans="1:7" ht="15.75" x14ac:dyDescent="0.25">
      <c r="A34" s="7">
        <f>+A33+1</f>
        <v>24</v>
      </c>
      <c r="B34" s="38" t="s">
        <v>10</v>
      </c>
      <c r="C34" s="22">
        <v>0.77029999999999998</v>
      </c>
      <c r="D34" s="26">
        <f>D31*C34</f>
        <v>-651044.55797791679</v>
      </c>
      <c r="F34" s="17" t="s">
        <v>31</v>
      </c>
      <c r="G34" s="24">
        <f>G31*C34</f>
        <v>-1116076.3851050001</v>
      </c>
    </row>
    <row r="35" spans="1:7" ht="15.75" x14ac:dyDescent="0.25">
      <c r="A35" s="7"/>
      <c r="B35" s="19"/>
      <c r="C35" s="19"/>
      <c r="D35" s="19"/>
      <c r="E35" s="19"/>
      <c r="F35" s="19"/>
      <c r="G35" s="7"/>
    </row>
  </sheetData>
  <mergeCells count="2">
    <mergeCell ref="B8:E8"/>
    <mergeCell ref="F8:G8"/>
  </mergeCells>
  <pageMargins left="0.7" right="0.7" top="0.75" bottom="0.75" header="0.3" footer="0.3"/>
  <pageSetup scale="87" orientation="landscape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06095F44BB694BA20BDD0C7793D36E" ma:contentTypeVersion="104" ma:contentTypeDescription="" ma:contentTypeScope="" ma:versionID="667730db47c609ab1b975ceb3b493d2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Date1 xmlns="dc463f71-b30c-4ab2-9473-d307f9d35888">2018-03-23T20:03:08+00:00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170929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D2746A89-2490-416C-97EF-78F207924D31}"/>
</file>

<file path=customXml/itemProps2.xml><?xml version="1.0" encoding="utf-8"?>
<ds:datastoreItem xmlns:ds="http://schemas.openxmlformats.org/officeDocument/2006/customXml" ds:itemID="{DCFE0EED-57B8-44EC-8A9C-7EEB93DFE7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29775F-6CE2-4D63-89F1-4966012DBB5E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microsoft.com/sharepoint/v3/fields"/>
    <ds:schemaRef ds:uri="http://purl.org/dc/elements/1.1/"/>
    <ds:schemaRef ds:uri="http://schemas.openxmlformats.org/package/2006/metadata/core-properties"/>
    <ds:schemaRef ds:uri="a0689114-bdb9-4146-803a-240f5368dce0"/>
    <ds:schemaRef ds:uri="24f70c62-691b-492e-ba59-9d389529a97e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C6531DE-6D96-465C-8761-DFABBCB054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BAE-11</dc:title>
  <dc:creator>Beach, Becky</dc:creator>
  <dc:description/>
  <cp:lastModifiedBy>Cheesman, Melissa (UTC)</cp:lastModifiedBy>
  <cp:lastPrinted>2018-03-22T22:10:45Z</cp:lastPrinted>
  <dcterms:created xsi:type="dcterms:W3CDTF">2018-03-16T18:24:04Z</dcterms:created>
  <dcterms:modified xsi:type="dcterms:W3CDTF">2018-03-22T22:10:47Z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0x0101006E56B4D1795A2E4DB2F0B01679ED314A008206095F44BB694BA20BDD0C7793D36E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