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840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1" i="1" l="1"/>
  <c r="D17" i="1"/>
  <c r="B16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D10" i="1"/>
  <c r="D13" i="1" s="1"/>
  <c r="B5" i="1"/>
  <c r="B4" i="1"/>
  <c r="B3" i="1"/>
  <c r="B2" i="1"/>
  <c r="E23" i="1" l="1"/>
  <c r="E24" i="1" s="1"/>
  <c r="D18" i="1"/>
</calcChain>
</file>

<file path=xl/sharedStrings.xml><?xml version="1.0" encoding="utf-8"?>
<sst xmlns="http://schemas.openxmlformats.org/spreadsheetml/2006/main" count="17" uniqueCount="16">
  <si>
    <t xml:space="preserve">Schedule 7 </t>
  </si>
  <si>
    <t>(a)</t>
  </si>
  <si>
    <t>(c)</t>
  </si>
  <si>
    <t>(d)</t>
  </si>
  <si>
    <t>Line No.</t>
  </si>
  <si>
    <t>Description</t>
  </si>
  <si>
    <t>Interest Results</t>
  </si>
  <si>
    <t>Tax Results</t>
  </si>
  <si>
    <t>Net Pro Forma Average Rate Base</t>
  </si>
  <si>
    <t>Weighted Cost of Debt</t>
  </si>
  <si>
    <t>Pro Forma Interest Expense</t>
  </si>
  <si>
    <t>Interest Expense per Books</t>
  </si>
  <si>
    <t>Adjustment to Interest Expense</t>
  </si>
  <si>
    <t>Income Tax rate</t>
  </si>
  <si>
    <t>Net Income before Interest and Federal Tax</t>
  </si>
  <si>
    <t xml:space="preserve">Pro Forma Interest Expense Less Prior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</si>
</sst>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0.000"/>
  </numFmts>
  <fonts count="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/>
    <xf numFmtId="14" fontId="2" fillId="0" borderId="0" xfId="0" applyNumberFormat="1" applyFont="1" applyAlignment="1" applyProtection="1"/>
    <xf numFmtId="14" fontId="2" fillId="0" borderId="0" xfId="0" applyNumberFormat="1" applyFont="1" applyAlignment="1" applyProtection="1">
      <alignment horizontal="right"/>
    </xf>
    <xf numFmtId="14" fontId="2" fillId="0" borderId="0" xfId="0" applyNumberFormat="1" applyFont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NumberFormat="1" applyFont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right"/>
    </xf>
    <xf numFmtId="5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2" fillId="0" borderId="0" xfId="0" applyNumberFormat="1" applyFont="1" applyBorder="1" applyAlignment="1" applyProtection="1">
      <alignment horizontal="right"/>
    </xf>
    <xf numFmtId="0" fontId="2" fillId="0" borderId="0" xfId="0" applyNumberFormat="1" applyFont="1" applyFill="1" applyAlignment="1" applyProtection="1">
      <alignment horizontal="right"/>
    </xf>
    <xf numFmtId="10" fontId="2" fillId="0" borderId="0" xfId="0" applyNumberFormat="1" applyFont="1" applyFill="1" applyAlignment="1" applyProtection="1"/>
    <xf numFmtId="5" fontId="2" fillId="0" borderId="3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>
      <alignment horizontal="center"/>
    </xf>
    <xf numFmtId="10" fontId="2" fillId="0" borderId="0" xfId="1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10" fontId="2" fillId="0" borderId="0" xfId="0" applyNumberFormat="1" applyFont="1" applyAlignment="1" applyProtection="1"/>
    <xf numFmtId="37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5" fontId="3" fillId="0" borderId="0" xfId="0" applyNumberFormat="1" applyFont="1" applyFill="1" applyBorder="1" applyAlignment="1" applyProtection="1"/>
    <xf numFmtId="5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/>
    <xf numFmtId="5" fontId="2" fillId="0" borderId="0" xfId="0" applyNumberFormat="1" applyFont="1" applyAlignment="1" applyProtection="1"/>
    <xf numFmtId="7" fontId="2" fillId="0" borderId="0" xfId="0" applyNumberFormat="1" applyFont="1" applyAlignment="1" applyProtection="1"/>
    <xf numFmtId="5" fontId="2" fillId="0" borderId="4" xfId="0" applyNumberFormat="1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liad%20Water%20Co%20%20LLC_GRUTC_%20Workbook%200927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Info"/>
      <sheetName val="PFIS"/>
      <sheetName val="Sch 1 ADJs"/>
      <sheetName val="Sch 2.1 Co Restating"/>
      <sheetName val="Sch 2.2 Co ProForma"/>
      <sheetName val="Sch 3.1 Staff Restating"/>
      <sheetName val="Sch 3.2 Staff ProForma"/>
      <sheetName val="Sch 4 Cap"/>
      <sheetName val="Sch 5 NTG Factor"/>
      <sheetName val="Sch 6 Rev Req"/>
      <sheetName val="Sch 7 Interest Sync"/>
      <sheetName val="Sch 8 Thirteen-Point"/>
      <sheetName val="Sch 9 DEPN + CIAC"/>
      <sheetName val="Sch 10.1 Rate Design"/>
      <sheetName val="Sch 10.2 Data"/>
      <sheetName val="Sch 11 Crossover"/>
      <sheetName val="Sch 12 Bill Calculator"/>
      <sheetName val="Sch 13 Capacity Factors"/>
      <sheetName val="Sch 14 Service Lives"/>
      <sheetName val="Sch 15 Worksheet Cal Adjs"/>
      <sheetName val="Sch 16 Memo Table"/>
      <sheetName val="Bill Revised"/>
    </sheetNames>
    <sheetDataSet>
      <sheetData sheetId="0"/>
      <sheetData sheetId="1"/>
      <sheetData sheetId="2">
        <row r="4">
          <cell r="B4" t="str">
            <v>Iliad Water Co LLC</v>
          </cell>
        </row>
        <row r="5">
          <cell r="B5">
            <v>0</v>
          </cell>
        </row>
        <row r="6">
          <cell r="B6" t="str">
            <v>For the test period ending August 31, 2016</v>
          </cell>
        </row>
        <row r="26">
          <cell r="B26" t="str">
            <v>Interest Synchronization Adjustments</v>
          </cell>
        </row>
      </sheetData>
      <sheetData sheetId="3">
        <row r="10">
          <cell r="Q10" t="str">
            <v>Company</v>
          </cell>
        </row>
        <row r="46">
          <cell r="I46">
            <v>-212818.69020446134</v>
          </cell>
        </row>
        <row r="47">
          <cell r="F47">
            <v>0</v>
          </cell>
          <cell r="I47">
            <v>13976.798169174323</v>
          </cell>
        </row>
        <row r="59">
          <cell r="I59">
            <v>660378.10038777674</v>
          </cell>
        </row>
      </sheetData>
      <sheetData sheetId="4"/>
      <sheetData sheetId="5"/>
      <sheetData sheetId="6"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</row>
      </sheetData>
      <sheetData sheetId="7"/>
      <sheetData sheetId="8"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</row>
      </sheetData>
      <sheetData sheetId="9"/>
      <sheetData sheetId="10">
        <row r="27">
          <cell r="E27">
            <v>0.80579000000000001</v>
          </cell>
        </row>
        <row r="33">
          <cell r="C33">
            <v>50000</v>
          </cell>
          <cell r="F33">
            <v>0.15</v>
          </cell>
        </row>
        <row r="34">
          <cell r="B34">
            <v>50000</v>
          </cell>
          <cell r="C34">
            <v>75000</v>
          </cell>
          <cell r="F34">
            <v>0.25</v>
          </cell>
        </row>
        <row r="35">
          <cell r="B35">
            <v>75000</v>
          </cell>
          <cell r="C35">
            <v>100000</v>
          </cell>
          <cell r="F35">
            <v>0.34</v>
          </cell>
        </row>
        <row r="36">
          <cell r="B36">
            <v>100000</v>
          </cell>
          <cell r="C36">
            <v>335000</v>
          </cell>
          <cell r="F36">
            <v>0.39</v>
          </cell>
        </row>
        <row r="37">
          <cell r="B37">
            <v>335000</v>
          </cell>
          <cell r="C37">
            <v>10000000</v>
          </cell>
          <cell r="F37">
            <v>0.34</v>
          </cell>
        </row>
        <row r="38">
          <cell r="B38">
            <v>10000000</v>
          </cell>
          <cell r="C38">
            <v>15000000</v>
          </cell>
          <cell r="F38">
            <v>0.35</v>
          </cell>
        </row>
        <row r="39">
          <cell r="B39">
            <v>15000000</v>
          </cell>
          <cell r="C39">
            <v>18333333</v>
          </cell>
          <cell r="F39">
            <v>0.38</v>
          </cell>
        </row>
        <row r="40">
          <cell r="B40">
            <v>18333333</v>
          </cell>
          <cell r="F40">
            <v>0.35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E23" sqref="E23"/>
    </sheetView>
  </sheetViews>
  <sheetFormatPr defaultColWidth="11.42578125" defaultRowHeight="15.75" x14ac:dyDescent="0.25"/>
  <cols>
    <col min="1" max="1" width="5" style="1" bestFit="1" customWidth="1"/>
    <col min="2" max="2" width="45.140625" style="2" bestFit="1" customWidth="1"/>
    <col min="3" max="3" width="2.42578125" style="2" customWidth="1"/>
    <col min="4" max="4" width="15" style="2" bestFit="1" customWidth="1"/>
    <col min="5" max="5" width="13.28515625" style="2" customWidth="1"/>
    <col min="6" max="6" width="4" style="2" customWidth="1"/>
    <col min="7" max="7" width="12.140625" style="2" customWidth="1"/>
    <col min="8" max="8" width="15.5703125" style="2" bestFit="1" customWidth="1"/>
    <col min="9" max="16384" width="11.42578125" style="2"/>
  </cols>
  <sheetData>
    <row r="2" spans="1:5" x14ac:dyDescent="0.25">
      <c r="B2" s="2" t="str">
        <f>+[1]Info!B4</f>
        <v>Iliad Water Co LLC</v>
      </c>
    </row>
    <row r="3" spans="1:5" x14ac:dyDescent="0.25">
      <c r="B3" s="2">
        <f>+[1]Info!B5</f>
        <v>0</v>
      </c>
      <c r="D3" s="3"/>
      <c r="E3" s="4" t="s">
        <v>0</v>
      </c>
    </row>
    <row r="4" spans="1:5" x14ac:dyDescent="0.25">
      <c r="B4" s="2" t="str">
        <f>+[1]Info!B6</f>
        <v>For the test period ending August 31, 2016</v>
      </c>
    </row>
    <row r="5" spans="1:5" x14ac:dyDescent="0.25">
      <c r="B5" s="5" t="str">
        <f>[1]Info!B26</f>
        <v>Interest Synchronization Adjustments</v>
      </c>
      <c r="C5" s="1"/>
    </row>
    <row r="6" spans="1:5" x14ac:dyDescent="0.25">
      <c r="B6" s="6"/>
      <c r="C6" s="6"/>
      <c r="D6" s="6"/>
    </row>
    <row r="7" spans="1:5" x14ac:dyDescent="0.25">
      <c r="B7" s="6" t="s">
        <v>1</v>
      </c>
      <c r="C7" s="6"/>
      <c r="D7" s="6" t="s">
        <v>2</v>
      </c>
      <c r="E7" s="6" t="s">
        <v>3</v>
      </c>
    </row>
    <row r="8" spans="1:5" ht="31.5" x14ac:dyDescent="0.25">
      <c r="A8" s="7" t="s">
        <v>4</v>
      </c>
      <c r="B8" s="8" t="s">
        <v>5</v>
      </c>
      <c r="C8" s="8"/>
      <c r="D8" s="8" t="s">
        <v>6</v>
      </c>
      <c r="E8" s="8" t="s">
        <v>7</v>
      </c>
    </row>
    <row r="9" spans="1:5" x14ac:dyDescent="0.25">
      <c r="A9" s="9"/>
      <c r="B9" s="6"/>
      <c r="C9" s="6"/>
      <c r="D9" s="6"/>
      <c r="E9" s="10"/>
    </row>
    <row r="10" spans="1:5" x14ac:dyDescent="0.25">
      <c r="A10" s="9">
        <v>1</v>
      </c>
      <c r="B10" s="11" t="s">
        <v>8</v>
      </c>
      <c r="D10" s="12">
        <f>+[1]PFIS!I59</f>
        <v>660378.10038777674</v>
      </c>
      <c r="E10" s="13"/>
    </row>
    <row r="11" spans="1:5" x14ac:dyDescent="0.25">
      <c r="A11" s="9">
        <f t="shared" ref="A11:A25" si="0">1+A10</f>
        <v>2</v>
      </c>
      <c r="B11" s="14"/>
      <c r="D11" s="15"/>
      <c r="E11" s="13"/>
    </row>
    <row r="12" spans="1:5" ht="16.5" thickBot="1" x14ac:dyDescent="0.3">
      <c r="A12" s="9">
        <f t="shared" si="0"/>
        <v>3</v>
      </c>
      <c r="B12" s="11" t="s">
        <v>9</v>
      </c>
      <c r="D12" s="16">
        <v>0.08</v>
      </c>
      <c r="E12" s="13"/>
    </row>
    <row r="13" spans="1:5" ht="16.5" thickTop="1" x14ac:dyDescent="0.25">
      <c r="A13" s="9">
        <f t="shared" si="0"/>
        <v>4</v>
      </c>
      <c r="B13" s="10" t="s">
        <v>10</v>
      </c>
      <c r="D13" s="17">
        <f>+D12*D10</f>
        <v>52830.248031022144</v>
      </c>
      <c r="E13" s="13"/>
    </row>
    <row r="14" spans="1:5" x14ac:dyDescent="0.25">
      <c r="A14" s="9">
        <f t="shared" si="0"/>
        <v>5</v>
      </c>
      <c r="B14" s="10"/>
      <c r="D14" s="18"/>
      <c r="E14" s="13"/>
    </row>
    <row r="15" spans="1:5" x14ac:dyDescent="0.25">
      <c r="A15" s="9">
        <f t="shared" si="0"/>
        <v>6</v>
      </c>
      <c r="B15" s="10"/>
      <c r="D15" s="18"/>
      <c r="E15" s="13"/>
    </row>
    <row r="16" spans="1:5" x14ac:dyDescent="0.25">
      <c r="A16" s="9">
        <f t="shared" si="0"/>
        <v>7</v>
      </c>
      <c r="B16" s="10" t="str">
        <f>+B13</f>
        <v>Pro Forma Interest Expense</v>
      </c>
      <c r="D16" s="12">
        <v>13977</v>
      </c>
      <c r="E16" s="13"/>
    </row>
    <row r="17" spans="1:7" ht="16.5" thickBot="1" x14ac:dyDescent="0.3">
      <c r="A17" s="9">
        <f t="shared" si="0"/>
        <v>8</v>
      </c>
      <c r="B17" s="10" t="s">
        <v>11</v>
      </c>
      <c r="D17" s="12">
        <f>IF([1]PFIS!$Q$10="Company", ([1]PFIS!F47+SUM('[1]Sch 2.2 Co ProForma'!D49:AQ49)), ([1]PFIS!F47+SUM('[1]Sch 3.2 Staff ProForma'!E49:AQ49)))</f>
        <v>0</v>
      </c>
      <c r="E17" s="13"/>
    </row>
    <row r="18" spans="1:7" x14ac:dyDescent="0.25">
      <c r="A18" s="9">
        <f t="shared" si="0"/>
        <v>9</v>
      </c>
      <c r="B18" s="14" t="s">
        <v>12</v>
      </c>
      <c r="D18" s="35">
        <f>+D16-D17</f>
        <v>13977</v>
      </c>
      <c r="E18" s="13"/>
    </row>
    <row r="19" spans="1:7" x14ac:dyDescent="0.25">
      <c r="A19" s="9">
        <f t="shared" si="0"/>
        <v>10</v>
      </c>
      <c r="B19" s="10"/>
      <c r="D19" s="19"/>
      <c r="E19" s="13"/>
      <c r="G19" s="20"/>
    </row>
    <row r="20" spans="1:7" x14ac:dyDescent="0.25">
      <c r="A20" s="9">
        <f t="shared" si="0"/>
        <v>11</v>
      </c>
      <c r="D20" s="13"/>
      <c r="E20" s="13"/>
    </row>
    <row r="21" spans="1:7" x14ac:dyDescent="0.25">
      <c r="A21" s="9">
        <f t="shared" si="0"/>
        <v>12</v>
      </c>
      <c r="B21" s="21" t="s">
        <v>13</v>
      </c>
      <c r="D21" s="13"/>
      <c r="E21" s="16">
        <f>(IF(([1]PFIS!I46-[1]PFIS!I47)&lt;'[1]Sch 5 NTG Factor'!C33,'[1]Sch 5 NTG Factor'!F33,(IF(AND('[1]Sch 5 NTG Factor'!B34&lt;([1]PFIS!I46-[1]PFIS!I47),([1]PFIS!I46-[1]PFIS!I47)&lt;'[1]Sch 5 NTG Factor'!C34),'[1]Sch 5 NTG Factor'!F34,(IF(AND('[1]Sch 5 NTG Factor'!B35&lt;([1]PFIS!I46-[1]PFIS!I47),([1]PFIS!I46-[1]PFIS!I47)&lt;'[1]Sch 5 NTG Factor'!C35),'[1]Sch 5 NTG Factor'!F35,(IF(AND('[1]Sch 5 NTG Factor'!B36&lt;([1]PFIS!I46-[1]PFIS!I47),([1]PFIS!I46-[1]PFIS!I47)&lt;'[1]Sch 5 NTG Factor'!C36),'[1]Sch 5 NTG Factor'!F36,(IF(AND('[1]Sch 5 NTG Factor'!B37&lt;([1]PFIS!I46-[1]PFIS!I47),([1]PFIS!I46-[1]PFIS!I47)&lt;'[1]Sch 5 NTG Factor'!C37),'[1]Sch 5 NTG Factor'!F37,(IF(AND('[1]Sch 5 NTG Factor'!B38&lt;([1]PFIS!I46-[1]PFIS!I47),([1]PFIS!I46-[1]PFIS!I47)&lt;'[1]Sch 5 NTG Factor'!C38),'[1]Sch 5 NTG Factor'!F38,(IF(AND('[1]Sch 5 NTG Factor'!B39&lt;([1]PFIS!I46-[1]PFIS!I47),([1]PFIS!I46-[1]PFIS!I47)&lt;'[1]Sch 5 NTG Factor'!C39),'[1]Sch 5 NTG Factor'!F39,(IF('[1]Sch 5 NTG Factor'!B40&lt;=([1]PFIS!I46-[1]PFIS!I47),'[1]Sch 5 NTG Factor'!F40,0))))))))))))))))</f>
        <v>0.15</v>
      </c>
      <c r="G21" s="22"/>
    </row>
    <row r="22" spans="1:7" x14ac:dyDescent="0.25">
      <c r="A22" s="9">
        <f t="shared" si="0"/>
        <v>13</v>
      </c>
      <c r="B22" s="21" t="s">
        <v>14</v>
      </c>
      <c r="D22" s="13"/>
      <c r="E22" s="12">
        <v>-203653</v>
      </c>
    </row>
    <row r="23" spans="1:7" ht="16.5" thickBot="1" x14ac:dyDescent="0.3">
      <c r="A23" s="9">
        <f t="shared" si="0"/>
        <v>14</v>
      </c>
      <c r="B23" s="21" t="s">
        <v>10</v>
      </c>
      <c r="D23" s="13"/>
      <c r="E23" s="12">
        <f>D16</f>
        <v>13977</v>
      </c>
    </row>
    <row r="24" spans="1:7" ht="16.5" thickTop="1" x14ac:dyDescent="0.25">
      <c r="A24" s="9">
        <f t="shared" si="0"/>
        <v>15</v>
      </c>
      <c r="B24" s="21" t="s">
        <v>15</v>
      </c>
      <c r="D24" s="13"/>
      <c r="E24" s="17">
        <f>E22-E23</f>
        <v>-217630</v>
      </c>
    </row>
    <row r="25" spans="1:7" x14ac:dyDescent="0.25">
      <c r="A25" s="9">
        <f t="shared" si="0"/>
        <v>16</v>
      </c>
      <c r="D25" s="13"/>
      <c r="E25" s="23"/>
    </row>
    <row r="26" spans="1:7" x14ac:dyDescent="0.25">
      <c r="A26" s="24"/>
      <c r="B26" s="24"/>
      <c r="C26" s="25"/>
      <c r="D26" s="26"/>
      <c r="E26" s="18"/>
      <c r="F26" s="25"/>
    </row>
    <row r="27" spans="1:7" x14ac:dyDescent="0.25">
      <c r="A27" s="24"/>
      <c r="B27" s="24"/>
      <c r="C27" s="25"/>
      <c r="D27" s="26"/>
      <c r="E27" s="18"/>
      <c r="F27" s="25"/>
    </row>
    <row r="28" spans="1:7" x14ac:dyDescent="0.25">
      <c r="A28" s="24"/>
      <c r="B28" s="24"/>
      <c r="C28" s="25"/>
      <c r="D28" s="26"/>
      <c r="E28" s="18"/>
      <c r="F28" s="25"/>
    </row>
    <row r="29" spans="1:7" x14ac:dyDescent="0.25">
      <c r="A29" s="24"/>
      <c r="B29" s="25"/>
      <c r="C29" s="25"/>
      <c r="D29" s="26"/>
      <c r="E29" s="18"/>
      <c r="F29" s="25"/>
    </row>
    <row r="30" spans="1:7" x14ac:dyDescent="0.25">
      <c r="A30" s="24"/>
      <c r="B30" s="25"/>
      <c r="C30" s="25"/>
      <c r="D30" s="26"/>
      <c r="E30" s="18"/>
      <c r="F30" s="25"/>
    </row>
    <row r="31" spans="1:7" x14ac:dyDescent="0.25">
      <c r="A31" s="24"/>
      <c r="B31" s="25"/>
      <c r="C31" s="25"/>
      <c r="D31" s="26"/>
      <c r="E31" s="27"/>
      <c r="F31" s="25"/>
    </row>
    <row r="32" spans="1:7" x14ac:dyDescent="0.25">
      <c r="A32" s="24"/>
      <c r="B32" s="25"/>
      <c r="C32" s="25"/>
      <c r="D32" s="28"/>
      <c r="E32" s="29"/>
      <c r="F32" s="25"/>
    </row>
    <row r="33" spans="1:6" x14ac:dyDescent="0.25">
      <c r="A33" s="24"/>
      <c r="B33" s="25"/>
      <c r="C33" s="25"/>
      <c r="D33" s="30"/>
      <c r="E33" s="25"/>
      <c r="F33" s="31"/>
    </row>
    <row r="34" spans="1:6" x14ac:dyDescent="0.25">
      <c r="A34" s="24"/>
      <c r="B34" s="25"/>
      <c r="C34" s="25"/>
      <c r="D34" s="32"/>
      <c r="E34" s="25"/>
      <c r="F34" s="25"/>
    </row>
    <row r="35" spans="1:6" x14ac:dyDescent="0.25">
      <c r="A35" s="24"/>
      <c r="B35" s="25"/>
      <c r="C35" s="25"/>
      <c r="D35" s="25"/>
      <c r="E35" s="25"/>
      <c r="F35" s="25"/>
    </row>
    <row r="36" spans="1:6" x14ac:dyDescent="0.25">
      <c r="D36" s="33"/>
    </row>
    <row r="38" spans="1:6" x14ac:dyDescent="0.25">
      <c r="D38" s="34"/>
    </row>
    <row r="39" spans="1:6" x14ac:dyDescent="0.25">
      <c r="D39" s="22"/>
    </row>
    <row r="40" spans="1:6" x14ac:dyDescent="0.25">
      <c r="D40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58109430BB2344BA7FDD945FCD2DD0" ma:contentTypeVersion="96" ma:contentTypeDescription="" ma:contentTypeScope="" ma:versionID="e0fb723c12a2c62c8088b7686f3ab0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2016-10-21T07:00:00+00:00</OpenedDate>
    <Date1 xmlns="dc463f71-b30c-4ab2-9473-d307f9d35888">2016-10-21T07:00:00+00:00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Iliad Water Service, Inc.</CaseCompanyNames>
    <DocketNumber xmlns="dc463f71-b30c-4ab2-9473-d307f9d35888">161155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3AA6E6D-4DFA-4111-91A5-6D199EA01C79}"/>
</file>

<file path=customXml/itemProps2.xml><?xml version="1.0" encoding="utf-8"?>
<ds:datastoreItem xmlns:ds="http://schemas.openxmlformats.org/officeDocument/2006/customXml" ds:itemID="{D5E8190E-8C26-4546-BCA5-47CC8A71F3A2}"/>
</file>

<file path=customXml/itemProps3.xml><?xml version="1.0" encoding="utf-8"?>
<ds:datastoreItem xmlns:ds="http://schemas.openxmlformats.org/officeDocument/2006/customXml" ds:itemID="{F7ABD2E3-740B-4A8A-A851-7C67B4429500}"/>
</file>

<file path=customXml/itemProps4.xml><?xml version="1.0" encoding="utf-8"?>
<ds:datastoreItem xmlns:ds="http://schemas.openxmlformats.org/officeDocument/2006/customXml" ds:itemID="{7531EA35-F12A-4BAA-9C1F-C73BD20A9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Shofstall</dc:creator>
  <cp:lastModifiedBy>Candace Shofstall</cp:lastModifiedBy>
  <cp:lastPrinted>2016-10-17T16:07:56Z</cp:lastPrinted>
  <dcterms:created xsi:type="dcterms:W3CDTF">2016-10-14T15:51:19Z</dcterms:created>
  <dcterms:modified xsi:type="dcterms:W3CDTF">2016-10-17T16:08:01Z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0x0101006E56B4D1795A2E4DB2F0B01679ED314A00EB58109430BB2344BA7FDD945FCD2DD0</vt:lpwstr>
  </property>
  <property fmtid="{D5CDD505-2E9C-101B-9397-08002B2CF9AE}" pid="3" name="_docset_NoMedatataSyncRequired">
    <vt:lpwstr>False</vt:lpwstr>
  </property>
</Properties>
</file>