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A09AD2EF-FDA9-40EA-A344-83C0E876158A}" xr6:coauthVersionLast="47" xr6:coauthVersionMax="47" xr10:uidLastSave="{00000000-0000-0000-0000-000000000000}"/>
  <bookViews>
    <workbookView xWindow="-120" yWindow="-120" windowWidth="20730" windowHeight="11160" xr2:uid="{CB3BC86C-1551-487D-845E-C0133752CDAE}"/>
  </bookViews>
  <sheets>
    <sheet name="PC DRs 208, 210-212" sheetId="1" r:id="rId1"/>
  </sheets>
  <externalReferences>
    <externalReference r:id="rId2"/>
    <externalReference r:id="rId3"/>
  </externalReferences>
  <definedNames>
    <definedName name="_xlnm._FilterDatabase" localSheetId="0" hidden="1">'PC DRs 208, 210-212'!$B$4:$K$138</definedName>
    <definedName name="Allocation_Categories">OFFSET('[1]Allocation Factors'!$A$4,0,0,COUNTA('[1]Allocation Factors'!$A:$A)-COUNTA('[1]Allocation Factors'!$A$1:$A$3),1)</definedName>
    <definedName name="BusCaseList_cbo1">#REF!</definedName>
    <definedName name="BusCaseList_cbo2">BusCaseList_cbo1</definedName>
    <definedName name="Choices">#REF!</definedName>
    <definedName name="Immediat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atrix">#REF!</definedName>
    <definedName name="New_Allocations">#REF!</definedName>
    <definedName name="Period">[2]Directions!$F$68:$H$79</definedName>
    <definedName name="_xlnm.Print_Area" localSheetId="0">'PC DRs 208, 210-212'!$A$5:$N$146</definedName>
    <definedName name="_xlnm.Print_Titles" localSheetId="0">'PC DRs 208, 210-212'!$1:$4</definedName>
    <definedName name="TableName">"Dummy"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9" i="1" l="1"/>
  <c r="N135" i="1"/>
  <c r="N134" i="1"/>
  <c r="N133" i="1"/>
  <c r="N131" i="1"/>
  <c r="N130" i="1"/>
  <c r="N128" i="1"/>
  <c r="N126" i="1"/>
  <c r="N107" i="1"/>
  <c r="N101" i="1"/>
  <c r="N95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27" i="1"/>
  <c r="N26" i="1"/>
  <c r="N25" i="1"/>
  <c r="N13" i="1"/>
  <c r="L138" i="1"/>
  <c r="M138" i="1" s="1"/>
  <c r="L137" i="1"/>
  <c r="M137" i="1" s="1"/>
  <c r="L136" i="1"/>
  <c r="M136" i="1" s="1"/>
  <c r="L135" i="1"/>
  <c r="M135" i="1" s="1"/>
  <c r="L134" i="1"/>
  <c r="M134" i="1" s="1"/>
  <c r="M133" i="1"/>
  <c r="L133" i="1"/>
  <c r="L132" i="1"/>
  <c r="M132" i="1" s="1"/>
  <c r="L131" i="1"/>
  <c r="M131" i="1" s="1"/>
  <c r="L130" i="1"/>
  <c r="M130" i="1" s="1"/>
  <c r="L129" i="1"/>
  <c r="M129" i="1" s="1"/>
  <c r="L128" i="1"/>
  <c r="M128" i="1" s="1"/>
  <c r="L127" i="1"/>
  <c r="M127" i="1" s="1"/>
  <c r="L126" i="1"/>
  <c r="M126" i="1" s="1"/>
  <c r="M125" i="1"/>
  <c r="L125" i="1"/>
  <c r="L124" i="1"/>
  <c r="M124" i="1" s="1"/>
  <c r="L123" i="1"/>
  <c r="M123" i="1" s="1"/>
  <c r="L122" i="1"/>
  <c r="M122" i="1" s="1"/>
  <c r="L121" i="1"/>
  <c r="M121" i="1" s="1"/>
  <c r="L120" i="1"/>
  <c r="M120" i="1" s="1"/>
  <c r="L119" i="1"/>
  <c r="M119" i="1" s="1"/>
  <c r="L118" i="1"/>
  <c r="M118" i="1" s="1"/>
  <c r="M117" i="1"/>
  <c r="L117" i="1"/>
  <c r="L116" i="1"/>
  <c r="M116" i="1" s="1"/>
  <c r="L115" i="1"/>
  <c r="M115" i="1" s="1"/>
  <c r="L114" i="1"/>
  <c r="M114" i="1" s="1"/>
  <c r="L113" i="1"/>
  <c r="M113" i="1" s="1"/>
  <c r="L112" i="1"/>
  <c r="M112" i="1" s="1"/>
  <c r="L111" i="1"/>
  <c r="M111" i="1" s="1"/>
  <c r="L110" i="1"/>
  <c r="M110" i="1" s="1"/>
  <c r="M109" i="1"/>
  <c r="L109" i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/>
  <c r="M102" i="1" s="1"/>
  <c r="M101" i="1"/>
  <c r="L101" i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M93" i="1"/>
  <c r="L93" i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M85" i="1"/>
  <c r="L85" i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M77" i="1"/>
  <c r="L77" i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M69" i="1"/>
  <c r="L69" i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M61" i="1"/>
  <c r="L61" i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M53" i="1"/>
  <c r="L53" i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M45" i="1"/>
  <c r="L45" i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N38" i="1" s="1"/>
  <c r="M37" i="1"/>
  <c r="N37" i="1" s="1"/>
  <c r="L37" i="1"/>
  <c r="L36" i="1"/>
  <c r="M36" i="1" s="1"/>
  <c r="N36" i="1" s="1"/>
  <c r="L35" i="1"/>
  <c r="M35" i="1" s="1"/>
  <c r="N35" i="1" s="1"/>
  <c r="L34" i="1"/>
  <c r="M34" i="1" s="1"/>
  <c r="L33" i="1"/>
  <c r="M33" i="1" s="1"/>
  <c r="N33" i="1" s="1"/>
  <c r="L32" i="1"/>
  <c r="M32" i="1" s="1"/>
  <c r="N32" i="1" s="1"/>
  <c r="L31" i="1"/>
  <c r="M31" i="1" s="1"/>
  <c r="N31" i="1" s="1"/>
  <c r="L30" i="1"/>
  <c r="M30" i="1" s="1"/>
  <c r="N30" i="1" s="1"/>
  <c r="M29" i="1"/>
  <c r="N29" i="1" s="1"/>
  <c r="L29" i="1"/>
  <c r="L28" i="1"/>
  <c r="M28" i="1" s="1"/>
  <c r="L27" i="1"/>
  <c r="M27" i="1" s="1"/>
  <c r="L26" i="1"/>
  <c r="M26" i="1" s="1"/>
  <c r="L25" i="1"/>
  <c r="M25" i="1" s="1"/>
  <c r="L24" i="1"/>
  <c r="M24" i="1" s="1"/>
  <c r="N24" i="1" s="1"/>
  <c r="L23" i="1"/>
  <c r="M23" i="1" s="1"/>
  <c r="N23" i="1" s="1"/>
  <c r="L22" i="1"/>
  <c r="M22" i="1" s="1"/>
  <c r="M21" i="1"/>
  <c r="L21" i="1"/>
  <c r="L20" i="1"/>
  <c r="M20" i="1" s="1"/>
  <c r="L19" i="1"/>
  <c r="M19" i="1" s="1"/>
  <c r="N19" i="1" s="1"/>
  <c r="L18" i="1"/>
  <c r="M18" i="1" s="1"/>
  <c r="L17" i="1"/>
  <c r="M17" i="1" s="1"/>
  <c r="N17" i="1" s="1"/>
  <c r="L16" i="1"/>
  <c r="M16" i="1" s="1"/>
  <c r="N16" i="1" s="1"/>
  <c r="L15" i="1"/>
  <c r="M15" i="1" s="1"/>
  <c r="N15" i="1" s="1"/>
  <c r="L14" i="1"/>
  <c r="M14" i="1" s="1"/>
  <c r="M13" i="1"/>
  <c r="L13" i="1"/>
  <c r="L12" i="1"/>
  <c r="M12" i="1" s="1"/>
  <c r="L11" i="1"/>
  <c r="M11" i="1" s="1"/>
  <c r="N11" i="1" s="1"/>
  <c r="L10" i="1"/>
  <c r="M10" i="1" s="1"/>
  <c r="L9" i="1"/>
  <c r="M9" i="1" s="1"/>
  <c r="N9" i="1" s="1"/>
  <c r="L8" i="1"/>
  <c r="M8" i="1" s="1"/>
  <c r="N8" i="1" s="1"/>
  <c r="L7" i="1"/>
  <c r="M7" i="1" s="1"/>
  <c r="N7" i="1" s="1"/>
  <c r="L6" i="1"/>
  <c r="M6" i="1" s="1"/>
  <c r="M5" i="1"/>
  <c r="N5" i="1" s="1"/>
  <c r="L5" i="1"/>
  <c r="N34" i="1"/>
  <c r="N28" i="1"/>
  <c r="N22" i="1"/>
  <c r="N21" i="1"/>
  <c r="N20" i="1"/>
  <c r="N18" i="1"/>
  <c r="N14" i="1"/>
  <c r="N12" i="1"/>
  <c r="N10" i="1"/>
  <c r="N6" i="1"/>
  <c r="K139" i="1"/>
  <c r="I139" i="1"/>
  <c r="H139" i="1"/>
  <c r="G139" i="1"/>
  <c r="F139" i="1"/>
  <c r="E139" i="1"/>
  <c r="L139" i="1" s="1"/>
  <c r="D139" i="1"/>
  <c r="C139" i="1"/>
  <c r="N139" i="1" l="1"/>
</calcChain>
</file>

<file path=xl/sharedStrings.xml><?xml version="1.0" encoding="utf-8"?>
<sst xmlns="http://schemas.openxmlformats.org/spreadsheetml/2006/main" count="294" uniqueCount="162">
  <si>
    <t>Business Case</t>
  </si>
  <si>
    <t>2018 Actual TTP (System)</t>
  </si>
  <si>
    <t>2019 Actual TTP (System)</t>
  </si>
  <si>
    <t>2020 Actual TTP (System)</t>
  </si>
  <si>
    <t>2021 Actual TTP (System)</t>
  </si>
  <si>
    <t>2022 Forecasted TTP (System)</t>
  </si>
  <si>
    <t>2023 Forecasted TTP (System)</t>
  </si>
  <si>
    <t>2024 Forecasted TTP (System)</t>
  </si>
  <si>
    <t>Y</t>
  </si>
  <si>
    <t>New Revenue - Growth</t>
  </si>
  <si>
    <t>Substation - Station Rebuilds Program</t>
  </si>
  <si>
    <t>Wildfire Resiliency Plan</t>
  </si>
  <si>
    <t>Gas Facility Replacement Program (GFRP) Aldyl A Pipe Replacement</t>
  </si>
  <si>
    <t>Wood Pole Management</t>
  </si>
  <si>
    <t>Substation - New Distribution Station Capacity Program</t>
  </si>
  <si>
    <t>Transmission Major Rebuild - Asset Condition</t>
  </si>
  <si>
    <t>Distribution Minor Rebuild</t>
  </si>
  <si>
    <t>Gas Non-Revenue Program</t>
  </si>
  <si>
    <t>Distribution System Enhancements</t>
  </si>
  <si>
    <r>
      <t xml:space="preserve">Customer Experience Platform Program </t>
    </r>
    <r>
      <rPr>
        <vertAlign val="superscript"/>
        <sz val="10"/>
        <color theme="1"/>
        <rFont val="Tahoma"/>
        <family val="2"/>
      </rPr>
      <t>[1]</t>
    </r>
  </si>
  <si>
    <t>Electric Storm</t>
  </si>
  <si>
    <t>Fleet Services Capital Plan</t>
  </si>
  <si>
    <t>[1] Customer Experience Platform Program includes "Strategic Initiatives" TTP in 2020 &amp; 2021.</t>
  </si>
  <si>
    <t>N</t>
  </si>
  <si>
    <t>CS2 Single Phase Transformer</t>
  </si>
  <si>
    <t>Coyote Springs LTSA</t>
  </si>
  <si>
    <t>Spokane Valley Transmission Reinforcement Project</t>
  </si>
  <si>
    <t>Saddle Mountain 230/115kV Station (New) Integration Project Phase 2</t>
  </si>
  <si>
    <t>Energy Imbalance Market</t>
  </si>
  <si>
    <t>Westside 230/115kV Station Brownfield Rebuild Project</t>
  </si>
  <si>
    <t>Protection System Upgrade for PRC-002</t>
  </si>
  <si>
    <t>Strategic Initiatives</t>
  </si>
  <si>
    <t>Long Lake Plant Upgrade</t>
  </si>
  <si>
    <t>Cabinet Gorge Dam Fishway</t>
  </si>
  <si>
    <t>Energy Delivery Modernization &amp; Operational Efficiency</t>
  </si>
  <si>
    <t>Endpoint Compute and Productivity Systems</t>
  </si>
  <si>
    <t>Elec Relocation and Replacement Program</t>
  </si>
  <si>
    <t>Clark Fork Settlement Agreement</t>
  </si>
  <si>
    <t>Customer Facing Technology Program</t>
  </si>
  <si>
    <t>Electric Transportation</t>
  </si>
  <si>
    <t>Customer Transactional Systems</t>
  </si>
  <si>
    <t>Gas Replacement Street and Highway Program</t>
  </si>
  <si>
    <t>Structures and Improvements/Furniture</t>
  </si>
  <si>
    <t>Transmission - Minor Rebuild</t>
  </si>
  <si>
    <t>Land Mobile Radio &amp; Real Time Communication Systems</t>
  </si>
  <si>
    <t>Financial &amp; Accounting Technology</t>
  </si>
  <si>
    <t>HMI Control Software</t>
  </si>
  <si>
    <t>Gas PMC Program</t>
  </si>
  <si>
    <t>Enterprise Security</t>
  </si>
  <si>
    <t>Regulating Hydro</t>
  </si>
  <si>
    <t>Joint Use</t>
  </si>
  <si>
    <t>Atlas</t>
  </si>
  <si>
    <t>Base Load Thermal Program</t>
  </si>
  <si>
    <t>Energy Resources Modernization &amp; Operational Efficiency</t>
  </si>
  <si>
    <t>Capital Tools &amp; Stores</t>
  </si>
  <si>
    <t>Enterprise Communication Systems</t>
  </si>
  <si>
    <t>Jackson Prairie Joint Project</t>
  </si>
  <si>
    <t>Distribution Grid Modernization</t>
  </si>
  <si>
    <t>Digital Grid Network</t>
  </si>
  <si>
    <t>Data Center Compute and Storage Systems</t>
  </si>
  <si>
    <t>ET Modernization &amp; Operational Efficiency - Technology</t>
  </si>
  <si>
    <t>Downtown Network - Asset Condition</t>
  </si>
  <si>
    <t>Fiber Network Lease Service Replacement</t>
  </si>
  <si>
    <t>Gas Reinforcement Program</t>
  </si>
  <si>
    <t>WSDOT Control Zone Mitigation</t>
  </si>
  <si>
    <t>Downtown Network - Performance &amp; Capacity</t>
  </si>
  <si>
    <t>Gas Regulator Station Replacement Program</t>
  </si>
  <si>
    <t>Environmental Control &amp; Monitoring Systems</t>
  </si>
  <si>
    <t>Base Load Hydro</t>
  </si>
  <si>
    <t>Gas Isolated Steel Replacement Program</t>
  </si>
  <si>
    <t>Basic Workplace Technology Delivery</t>
  </si>
  <si>
    <t>SCADA - SOO and BuCC</t>
  </si>
  <si>
    <t>Gas Cathodic Protection Program</t>
  </si>
  <si>
    <t>Technology Failed Assets</t>
  </si>
  <si>
    <t>Generation DC Supplied System Update</t>
  </si>
  <si>
    <t>Spokane River License Implementation</t>
  </si>
  <si>
    <t>Human Resources Technology</t>
  </si>
  <si>
    <t>Facilities and Storage Location Security</t>
  </si>
  <si>
    <t>Generation, Substation &amp; Gas Location Security</t>
  </si>
  <si>
    <t>Peaking Generation Business Case</t>
  </si>
  <si>
    <t>Enterprise Business Continuity</t>
  </si>
  <si>
    <t>Legal &amp; Compliance Technology</t>
  </si>
  <si>
    <t>Colstrip Transmission</t>
  </si>
  <si>
    <t>Automation Replacement</t>
  </si>
  <si>
    <t>LED Change-Out Program</t>
  </si>
  <si>
    <t>Tribal Permits &amp; Settlements</t>
  </si>
  <si>
    <t>Gas Telemetry Program</t>
  </si>
  <si>
    <t>Use Permits</t>
  </si>
  <si>
    <t>WSDOT Franchises</t>
  </si>
  <si>
    <t>Saddle Mountain 230/115kV Station (New) Integration Project Phase 1</t>
  </si>
  <si>
    <t>Post Falls Landing and Crane Pad Development</t>
  </si>
  <si>
    <t>Cabinet Gorge Unit 3 Protection &amp; Control Upgrade</t>
  </si>
  <si>
    <t>Control and Safety Network Infrastructure</t>
  </si>
  <si>
    <t>High Voltage Protection (HVP) Refresh</t>
  </si>
  <si>
    <t>Transmission NERC Low-Risk Priority Lines Mitigation</t>
  </si>
  <si>
    <t>Transmission Construction - Compliance</t>
  </si>
  <si>
    <t>Telematics 2025</t>
  </si>
  <si>
    <t>Cabinet Gorge Unit 4 Protection &amp; Control Upgrade</t>
  </si>
  <si>
    <t>Gas HP Pipeline Remediation Program</t>
  </si>
  <si>
    <t>Washington Advanced Metering Infrastructure Project</t>
  </si>
  <si>
    <t>Gas Cheney HP Reinforcement</t>
  </si>
  <si>
    <t>Little Falls Plant Upgrade</t>
  </si>
  <si>
    <t>Technology Refresh to Sustain Business Process</t>
  </si>
  <si>
    <t>Energy Delivery Operational Efficiency &amp; Shared Services</t>
  </si>
  <si>
    <t>Payment Card Industry Compliance (PCI)</t>
  </si>
  <si>
    <t>Spokane Smart Circuit</t>
  </si>
  <si>
    <t>Cabinet Gorge 15 kV Bus Replacement</t>
  </si>
  <si>
    <t>Meter Minor Blanket</t>
  </si>
  <si>
    <t>Gas Overbuilt Pipe Replacement Program</t>
  </si>
  <si>
    <t>Distribution Transformer Change Out Program</t>
  </si>
  <si>
    <t>Apprentice/Craft Training</t>
  </si>
  <si>
    <t>Hydro Safety Minor Blanket</t>
  </si>
  <si>
    <t>Primary URD Cable Replacement</t>
  </si>
  <si>
    <t>Gas Operator Qualification Compliance</t>
  </si>
  <si>
    <t>Enterprise Data Science</t>
  </si>
  <si>
    <r>
      <t xml:space="preserve">Reoccurring? </t>
    </r>
    <r>
      <rPr>
        <b/>
        <vertAlign val="superscript"/>
        <sz val="10"/>
        <color theme="1"/>
        <rFont val="Tahoma"/>
        <family val="2"/>
      </rPr>
      <t>[2]</t>
    </r>
  </si>
  <si>
    <r>
      <t xml:space="preserve">Enterprise &amp; Control Network Infrastructure </t>
    </r>
    <r>
      <rPr>
        <vertAlign val="superscript"/>
        <sz val="10"/>
        <color theme="1"/>
        <rFont val="Tahoma"/>
        <family val="2"/>
      </rPr>
      <t>[3]</t>
    </r>
  </si>
  <si>
    <t>Enterprise Network Infrastructure</t>
  </si>
  <si>
    <t>Network Backbone</t>
  </si>
  <si>
    <t>Outage Management System &amp; Advanced Distribution Management System (OMS &amp; ADMS)</t>
  </si>
  <si>
    <t>Gas Airway Heights HP Reinforcement</t>
  </si>
  <si>
    <t>Gas Pullman HP Reinforcement Project</t>
  </si>
  <si>
    <t>Boulder Park Generator Replacement</t>
  </si>
  <si>
    <t>Cabinet Gorge HVAC Replacement</t>
  </si>
  <si>
    <t>Cabinet Gorge Station Service</t>
  </si>
  <si>
    <t>Cabinet Gorge Stop Log Replacement</t>
  </si>
  <si>
    <t>Cabinet Gorge Unwatering Pumps</t>
  </si>
  <si>
    <t>Central 24 HR Operations Facility</t>
  </si>
  <si>
    <t>Generation Masonry Building Rehabilitation</t>
  </si>
  <si>
    <t>Generation Protection Upgrades</t>
  </si>
  <si>
    <t>KF_Fuel Yard Equipment Replacement</t>
  </si>
  <si>
    <t>Monroe Street Abandoned Penstock Stabilization</t>
  </si>
  <si>
    <t>N Lewiston Autotransformer - Failed Plant</t>
  </si>
  <si>
    <t>Nine Mile HED Battery Building</t>
  </si>
  <si>
    <t>Nine Mile Powerhouse Crane Rehab</t>
  </si>
  <si>
    <t>Nine Mile Units 3 &amp; 4 Control Upgrade</t>
  </si>
  <si>
    <t>Noxon Rapids HVAC</t>
  </si>
  <si>
    <t>Oil Storage Improvements</t>
  </si>
  <si>
    <t>Post Falls North Channel Spillway Rehabilitation</t>
  </si>
  <si>
    <t>Upper Falls Trash Rake Replacement</t>
  </si>
  <si>
    <t>Energy Imbalance Market Modernization &amp; Operational Efficiency</t>
  </si>
  <si>
    <r>
      <t xml:space="preserve">Gas Above Grade Pipe Remediation Program </t>
    </r>
    <r>
      <rPr>
        <vertAlign val="superscript"/>
        <sz val="10"/>
        <color theme="1"/>
        <rFont val="Tahoma"/>
        <family val="2"/>
      </rPr>
      <t>[3]</t>
    </r>
  </si>
  <si>
    <r>
      <t xml:space="preserve">Gas Transient Voltage Mitigation Program </t>
    </r>
    <r>
      <rPr>
        <vertAlign val="superscript"/>
        <sz val="10"/>
        <color theme="1"/>
        <rFont val="Tahoma"/>
        <family val="2"/>
      </rPr>
      <t>[3]</t>
    </r>
  </si>
  <si>
    <r>
      <t xml:space="preserve">Identity and Access Governance (IAG) </t>
    </r>
    <r>
      <rPr>
        <vertAlign val="superscript"/>
        <sz val="10"/>
        <color theme="1"/>
        <rFont val="Tahoma"/>
        <family val="2"/>
      </rPr>
      <t>[3]</t>
    </r>
  </si>
  <si>
    <r>
      <t xml:space="preserve">Security Compliance </t>
    </r>
    <r>
      <rPr>
        <vertAlign val="superscript"/>
        <sz val="10"/>
        <color theme="1"/>
        <rFont val="Tahoma"/>
        <family val="2"/>
      </rPr>
      <t>[3]</t>
    </r>
  </si>
  <si>
    <r>
      <t xml:space="preserve">Transmission - Performance &amp; Capacity </t>
    </r>
    <r>
      <rPr>
        <vertAlign val="superscript"/>
        <sz val="10"/>
        <color theme="1"/>
        <rFont val="Tahoma"/>
        <family val="2"/>
      </rPr>
      <t>[3]</t>
    </r>
  </si>
  <si>
    <t>2021 Budgeted TTP (System)</t>
  </si>
  <si>
    <t xml:space="preserve">[2] For purposes of responding to this data request, the Company has defined reoccurring (programmatic in nature) as business cases that have transfers to plant occurring annually each year from 2021-2024, which is the period of TTP included in this case. In column B "Reoccurring?", "Y" = Yes, reoccurring/programmatic in nature and "N" = No, non-reoccurring (i.e. discreet). </t>
  </si>
  <si>
    <t xml:space="preserve">[3] These business cases have started or ended within the period identified as reoccurring; however, for purposes of this data request, are reoccurring in nature. </t>
  </si>
  <si>
    <t>Actual TTP</t>
  </si>
  <si>
    <t>Forecasted TTP</t>
  </si>
  <si>
    <t xml:space="preserve">Please note, the analysis above does not contain TTP information related to the Colstrip Units 3 &amp; 4 business case.  See Staff-DR-123 for more information. </t>
  </si>
  <si>
    <t>Total</t>
  </si>
  <si>
    <t>Variance %</t>
  </si>
  <si>
    <t>2019 - 2021 Average</t>
  </si>
  <si>
    <t>Variance 2022 vs.        3-Yr</t>
  </si>
  <si>
    <t>Exhibit SC-22</t>
  </si>
  <si>
    <t>Schedule A</t>
  </si>
  <si>
    <t>Source: PC-DR-208 Attachment A</t>
  </si>
  <si>
    <t>Avista Corporation</t>
  </si>
  <si>
    <t>Docket Nos. UE-220053 &amp; UG-220054</t>
  </si>
  <si>
    <t>System Transfers to Plant (TTP) by Business Case (2022 Budgeted TTP vs. 2019-2021 Average)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</si>
</sst>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6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vertAlign val="superscript"/>
      <sz val="10"/>
      <color theme="1"/>
      <name val="Tahoma"/>
      <family val="2"/>
    </font>
    <font>
      <b/>
      <vertAlign val="superscript"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3" fillId="2" borderId="1" xfId="0" applyFont="1" applyFill="1" applyBorder="1" applyAlignment="1">
      <alignment wrapText="1"/>
    </xf>
    <xf numFmtId="164" fontId="0" fillId="0" borderId="0" xfId="1" applyNumberFormat="1" applyFont="1"/>
    <xf numFmtId="164" fontId="0" fillId="0" borderId="0" xfId="1" applyNumberFormat="1" applyFont="1" applyFill="1"/>
    <xf numFmtId="164" fontId="0" fillId="0" borderId="0" xfId="0" applyNumberFormat="1" applyFill="1"/>
    <xf numFmtId="0" fontId="0" fillId="0" borderId="0" xfId="0" applyFill="1"/>
    <xf numFmtId="0" fontId="3" fillId="0" borderId="0" xfId="0" applyFont="1"/>
    <xf numFmtId="164" fontId="0" fillId="0" borderId="0" xfId="0" applyNumberFormat="1"/>
    <xf numFmtId="164" fontId="3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3" fillId="2" borderId="0" xfId="1" applyNumberFormat="1" applyFont="1" applyFill="1" applyBorder="1" applyAlignment="1">
      <alignment horizontal="center" wrapText="1"/>
    </xf>
    <xf numFmtId="0" fontId="3" fillId="0" borderId="0" xfId="0" applyFont="1" applyFill="1"/>
    <xf numFmtId="164" fontId="3" fillId="0" borderId="0" xfId="0" applyNumberFormat="1" applyFont="1" applyFill="1"/>
    <xf numFmtId="0" fontId="3" fillId="2" borderId="0" xfId="0" applyFont="1" applyFill="1" applyBorder="1" applyAlignment="1">
      <alignment horizontal="center" wrapText="1"/>
    </xf>
    <xf numFmtId="9" fontId="0" fillId="0" borderId="0" xfId="5" applyFont="1"/>
    <xf numFmtId="164" fontId="0" fillId="3" borderId="0" xfId="0" applyNumberFormat="1" applyFill="1"/>
    <xf numFmtId="164" fontId="0" fillId="3" borderId="0" xfId="1" applyNumberFormat="1" applyFont="1" applyFill="1"/>
    <xf numFmtId="9" fontId="0" fillId="3" borderId="0" xfId="5" applyFont="1" applyFill="1"/>
    <xf numFmtId="0" fontId="0" fillId="3" borderId="0" xfId="0" applyFill="1" applyAlignment="1">
      <alignment wrapText="1"/>
    </xf>
    <xf numFmtId="164" fontId="0" fillId="3" borderId="0" xfId="0" applyNumberFormat="1" applyFill="1" applyAlignment="1">
      <alignment wrapText="1"/>
    </xf>
    <xf numFmtId="164" fontId="0" fillId="3" borderId="0" xfId="1" applyNumberFormat="1" applyFont="1" applyFill="1" applyAlignment="1">
      <alignment wrapText="1"/>
    </xf>
    <xf numFmtId="164" fontId="3" fillId="0" borderId="0" xfId="0" applyNumberFormat="1" applyFont="1"/>
    <xf numFmtId="9" fontId="3" fillId="0" borderId="0" xfId="5" applyFont="1"/>
    <xf numFmtId="9" fontId="0" fillId="0" borderId="0" xfId="5" applyFont="1" applyFill="1"/>
    <xf numFmtId="0" fontId="0" fillId="0" borderId="0" xfId="0" applyFill="1" applyAlignment="1">
      <alignment wrapText="1"/>
    </xf>
    <xf numFmtId="164" fontId="0" fillId="0" borderId="0" xfId="0" applyNumberFormat="1" applyFill="1" applyAlignment="1">
      <alignment wrapText="1"/>
    </xf>
    <xf numFmtId="164" fontId="0" fillId="0" borderId="0" xfId="1" applyNumberFormat="1" applyFont="1" applyFill="1" applyAlignment="1">
      <alignment wrapText="1"/>
    </xf>
    <xf numFmtId="0" fontId="3" fillId="0" borderId="0" xfId="0" applyFont="1" applyAlignment="1">
      <alignment horizontal="right"/>
    </xf>
    <xf numFmtId="0" fontId="0" fillId="0" borderId="0" xfId="0" applyFont="1"/>
    <xf numFmtId="0" fontId="0" fillId="3" borderId="0" xfId="0" applyFill="1"/>
    <xf numFmtId="0" fontId="0" fillId="0" borderId="0" xfId="0" applyFill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6">
    <cellStyle name="Comma 2" xfId="3" xr:uid="{DD272AE9-ED38-49FB-881A-434BE0458D59}"/>
    <cellStyle name="Currency" xfId="1" builtinId="4"/>
    <cellStyle name="Normal" xfId="0" builtinId="0"/>
    <cellStyle name="Normal 2" xfId="2" xr:uid="{545C68F2-FFBC-48C6-9A2C-CD1EB3176DB5}"/>
    <cellStyle name="Normal 3" xfId="4" xr:uid="{CB285295-DF0B-47A6-9960-636F8D210DF5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Rates\Capital\Unified%20Model%20-%202017%20-%2012.14.2017%20-%20Q4%202017%20update%20(TTP%20through%20November)%20-%20with%20model%20operation%20comments%20-%20Kaylene%20Vers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Rates\Capital\Plant%20Rollforward%20&amp;%20Cognos%20Report%20Validation\2020\Q4%202020%20Plant%20Rollforward%20-%20Snapsh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heck"/>
      <sheetName val="Washington"/>
      <sheetName val="Idaho"/>
      <sheetName val="Oregon"/>
      <sheetName val="2017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Expected Transfers"/>
      <sheetName val="CAP17.3"/>
      <sheetName val="Adjustments"/>
      <sheetName val="BaseTTP"/>
      <sheetName val="Allocation Factors"/>
      <sheetName val="Specific Allocation"/>
      <sheetName val="AllocationFactors_Actuals"/>
      <sheetName val="Catg_Lookup"/>
      <sheetName val="WA 5000s General to Software"/>
      <sheetName val="ID 5000s General to Software"/>
      <sheetName val="OR 5000s General to Soft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Distribution 360-373 CD WA</v>
          </cell>
        </row>
        <row r="11">
          <cell r="A11" t="str">
            <v>Elec Transmission 350-359 ED AN</v>
          </cell>
        </row>
        <row r="12">
          <cell r="A12" t="str">
            <v>Elec Transmission 350-359 ED AN 2204</v>
          </cell>
        </row>
        <row r="13">
          <cell r="A13" t="str">
            <v>Elec Transmission 350-359 ED ID</v>
          </cell>
        </row>
        <row r="14">
          <cell r="A14" t="str">
            <v>Elec Transmission 350-359 ED WA</v>
          </cell>
        </row>
        <row r="15">
          <cell r="A15" t="str">
            <v>Gas Distribution 374-387 GD AA</v>
          </cell>
        </row>
        <row r="16">
          <cell r="A16" t="str">
            <v>Gas Distribution 374-387 GD AN</v>
          </cell>
        </row>
        <row r="17">
          <cell r="A17" t="str">
            <v>Gas Distribution 374-387 GD ID</v>
          </cell>
        </row>
        <row r="18">
          <cell r="A18" t="str">
            <v>Gas Distribution 374-387 GD OR</v>
          </cell>
        </row>
        <row r="19">
          <cell r="A19" t="str">
            <v>Gas Distribution 374-387 GD WA</v>
          </cell>
        </row>
        <row r="20">
          <cell r="A20" t="str">
            <v>Gas Underground Storage 350-357 GD AA</v>
          </cell>
        </row>
        <row r="21">
          <cell r="A21" t="str">
            <v>Gas Underground Storage 350-357 GD AN</v>
          </cell>
        </row>
        <row r="22">
          <cell r="A22" t="str">
            <v>Gas Underground Storage 350-357 GD OR</v>
          </cell>
        </row>
        <row r="23">
          <cell r="A23" t="str">
            <v>General 389-391 / 393-395 / 397-398 CD AA</v>
          </cell>
        </row>
        <row r="24">
          <cell r="A24" t="str">
            <v>General 389-391 / 393-395 / 397-398 CD AN</v>
          </cell>
        </row>
        <row r="25">
          <cell r="A25" t="str">
            <v>General 389-391 / 393-395 / 397-398 CD ID</v>
          </cell>
        </row>
        <row r="26">
          <cell r="A26" t="str">
            <v>General 389-391 / 393-395 / 397-398 CD WA</v>
          </cell>
        </row>
        <row r="27">
          <cell r="A27" t="str">
            <v>General 389-391 / 393-395 / 397-398 ED AN</v>
          </cell>
        </row>
        <row r="28">
          <cell r="A28" t="str">
            <v>General 389-391 / 393-395 / 397-398 GD AA</v>
          </cell>
        </row>
        <row r="29">
          <cell r="A29" t="str">
            <v>General 389-391 / 393-395 / 397-398 ED WA</v>
          </cell>
        </row>
        <row r="30">
          <cell r="A30" t="str">
            <v>General 389-391 / 393-395 / 397-398 ED ID</v>
          </cell>
        </row>
        <row r="31">
          <cell r="A31" t="str">
            <v>General 389-391 / 393-395 / 397-398 ED AA</v>
          </cell>
        </row>
        <row r="32">
          <cell r="A32" t="str">
            <v>General 389-391 / 393-395 / 397-398 GD WA</v>
          </cell>
        </row>
        <row r="33">
          <cell r="A33" t="str">
            <v>General 389-391 / 393-395 / 397-398 GD OR</v>
          </cell>
        </row>
        <row r="34">
          <cell r="A34" t="str">
            <v>General 389-391 / 393-395 / 397-398 GD AN</v>
          </cell>
        </row>
        <row r="35">
          <cell r="A35" t="str">
            <v>Hydro 331-336 ED AN</v>
          </cell>
        </row>
        <row r="36">
          <cell r="A36" t="str">
            <v>Hydro 331-336 ED WA</v>
          </cell>
        </row>
        <row r="37">
          <cell r="A37" t="str">
            <v>Other Elec Production / Turbines 340-346 ED AN</v>
          </cell>
        </row>
        <row r="38">
          <cell r="A38" t="str">
            <v>Software 303 CD AA</v>
          </cell>
        </row>
        <row r="39">
          <cell r="A39" t="str">
            <v>Software 303 CD ID</v>
          </cell>
        </row>
        <row r="40">
          <cell r="A40" t="str">
            <v>Software 303 CD WA</v>
          </cell>
        </row>
        <row r="41">
          <cell r="A41" t="str">
            <v>Software 303 ED AN</v>
          </cell>
        </row>
        <row r="42">
          <cell r="A42" t="str">
            <v>Software 303 ED MT</v>
          </cell>
        </row>
        <row r="43">
          <cell r="A43" t="str">
            <v>Software 303 ED WA</v>
          </cell>
        </row>
        <row r="44">
          <cell r="A44" t="str">
            <v>Software 303 ED AA</v>
          </cell>
        </row>
        <row r="45">
          <cell r="A45" t="str">
            <v>Software 303 CD AN</v>
          </cell>
        </row>
        <row r="46">
          <cell r="A46" t="str">
            <v>Software 303 GD AA</v>
          </cell>
        </row>
        <row r="47">
          <cell r="A47" t="str">
            <v>Thermal 311-316 ED AN</v>
          </cell>
        </row>
        <row r="48">
          <cell r="A48" t="str">
            <v>Transportation and Tools 392 / 396 CD AA</v>
          </cell>
        </row>
        <row r="49">
          <cell r="A49" t="str">
            <v>Transportation and Tools 392 / 396 CD AN</v>
          </cell>
        </row>
        <row r="50">
          <cell r="A50" t="str">
            <v>Transportation and Tools 392 / 396 CD WA</v>
          </cell>
        </row>
        <row r="51">
          <cell r="A51" t="str">
            <v>Transportation and Tools 392 / 396 CD ID</v>
          </cell>
        </row>
        <row r="52">
          <cell r="A52" t="str">
            <v>Transportation and Tools 392 / 396 ED AN</v>
          </cell>
        </row>
        <row r="53">
          <cell r="A53" t="str">
            <v>Transportation and Tools 392 / 396 ED WA</v>
          </cell>
        </row>
        <row r="54">
          <cell r="A54" t="str">
            <v>Transportation and Tools 392 / 396 ED ID</v>
          </cell>
        </row>
        <row r="55">
          <cell r="A55" t="str">
            <v>Transportation and Tools 392 / 396 GD AN</v>
          </cell>
        </row>
        <row r="56">
          <cell r="A56" t="str">
            <v>Transportation and Tools 392 / 396 GD ID</v>
          </cell>
        </row>
        <row r="57">
          <cell r="A57" t="str">
            <v>Transportation and Tools 392 / 396 GD WA</v>
          </cell>
        </row>
        <row r="58">
          <cell r="A58" t="str">
            <v>Transportation and Tools 392 / 396 GD OR</v>
          </cell>
        </row>
        <row r="59">
          <cell r="A59" t="str">
            <v>Gas Distribution 374-387 GD AA 1001</v>
          </cell>
        </row>
        <row r="60">
          <cell r="A60" t="str">
            <v>Gas Distribution 374-387 GD AN 1001</v>
          </cell>
        </row>
        <row r="61">
          <cell r="A61" t="str">
            <v>Gas Distribution 374-387 GD AA 1050</v>
          </cell>
        </row>
        <row r="62">
          <cell r="A62" t="str">
            <v>Gas Distribution 374-387 GD AA 1051</v>
          </cell>
        </row>
        <row r="63">
          <cell r="A63" t="str">
            <v>Gas Distribution 374-387 GD AA 1053</v>
          </cell>
        </row>
        <row r="64">
          <cell r="A64" t="str">
            <v>Gas Distribution 374-387 GD AA 3000</v>
          </cell>
        </row>
        <row r="65">
          <cell r="A65" t="str">
            <v>Gas Distribution 374-387 GD AA 3001</v>
          </cell>
        </row>
        <row r="66">
          <cell r="A66" t="str">
            <v>Gas Distribution 374-387 GD AA 3002</v>
          </cell>
        </row>
        <row r="67">
          <cell r="A67" t="str">
            <v>Gas Distribution 374-387 GD AN 3002</v>
          </cell>
        </row>
        <row r="68">
          <cell r="A68" t="str">
            <v>Gas Distribution 374-387 GD AA 3003</v>
          </cell>
        </row>
        <row r="69">
          <cell r="A69" t="str">
            <v>Gas Distribution 374-387 GD AN 3003</v>
          </cell>
        </row>
        <row r="70">
          <cell r="A70" t="str">
            <v>Gas Distribution 374-387 GD AA 3004</v>
          </cell>
        </row>
        <row r="71">
          <cell r="A71" t="str">
            <v>Gas Distribution 374-387 GD AA 3005</v>
          </cell>
        </row>
        <row r="72">
          <cell r="A72" t="str">
            <v>Gas Distribution 374-387 GD AN 3005</v>
          </cell>
        </row>
        <row r="73">
          <cell r="A73" t="str">
            <v>Gas Distribution 374-387 GD AA 3006</v>
          </cell>
        </row>
        <row r="74">
          <cell r="A74" t="str">
            <v>Gas Distribution 374-387 GD AA 3007</v>
          </cell>
        </row>
        <row r="75">
          <cell r="A75" t="str">
            <v>Gas Distribution 374-387 GD AA 3008</v>
          </cell>
        </row>
        <row r="76">
          <cell r="A76" t="str">
            <v>Gas Distribution 374-387 GD AA 3054</v>
          </cell>
        </row>
        <row r="77">
          <cell r="A77" t="str">
            <v>Gas Distribution 374-387 GD AA 3055</v>
          </cell>
        </row>
        <row r="78">
          <cell r="A78" t="str">
            <v>Gas Distribution 374-387 GD AA 3057</v>
          </cell>
        </row>
        <row r="79">
          <cell r="A79" t="str">
            <v>Gas Distribution 374-387 GD AA 3117</v>
          </cell>
        </row>
        <row r="80">
          <cell r="A80" t="str">
            <v>Gas Distribution 374-387 ED ID</v>
          </cell>
        </row>
        <row r="81">
          <cell r="A81" t="str">
            <v>Elec Distribution 360-373 ED AN 1000</v>
          </cell>
        </row>
        <row r="82">
          <cell r="A82" t="str">
            <v>Elec Distribution 360-373 ED AN 1002</v>
          </cell>
        </row>
        <row r="83">
          <cell r="A83" t="str">
            <v>Elec Distribution 360-373 ED AN 1003</v>
          </cell>
        </row>
        <row r="84">
          <cell r="A84" t="str">
            <v>Elec Distribution 360-373 ED AN 1004</v>
          </cell>
        </row>
        <row r="85">
          <cell r="A85" t="str">
            <v>Elec Distribution 360-373 ED AN 1005</v>
          </cell>
        </row>
        <row r="86">
          <cell r="A86" t="str">
            <v>Elec Distribution 360-373 ED AN 1006</v>
          </cell>
        </row>
        <row r="87">
          <cell r="A87" t="str">
            <v>Elec Distribution 360-373 ED AN 2054</v>
          </cell>
        </row>
        <row r="88">
          <cell r="A88" t="str">
            <v>Elec Distribution 360-373 ED AN 2055</v>
          </cell>
        </row>
        <row r="89">
          <cell r="A89" t="str">
            <v>Elec Distribution 360-373 ED AN 2056</v>
          </cell>
        </row>
        <row r="90">
          <cell r="A90" t="str">
            <v>Elec Distribution 360-373 ED AN 2059</v>
          </cell>
        </row>
        <row r="91">
          <cell r="A91" t="str">
            <v>Elec Distribution 360-373 ED AN 2060</v>
          </cell>
        </row>
        <row r="92">
          <cell r="A92" t="str">
            <v>Elec Distribution 360-373 ED AN 2204</v>
          </cell>
        </row>
        <row r="93">
          <cell r="A93" t="str">
            <v>Elec Distribution 360-373 ED AN 2414</v>
          </cell>
        </row>
        <row r="94">
          <cell r="A94" t="str">
            <v>Elec Distribution 360-373 ED AN 2423</v>
          </cell>
        </row>
        <row r="95">
          <cell r="A95" t="str">
            <v>Elec Distribution 360-373 ED AN 2470</v>
          </cell>
        </row>
        <row r="96">
          <cell r="A96" t="str">
            <v>Elec Distribution 360-373 ED AN 2516</v>
          </cell>
        </row>
        <row r="97">
          <cell r="A97" t="str">
            <v>Elec Distribution 360-373 ED AN 2535</v>
          </cell>
        </row>
        <row r="98">
          <cell r="A98" t="str">
            <v>Elec Distribution 360-373 ED AN 2584</v>
          </cell>
        </row>
        <row r="99">
          <cell r="A99" t="str">
            <v>Elec Distribution 360-373 ED AN 2599</v>
          </cell>
        </row>
        <row r="100">
          <cell r="A100" t="str">
            <v>Elec Distribution 360-373 ED AN 6000</v>
          </cell>
        </row>
        <row r="101">
          <cell r="A101" t="str">
            <v>Elec Distribution 360-373 CD WA 2586</v>
          </cell>
        </row>
        <row r="102">
          <cell r="A102" t="str">
            <v>Software 303 CD WA 2586</v>
          </cell>
        </row>
        <row r="103">
          <cell r="A103" t="str">
            <v>General 389-391 / 393-395 / 397-398 CD WA 2586</v>
          </cell>
        </row>
        <row r="104">
          <cell r="A104" t="str">
            <v>Elec Distribution 360-373 CD ID 2593</v>
          </cell>
        </row>
        <row r="105">
          <cell r="A105" t="str">
            <v>None CD AA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A Summary"/>
      <sheetName val="FA GL Reconciliation"/>
      <sheetName val="FERC Plant Activity - YTD"/>
      <sheetName val="PP 1025"/>
      <sheetName val="Acerno_Cache_XXXXX"/>
      <sheetName val="GL Wand Acct Bals"/>
      <sheetName val="2018.12.NSJ012"/>
      <sheetName val="2019.12.NSJ003"/>
      <sheetName val="2019.12.NSJ005"/>
      <sheetName val="Non-Utility NBV"/>
    </sheetNames>
    <sheetDataSet>
      <sheetData sheetId="0">
        <row r="68">
          <cell r="F68">
            <v>1</v>
          </cell>
          <cell r="G68" t="str">
            <v>January</v>
          </cell>
          <cell r="H68">
            <v>31</v>
          </cell>
        </row>
        <row r="69">
          <cell r="F69">
            <v>2</v>
          </cell>
          <cell r="G69" t="str">
            <v>February</v>
          </cell>
          <cell r="H69">
            <v>28</v>
          </cell>
        </row>
        <row r="70">
          <cell r="F70">
            <v>3</v>
          </cell>
          <cell r="G70" t="str">
            <v>March</v>
          </cell>
          <cell r="H70">
            <v>31</v>
          </cell>
        </row>
        <row r="71">
          <cell r="F71">
            <v>4</v>
          </cell>
          <cell r="G71" t="str">
            <v>April</v>
          </cell>
          <cell r="H71">
            <v>30</v>
          </cell>
        </row>
        <row r="72">
          <cell r="F72">
            <v>5</v>
          </cell>
          <cell r="G72" t="str">
            <v>May</v>
          </cell>
          <cell r="H72">
            <v>31</v>
          </cell>
        </row>
        <row r="73">
          <cell r="F73">
            <v>6</v>
          </cell>
          <cell r="G73" t="str">
            <v>June</v>
          </cell>
          <cell r="H73">
            <v>30</v>
          </cell>
        </row>
        <row r="74">
          <cell r="F74">
            <v>7</v>
          </cell>
          <cell r="G74" t="str">
            <v>July</v>
          </cell>
          <cell r="H74">
            <v>31</v>
          </cell>
        </row>
        <row r="75">
          <cell r="F75">
            <v>8</v>
          </cell>
          <cell r="G75" t="str">
            <v>August</v>
          </cell>
          <cell r="H75">
            <v>31</v>
          </cell>
        </row>
        <row r="76">
          <cell r="F76">
            <v>9</v>
          </cell>
          <cell r="G76" t="str">
            <v>September</v>
          </cell>
          <cell r="H76">
            <v>30</v>
          </cell>
        </row>
        <row r="77">
          <cell r="F77">
            <v>10</v>
          </cell>
          <cell r="G77" t="str">
            <v>October</v>
          </cell>
          <cell r="H77">
            <v>31</v>
          </cell>
        </row>
        <row r="78">
          <cell r="F78">
            <v>11</v>
          </cell>
          <cell r="G78" t="str">
            <v>November</v>
          </cell>
          <cell r="H78">
            <v>30</v>
          </cell>
        </row>
        <row r="79">
          <cell r="F79">
            <v>12</v>
          </cell>
          <cell r="G79" t="str">
            <v>December</v>
          </cell>
          <cell r="H79">
            <v>31</v>
          </cell>
        </row>
      </sheetData>
      <sheetData sheetId="1"/>
      <sheetData sheetId="2">
        <row r="7">
          <cell r="A7" t="str">
            <v>101000</v>
          </cell>
        </row>
      </sheetData>
      <sheetData sheetId="3">
        <row r="4605">
          <cell r="B4605" t="str">
            <v>101000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BA123-62F8-4228-8D7B-B81A1BE5D966}">
  <sheetPr>
    <pageSetUpPr fitToPage="1"/>
  </sheetPr>
  <dimension ref="A1:N146"/>
  <sheetViews>
    <sheetView tabSelected="1" zoomScaleNormal="100" workbookViewId="0">
      <selection activeCell="A5" sqref="A5:N146"/>
    </sheetView>
  </sheetViews>
  <sheetFormatPr defaultRowHeight="12.75" x14ac:dyDescent="0.2"/>
  <cols>
    <col min="1" max="1" width="60.28515625" bestFit="1" customWidth="1"/>
    <col min="2" max="2" width="7" customWidth="1"/>
    <col min="3" max="3" width="15" customWidth="1"/>
    <col min="4" max="6" width="16.28515625" bestFit="1" customWidth="1"/>
    <col min="7" max="9" width="16.140625" bestFit="1" customWidth="1"/>
    <col min="10" max="10" width="2.140625" customWidth="1"/>
    <col min="11" max="11" width="15" style="2" customWidth="1"/>
    <col min="12" max="12" width="15.28515625" customWidth="1"/>
    <col min="13" max="13" width="14.42578125" customWidth="1"/>
  </cols>
  <sheetData>
    <row r="1" spans="1:14" x14ac:dyDescent="0.2">
      <c r="A1" s="6" t="s">
        <v>159</v>
      </c>
      <c r="N1" s="29" t="s">
        <v>156</v>
      </c>
    </row>
    <row r="2" spans="1:14" x14ac:dyDescent="0.2">
      <c r="A2" s="6" t="s">
        <v>161</v>
      </c>
      <c r="N2" s="29" t="s">
        <v>157</v>
      </c>
    </row>
    <row r="3" spans="1:14" x14ac:dyDescent="0.2">
      <c r="A3" t="s">
        <v>160</v>
      </c>
      <c r="C3" s="33" t="s">
        <v>149</v>
      </c>
      <c r="D3" s="34"/>
      <c r="E3" s="34"/>
      <c r="F3" s="35"/>
      <c r="G3" s="33" t="s">
        <v>150</v>
      </c>
      <c r="H3" s="34"/>
      <c r="I3" s="35"/>
      <c r="J3" s="9"/>
      <c r="K3" s="8"/>
    </row>
    <row r="4" spans="1:14" ht="39.75" x14ac:dyDescent="0.2">
      <c r="A4" s="1" t="s">
        <v>0</v>
      </c>
      <c r="B4" s="1" t="s">
        <v>115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1"/>
      <c r="K4" s="12" t="s">
        <v>146</v>
      </c>
      <c r="L4" s="15" t="s">
        <v>154</v>
      </c>
      <c r="M4" s="15" t="s">
        <v>155</v>
      </c>
      <c r="N4" s="15" t="s">
        <v>153</v>
      </c>
    </row>
    <row r="5" spans="1:14" s="5" customFormat="1" x14ac:dyDescent="0.2">
      <c r="A5" s="5" t="s">
        <v>51</v>
      </c>
      <c r="B5" s="5" t="s">
        <v>8</v>
      </c>
      <c r="C5" s="4">
        <v>2242717.4200000009</v>
      </c>
      <c r="D5" s="4">
        <v>399254.56</v>
      </c>
      <c r="E5" s="4">
        <v>2339714.4699999997</v>
      </c>
      <c r="F5" s="4">
        <v>2756259.9199999995</v>
      </c>
      <c r="G5" s="3">
        <v>1452641</v>
      </c>
      <c r="H5" s="3">
        <v>2948867</v>
      </c>
      <c r="I5" s="3">
        <v>2119113</v>
      </c>
      <c r="J5" s="3"/>
      <c r="K5" s="3">
        <v>2131345</v>
      </c>
      <c r="L5" s="4">
        <f>AVERAGE(D5:F5)</f>
        <v>1831742.9833333332</v>
      </c>
      <c r="M5" s="4">
        <f>+G5-L5</f>
        <v>-379101.98333333316</v>
      </c>
      <c r="N5" s="25">
        <f t="shared" ref="N5:N13" si="0">+M5/L5</f>
        <v>-0.20696243238418657</v>
      </c>
    </row>
    <row r="6" spans="1:14" s="5" customFormat="1" x14ac:dyDescent="0.2">
      <c r="A6" s="5" t="s">
        <v>83</v>
      </c>
      <c r="B6" s="5" t="s">
        <v>8</v>
      </c>
      <c r="C6" s="4">
        <v>1231420.1200000001</v>
      </c>
      <c r="D6" s="4">
        <v>319502.97000000009</v>
      </c>
      <c r="E6" s="4">
        <v>405105.17999999993</v>
      </c>
      <c r="F6" s="4">
        <v>649169.81999999983</v>
      </c>
      <c r="G6" s="3">
        <v>349999</v>
      </c>
      <c r="H6" s="3">
        <v>349999</v>
      </c>
      <c r="I6" s="3">
        <v>600000</v>
      </c>
      <c r="J6" s="3"/>
      <c r="K6" s="3">
        <v>419000</v>
      </c>
      <c r="L6" s="4">
        <f t="shared" ref="L6:L69" si="1">AVERAGE(D6:F6)</f>
        <v>457925.98999999993</v>
      </c>
      <c r="M6" s="4">
        <f t="shared" ref="M6:M69" si="2">+G6-L6</f>
        <v>-107926.98999999993</v>
      </c>
      <c r="N6" s="25">
        <f t="shared" si="0"/>
        <v>-0.23568653528488293</v>
      </c>
    </row>
    <row r="7" spans="1:14" s="5" customFormat="1" x14ac:dyDescent="0.2">
      <c r="A7" s="5" t="s">
        <v>68</v>
      </c>
      <c r="B7" s="5" t="s">
        <v>8</v>
      </c>
      <c r="C7" s="4">
        <v>943795.0299999998</v>
      </c>
      <c r="D7" s="4">
        <v>748287.6</v>
      </c>
      <c r="E7" s="4">
        <v>800907.49000000034</v>
      </c>
      <c r="F7" s="4">
        <v>369767.72</v>
      </c>
      <c r="G7" s="3">
        <v>958925</v>
      </c>
      <c r="H7" s="3">
        <v>963504</v>
      </c>
      <c r="I7" s="3">
        <v>963504</v>
      </c>
      <c r="J7" s="3"/>
      <c r="K7" s="3">
        <v>1025004</v>
      </c>
      <c r="L7" s="4">
        <f t="shared" si="1"/>
        <v>639654.27000000014</v>
      </c>
      <c r="M7" s="4">
        <f t="shared" si="2"/>
        <v>319270.72999999986</v>
      </c>
      <c r="N7" s="25">
        <f t="shared" si="0"/>
        <v>0.49913014729034766</v>
      </c>
    </row>
    <row r="8" spans="1:14" s="5" customFormat="1" x14ac:dyDescent="0.2">
      <c r="A8" s="5" t="s">
        <v>52</v>
      </c>
      <c r="B8" s="5" t="s">
        <v>8</v>
      </c>
      <c r="C8" s="4">
        <v>2218870.0200000005</v>
      </c>
      <c r="D8" s="4">
        <v>2305759.9700000007</v>
      </c>
      <c r="E8" s="4">
        <v>2222952.2299999991</v>
      </c>
      <c r="F8" s="4">
        <v>2454388.6400000011</v>
      </c>
      <c r="G8" s="3">
        <v>2484254</v>
      </c>
      <c r="H8" s="3">
        <v>2693105</v>
      </c>
      <c r="I8" s="3">
        <v>2623988</v>
      </c>
      <c r="J8" s="3"/>
      <c r="K8" s="3">
        <v>2764186</v>
      </c>
      <c r="L8" s="4">
        <f t="shared" si="1"/>
        <v>2327700.2799999998</v>
      </c>
      <c r="M8" s="4">
        <f t="shared" si="2"/>
        <v>156553.7200000002</v>
      </c>
      <c r="N8" s="25">
        <f t="shared" si="0"/>
        <v>6.7256820538768081E-2</v>
      </c>
    </row>
    <row r="9" spans="1:14" s="5" customFormat="1" x14ac:dyDescent="0.2">
      <c r="A9" s="5" t="s">
        <v>70</v>
      </c>
      <c r="B9" s="5" t="s">
        <v>8</v>
      </c>
      <c r="C9" s="4">
        <v>0</v>
      </c>
      <c r="D9" s="4">
        <v>240.58</v>
      </c>
      <c r="E9" s="4">
        <v>1277199.7599999998</v>
      </c>
      <c r="F9" s="4">
        <v>1172273.55</v>
      </c>
      <c r="G9" s="3">
        <v>813479</v>
      </c>
      <c r="H9" s="3">
        <v>800005</v>
      </c>
      <c r="I9" s="3">
        <v>800003</v>
      </c>
      <c r="J9" s="3"/>
      <c r="K9" s="3">
        <v>440003</v>
      </c>
      <c r="L9" s="4">
        <f t="shared" si="1"/>
        <v>816571.29666666652</v>
      </c>
      <c r="M9" s="4">
        <f t="shared" si="2"/>
        <v>-3092.2966666665161</v>
      </c>
      <c r="N9" s="25">
        <f t="shared" si="0"/>
        <v>-3.7869279501858686E-3</v>
      </c>
    </row>
    <row r="10" spans="1:14" s="5" customFormat="1" x14ac:dyDescent="0.2">
      <c r="A10" s="5" t="s">
        <v>54</v>
      </c>
      <c r="B10" s="5" t="s">
        <v>8</v>
      </c>
      <c r="C10" s="4">
        <v>2717260.1</v>
      </c>
      <c r="D10" s="4">
        <v>1771562.9699999997</v>
      </c>
      <c r="E10" s="4">
        <v>1634823.02</v>
      </c>
      <c r="F10" s="4">
        <v>2350481.8100000005</v>
      </c>
      <c r="G10" s="3">
        <v>2500008</v>
      </c>
      <c r="H10" s="3">
        <v>2500008</v>
      </c>
      <c r="I10" s="3">
        <v>2500008</v>
      </c>
      <c r="J10" s="3"/>
      <c r="K10" s="3">
        <v>2753832</v>
      </c>
      <c r="L10" s="4">
        <f t="shared" si="1"/>
        <v>1918955.9333333336</v>
      </c>
      <c r="M10" s="4">
        <f t="shared" si="2"/>
        <v>581052.06666666642</v>
      </c>
      <c r="N10" s="25">
        <f t="shared" si="0"/>
        <v>0.30279594052863246</v>
      </c>
    </row>
    <row r="11" spans="1:14" s="5" customFormat="1" x14ac:dyDescent="0.2">
      <c r="A11" s="26" t="s">
        <v>37</v>
      </c>
      <c r="B11" s="26" t="s">
        <v>8</v>
      </c>
      <c r="C11" s="27">
        <v>2076672.0200000003</v>
      </c>
      <c r="D11" s="27">
        <v>994800.80999999982</v>
      </c>
      <c r="E11" s="27">
        <v>945204.50000000012</v>
      </c>
      <c r="F11" s="27">
        <v>2703249.9800000004</v>
      </c>
      <c r="G11" s="28">
        <v>4839609</v>
      </c>
      <c r="H11" s="28">
        <v>5622720</v>
      </c>
      <c r="I11" s="28">
        <v>3877380</v>
      </c>
      <c r="J11" s="28"/>
      <c r="K11" s="3">
        <v>6470552</v>
      </c>
      <c r="L11" s="4">
        <f t="shared" si="1"/>
        <v>1547751.7633333337</v>
      </c>
      <c r="M11" s="4">
        <f t="shared" si="2"/>
        <v>3291857.2366666663</v>
      </c>
      <c r="N11" s="25">
        <f t="shared" si="0"/>
        <v>2.1268638257449757</v>
      </c>
    </row>
    <row r="12" spans="1:14" s="5" customFormat="1" x14ac:dyDescent="0.2">
      <c r="A12" s="5" t="s">
        <v>82</v>
      </c>
      <c r="B12" s="5" t="s">
        <v>8</v>
      </c>
      <c r="C12" s="4">
        <v>120891.55000000002</v>
      </c>
      <c r="D12" s="4">
        <v>357672.6700000001</v>
      </c>
      <c r="E12" s="4">
        <v>385002.15999999957</v>
      </c>
      <c r="F12" s="4">
        <v>558300.07999999996</v>
      </c>
      <c r="G12" s="3">
        <v>325001</v>
      </c>
      <c r="H12" s="3">
        <v>370002</v>
      </c>
      <c r="I12" s="3">
        <v>639999</v>
      </c>
      <c r="J12" s="3"/>
      <c r="K12" s="3">
        <v>724001</v>
      </c>
      <c r="L12" s="4">
        <f t="shared" si="1"/>
        <v>433658.30333333323</v>
      </c>
      <c r="M12" s="4">
        <f t="shared" si="2"/>
        <v>-108657.30333333323</v>
      </c>
      <c r="N12" s="25">
        <f t="shared" si="0"/>
        <v>-0.25055972063289045</v>
      </c>
    </row>
    <row r="13" spans="1:14" s="5" customFormat="1" ht="14.25" x14ac:dyDescent="0.2">
      <c r="A13" s="20" t="s">
        <v>19</v>
      </c>
      <c r="B13" s="20" t="s">
        <v>8</v>
      </c>
      <c r="C13" s="21">
        <v>0</v>
      </c>
      <c r="D13" s="21">
        <v>0</v>
      </c>
      <c r="E13" s="21">
        <v>0</v>
      </c>
      <c r="F13" s="21">
        <v>6540925.1699999999</v>
      </c>
      <c r="G13" s="22">
        <v>5999915</v>
      </c>
      <c r="H13" s="22">
        <v>6300000</v>
      </c>
      <c r="I13" s="22">
        <v>6300000</v>
      </c>
      <c r="J13" s="22"/>
      <c r="K13" s="18">
        <v>4338871</v>
      </c>
      <c r="L13" s="17">
        <f t="shared" si="1"/>
        <v>2180308.39</v>
      </c>
      <c r="M13" s="17">
        <f t="shared" si="2"/>
        <v>3819606.61</v>
      </c>
      <c r="N13" s="19">
        <f t="shared" si="0"/>
        <v>1.7518652992020085</v>
      </c>
    </row>
    <row r="14" spans="1:14" s="5" customFormat="1" x14ac:dyDescent="0.2">
      <c r="A14" s="26" t="s">
        <v>38</v>
      </c>
      <c r="B14" s="26" t="s">
        <v>8</v>
      </c>
      <c r="C14" s="27">
        <v>7432557.129999999</v>
      </c>
      <c r="D14" s="27">
        <v>6950847.9900000012</v>
      </c>
      <c r="E14" s="27">
        <v>15868642.400000002</v>
      </c>
      <c r="F14" s="27">
        <v>3465628.600000001</v>
      </c>
      <c r="G14" s="28">
        <v>4078651</v>
      </c>
      <c r="H14" s="28">
        <v>4699999</v>
      </c>
      <c r="I14" s="28">
        <v>4700000</v>
      </c>
      <c r="J14" s="28"/>
      <c r="K14" s="3">
        <v>5253159</v>
      </c>
      <c r="L14" s="4">
        <f t="shared" si="1"/>
        <v>8761706.3300000019</v>
      </c>
      <c r="M14" s="4">
        <f t="shared" si="2"/>
        <v>-4683055.3300000019</v>
      </c>
      <c r="N14" s="25">
        <f t="shared" ref="N14:N27" si="3">+M14/L14</f>
        <v>-0.5344912456110591</v>
      </c>
    </row>
    <row r="15" spans="1:14" s="5" customFormat="1" x14ac:dyDescent="0.2">
      <c r="A15" s="20" t="s">
        <v>40</v>
      </c>
      <c r="B15" s="20" t="s">
        <v>8</v>
      </c>
      <c r="C15" s="21">
        <v>0</v>
      </c>
      <c r="D15" s="21">
        <v>0</v>
      </c>
      <c r="E15" s="21">
        <v>1704620.58</v>
      </c>
      <c r="F15" s="21">
        <v>4004370.23</v>
      </c>
      <c r="G15" s="22">
        <v>3859166</v>
      </c>
      <c r="H15" s="22">
        <v>3500000</v>
      </c>
      <c r="I15" s="22">
        <v>3749987</v>
      </c>
      <c r="J15" s="22"/>
      <c r="K15" s="18">
        <v>3740591</v>
      </c>
      <c r="L15" s="17">
        <f t="shared" si="1"/>
        <v>1902996.9366666668</v>
      </c>
      <c r="M15" s="17">
        <f t="shared" si="2"/>
        <v>1956169.0633333332</v>
      </c>
      <c r="N15" s="19">
        <f t="shared" si="3"/>
        <v>1.0279412570993436</v>
      </c>
    </row>
    <row r="16" spans="1:14" s="5" customFormat="1" x14ac:dyDescent="0.2">
      <c r="A16" s="5" t="s">
        <v>59</v>
      </c>
      <c r="B16" s="5" t="s">
        <v>8</v>
      </c>
      <c r="C16" s="4">
        <v>207965.90000000002</v>
      </c>
      <c r="D16" s="4">
        <v>2233252.5800000005</v>
      </c>
      <c r="E16" s="4">
        <v>1956168.9899999988</v>
      </c>
      <c r="F16" s="4">
        <v>2093929.5899999989</v>
      </c>
      <c r="G16" s="3">
        <v>1260205</v>
      </c>
      <c r="H16" s="3">
        <v>2063801</v>
      </c>
      <c r="I16" s="3">
        <v>1972626</v>
      </c>
      <c r="J16" s="3"/>
      <c r="K16" s="3">
        <v>495965</v>
      </c>
      <c r="L16" s="4">
        <f t="shared" si="1"/>
        <v>2094450.386666666</v>
      </c>
      <c r="M16" s="4">
        <f t="shared" si="2"/>
        <v>-834245.38666666602</v>
      </c>
      <c r="N16" s="25">
        <f t="shared" si="3"/>
        <v>-0.39831231714892706</v>
      </c>
    </row>
    <row r="17" spans="1:14" s="5" customFormat="1" x14ac:dyDescent="0.2">
      <c r="A17" s="5" t="s">
        <v>58</v>
      </c>
      <c r="B17" s="5" t="s">
        <v>8</v>
      </c>
      <c r="C17" s="4">
        <v>2470662.0900000003</v>
      </c>
      <c r="D17" s="4">
        <v>531567.1399999999</v>
      </c>
      <c r="E17" s="4">
        <v>1943210.7100000002</v>
      </c>
      <c r="F17" s="4">
        <v>1221333.0399999998</v>
      </c>
      <c r="G17" s="3">
        <v>2801323</v>
      </c>
      <c r="H17" s="3">
        <v>2121419</v>
      </c>
      <c r="I17" s="3">
        <v>2461518</v>
      </c>
      <c r="J17" s="3"/>
      <c r="K17" s="3">
        <v>1403703</v>
      </c>
      <c r="L17" s="4">
        <f t="shared" si="1"/>
        <v>1232036.9633333331</v>
      </c>
      <c r="M17" s="4">
        <f t="shared" si="2"/>
        <v>1569286.0366666669</v>
      </c>
      <c r="N17" s="25">
        <f t="shared" si="3"/>
        <v>1.2737329182242152</v>
      </c>
    </row>
    <row r="18" spans="1:14" s="5" customFormat="1" x14ac:dyDescent="0.2">
      <c r="A18" s="5" t="s">
        <v>57</v>
      </c>
      <c r="B18" s="5" t="s">
        <v>8</v>
      </c>
      <c r="C18" s="4">
        <v>14788544.860000001</v>
      </c>
      <c r="D18" s="4">
        <v>10112821.860000001</v>
      </c>
      <c r="E18" s="4">
        <v>7500912.4699999979</v>
      </c>
      <c r="F18" s="4">
        <v>1507018.4500000004</v>
      </c>
      <c r="G18" s="3">
        <v>2165010</v>
      </c>
      <c r="H18" s="3">
        <v>2239852</v>
      </c>
      <c r="I18" s="3">
        <v>794988</v>
      </c>
      <c r="J18" s="3"/>
      <c r="K18" s="3">
        <v>0</v>
      </c>
      <c r="L18" s="4">
        <f t="shared" si="1"/>
        <v>6373584.2599999988</v>
      </c>
      <c r="M18" s="4">
        <f t="shared" si="2"/>
        <v>-4208574.2599999988</v>
      </c>
      <c r="N18" s="25">
        <f t="shared" si="3"/>
        <v>-0.66031515208994818</v>
      </c>
    </row>
    <row r="19" spans="1:14" s="5" customFormat="1" x14ac:dyDescent="0.2">
      <c r="A19" s="26" t="s">
        <v>16</v>
      </c>
      <c r="B19" s="26" t="s">
        <v>8</v>
      </c>
      <c r="C19" s="27">
        <v>9272527.8200000394</v>
      </c>
      <c r="D19" s="27">
        <v>11868878.93000003</v>
      </c>
      <c r="E19" s="27">
        <v>12157855.090000046</v>
      </c>
      <c r="F19" s="27">
        <v>11835052.550000008</v>
      </c>
      <c r="G19" s="28">
        <v>11499986</v>
      </c>
      <c r="H19" s="28">
        <v>11499986</v>
      </c>
      <c r="I19" s="28">
        <v>10999980</v>
      </c>
      <c r="J19" s="28"/>
      <c r="K19" s="3">
        <v>10046229</v>
      </c>
      <c r="L19" s="4">
        <f t="shared" si="1"/>
        <v>11953928.856666693</v>
      </c>
      <c r="M19" s="4">
        <f t="shared" si="2"/>
        <v>-453942.85666669346</v>
      </c>
      <c r="N19" s="25">
        <f t="shared" si="3"/>
        <v>-3.7974364923004371E-2</v>
      </c>
    </row>
    <row r="20" spans="1:14" s="5" customFormat="1" x14ac:dyDescent="0.2">
      <c r="A20" s="20" t="s">
        <v>18</v>
      </c>
      <c r="B20" s="20" t="s">
        <v>8</v>
      </c>
      <c r="C20" s="21">
        <v>3685445.7699999991</v>
      </c>
      <c r="D20" s="21">
        <v>4853883.1800000016</v>
      </c>
      <c r="E20" s="21">
        <v>3731511.3800000008</v>
      </c>
      <c r="F20" s="21">
        <v>6102800.8299999945</v>
      </c>
      <c r="G20" s="22">
        <v>6930025</v>
      </c>
      <c r="H20" s="22">
        <v>7069995</v>
      </c>
      <c r="I20" s="22">
        <v>7000013</v>
      </c>
      <c r="J20" s="22"/>
      <c r="K20" s="18">
        <v>5999999</v>
      </c>
      <c r="L20" s="17">
        <f t="shared" si="1"/>
        <v>4896065.129999999</v>
      </c>
      <c r="M20" s="17">
        <f t="shared" si="2"/>
        <v>2033959.870000001</v>
      </c>
      <c r="N20" s="19">
        <f t="shared" si="3"/>
        <v>0.41542745367850153</v>
      </c>
    </row>
    <row r="21" spans="1:14" s="5" customFormat="1" x14ac:dyDescent="0.2">
      <c r="A21" s="5" t="s">
        <v>61</v>
      </c>
      <c r="B21" s="5" t="s">
        <v>8</v>
      </c>
      <c r="C21" s="4">
        <v>2742349.6</v>
      </c>
      <c r="D21" s="4">
        <v>1815953.5900000019</v>
      </c>
      <c r="E21" s="4">
        <v>1915579.7600000002</v>
      </c>
      <c r="F21" s="4">
        <v>1883953.7800000007</v>
      </c>
      <c r="G21" s="3">
        <v>1600000</v>
      </c>
      <c r="H21" s="3">
        <v>1999999</v>
      </c>
      <c r="I21" s="3">
        <v>2400000</v>
      </c>
      <c r="J21" s="3"/>
      <c r="K21" s="3">
        <v>1599997</v>
      </c>
      <c r="L21" s="4">
        <f t="shared" si="1"/>
        <v>1871829.0433333341</v>
      </c>
      <c r="M21" s="4">
        <f t="shared" si="2"/>
        <v>-271829.04333333415</v>
      </c>
      <c r="N21" s="25">
        <f t="shared" si="3"/>
        <v>-0.14522108431935843</v>
      </c>
    </row>
    <row r="22" spans="1:14" s="5" customFormat="1" x14ac:dyDescent="0.2">
      <c r="A22" s="5" t="s">
        <v>65</v>
      </c>
      <c r="B22" s="5" t="s">
        <v>8</v>
      </c>
      <c r="C22" s="4">
        <v>340337.60999999952</v>
      </c>
      <c r="D22" s="4">
        <v>379678.24000000005</v>
      </c>
      <c r="E22" s="4">
        <v>1947160.4600000002</v>
      </c>
      <c r="F22" s="4">
        <v>670738.96000000008</v>
      </c>
      <c r="G22" s="3">
        <v>1100000</v>
      </c>
      <c r="H22" s="3">
        <v>1150000</v>
      </c>
      <c r="I22" s="3">
        <v>1200000</v>
      </c>
      <c r="J22" s="3"/>
      <c r="K22" s="3">
        <v>1717694</v>
      </c>
      <c r="L22" s="4">
        <f t="shared" si="1"/>
        <v>999192.55333333334</v>
      </c>
      <c r="M22" s="4">
        <f t="shared" si="2"/>
        <v>100807.44666666666</v>
      </c>
      <c r="N22" s="25">
        <f t="shared" si="3"/>
        <v>0.10088890908000694</v>
      </c>
    </row>
    <row r="23" spans="1:14" s="5" customFormat="1" x14ac:dyDescent="0.2">
      <c r="A23" s="20" t="s">
        <v>36</v>
      </c>
      <c r="B23" s="20" t="s">
        <v>8</v>
      </c>
      <c r="C23" s="21">
        <v>1573450.4699999969</v>
      </c>
      <c r="D23" s="21">
        <v>1693570.549999998</v>
      </c>
      <c r="E23" s="21">
        <v>6503137.8599999882</v>
      </c>
      <c r="F23" s="21">
        <v>5183165.3899999978</v>
      </c>
      <c r="G23" s="22">
        <v>5399944</v>
      </c>
      <c r="H23" s="22">
        <v>5399984</v>
      </c>
      <c r="I23" s="22">
        <v>5399987</v>
      </c>
      <c r="J23" s="22"/>
      <c r="K23" s="18">
        <v>2751073</v>
      </c>
      <c r="L23" s="17">
        <f t="shared" si="1"/>
        <v>4459957.933333328</v>
      </c>
      <c r="M23" s="17">
        <f t="shared" si="2"/>
        <v>939986.06666667201</v>
      </c>
      <c r="N23" s="19">
        <f t="shared" si="3"/>
        <v>0.21076119566987392</v>
      </c>
    </row>
    <row r="24" spans="1:14" s="5" customFormat="1" x14ac:dyDescent="0.2">
      <c r="A24" s="26" t="s">
        <v>20</v>
      </c>
      <c r="B24" s="26" t="s">
        <v>8</v>
      </c>
      <c r="C24" s="27">
        <v>3190439.8100000056</v>
      </c>
      <c r="D24" s="27">
        <v>6237565.460000013</v>
      </c>
      <c r="E24" s="27">
        <v>10510174.979999997</v>
      </c>
      <c r="F24" s="27">
        <v>17798753.889999997</v>
      </c>
      <c r="G24" s="28">
        <v>6023406</v>
      </c>
      <c r="H24" s="28">
        <v>6000012</v>
      </c>
      <c r="I24" s="28">
        <v>6000012</v>
      </c>
      <c r="J24" s="28"/>
      <c r="K24" s="3">
        <v>3423275</v>
      </c>
      <c r="L24" s="4">
        <f t="shared" si="1"/>
        <v>11515498.110000001</v>
      </c>
      <c r="M24" s="4">
        <f t="shared" si="2"/>
        <v>-5492092.1100000013</v>
      </c>
      <c r="N24" s="25">
        <f t="shared" si="3"/>
        <v>-0.47693048598833043</v>
      </c>
    </row>
    <row r="25" spans="1:14" s="5" customFormat="1" x14ac:dyDescent="0.2">
      <c r="A25" s="20" t="s">
        <v>39</v>
      </c>
      <c r="B25" s="20" t="s">
        <v>8</v>
      </c>
      <c r="C25" s="21">
        <v>0</v>
      </c>
      <c r="D25" s="21">
        <v>0</v>
      </c>
      <c r="E25" s="21">
        <v>0</v>
      </c>
      <c r="F25" s="21">
        <v>616425.72</v>
      </c>
      <c r="G25" s="22">
        <v>2775000</v>
      </c>
      <c r="H25" s="22">
        <v>3900000</v>
      </c>
      <c r="I25" s="22">
        <v>4060000</v>
      </c>
      <c r="J25" s="22"/>
      <c r="K25" s="18">
        <v>2000253</v>
      </c>
      <c r="L25" s="17">
        <f t="shared" si="1"/>
        <v>205475.24</v>
      </c>
      <c r="M25" s="17">
        <f t="shared" si="2"/>
        <v>2569524.7599999998</v>
      </c>
      <c r="N25" s="19">
        <f t="shared" si="3"/>
        <v>12.505276840168188</v>
      </c>
    </row>
    <row r="26" spans="1:14" s="5" customFormat="1" x14ac:dyDescent="0.2">
      <c r="A26" s="26" t="s">
        <v>35</v>
      </c>
      <c r="B26" s="26" t="s">
        <v>8</v>
      </c>
      <c r="C26" s="27">
        <v>1033832.54</v>
      </c>
      <c r="D26" s="27">
        <v>10919525.849999998</v>
      </c>
      <c r="E26" s="27">
        <v>5056068.540000001</v>
      </c>
      <c r="F26" s="27">
        <v>1657283.08</v>
      </c>
      <c r="G26" s="28">
        <v>3498321</v>
      </c>
      <c r="H26" s="28">
        <v>3416996</v>
      </c>
      <c r="I26" s="28">
        <v>5681768</v>
      </c>
      <c r="J26" s="28"/>
      <c r="K26" s="3">
        <v>2877669</v>
      </c>
      <c r="L26" s="4">
        <f t="shared" si="1"/>
        <v>5877625.8233333332</v>
      </c>
      <c r="M26" s="4">
        <f t="shared" si="2"/>
        <v>-2379304.8233333332</v>
      </c>
      <c r="N26" s="25">
        <f t="shared" si="3"/>
        <v>-0.40480712703551724</v>
      </c>
    </row>
    <row r="27" spans="1:14" s="5" customFormat="1" x14ac:dyDescent="0.2">
      <c r="A27" s="20" t="s">
        <v>34</v>
      </c>
      <c r="B27" s="20" t="s">
        <v>8</v>
      </c>
      <c r="C27" s="21">
        <v>0</v>
      </c>
      <c r="D27" s="21">
        <v>0</v>
      </c>
      <c r="E27" s="21">
        <v>0</v>
      </c>
      <c r="F27" s="21">
        <v>2183336.73</v>
      </c>
      <c r="G27" s="22">
        <v>5560672</v>
      </c>
      <c r="H27" s="22">
        <v>3449859</v>
      </c>
      <c r="I27" s="22">
        <v>5789674</v>
      </c>
      <c r="J27" s="22"/>
      <c r="K27" s="18">
        <v>5462847</v>
      </c>
      <c r="L27" s="17">
        <f t="shared" si="1"/>
        <v>727778.91</v>
      </c>
      <c r="M27" s="17">
        <f t="shared" si="2"/>
        <v>4832893.09</v>
      </c>
      <c r="N27" s="19">
        <f t="shared" si="3"/>
        <v>6.6406061285837472</v>
      </c>
    </row>
    <row r="28" spans="1:14" s="5" customFormat="1" x14ac:dyDescent="0.2">
      <c r="A28" s="31" t="s">
        <v>53</v>
      </c>
      <c r="B28" s="31" t="s">
        <v>8</v>
      </c>
      <c r="C28" s="17">
        <v>509680.13</v>
      </c>
      <c r="D28" s="17">
        <v>895569.16</v>
      </c>
      <c r="E28" s="17">
        <v>1823770.3299999998</v>
      </c>
      <c r="F28" s="17">
        <v>1550948.0400000007</v>
      </c>
      <c r="G28" s="18">
        <v>2727599</v>
      </c>
      <c r="H28" s="18">
        <v>2679478</v>
      </c>
      <c r="I28" s="18">
        <v>2695981</v>
      </c>
      <c r="J28" s="18"/>
      <c r="K28" s="18">
        <v>938827</v>
      </c>
      <c r="L28" s="17">
        <f t="shared" si="1"/>
        <v>1423429.1766666668</v>
      </c>
      <c r="M28" s="17">
        <f t="shared" si="2"/>
        <v>1304169.8233333332</v>
      </c>
      <c r="N28" s="19">
        <f t="shared" ref="N28:N78" si="4">+M28/L28</f>
        <v>0.91621686889079323</v>
      </c>
    </row>
    <row r="29" spans="1:14" s="5" customFormat="1" ht="14.25" x14ac:dyDescent="0.2">
      <c r="A29" s="31" t="s">
        <v>116</v>
      </c>
      <c r="B29" s="31" t="s">
        <v>8</v>
      </c>
      <c r="C29" s="17">
        <v>1307216.1000000003</v>
      </c>
      <c r="D29" s="17">
        <v>5021478.330000001</v>
      </c>
      <c r="E29" s="17">
        <v>2838112.0700000003</v>
      </c>
      <c r="F29" s="17">
        <v>6049746.2400000012</v>
      </c>
      <c r="G29" s="18">
        <v>3243307</v>
      </c>
      <c r="H29" s="18">
        <v>0</v>
      </c>
      <c r="I29" s="18">
        <v>0</v>
      </c>
      <c r="J29" s="18"/>
      <c r="K29" s="18">
        <v>6965904</v>
      </c>
      <c r="L29" s="17">
        <f t="shared" si="1"/>
        <v>4636445.5466666678</v>
      </c>
      <c r="M29" s="17">
        <f t="shared" si="2"/>
        <v>-1393138.5466666678</v>
      </c>
      <c r="N29" s="19">
        <f t="shared" si="4"/>
        <v>-0.30047555452651714</v>
      </c>
    </row>
    <row r="30" spans="1:14" s="5" customFormat="1" x14ac:dyDescent="0.2">
      <c r="A30" s="5" t="s">
        <v>80</v>
      </c>
      <c r="B30" s="5" t="s">
        <v>8</v>
      </c>
      <c r="C30" s="4">
        <v>257515.46</v>
      </c>
      <c r="D30" s="4">
        <v>-1.4551915228366852E-11</v>
      </c>
      <c r="E30" s="4">
        <v>0</v>
      </c>
      <c r="F30" s="4">
        <v>171367.61000000002</v>
      </c>
      <c r="G30" s="3">
        <v>93045</v>
      </c>
      <c r="H30" s="3">
        <v>422064</v>
      </c>
      <c r="I30" s="3">
        <v>100000</v>
      </c>
      <c r="J30" s="3"/>
      <c r="K30" s="3">
        <v>302427</v>
      </c>
      <c r="L30" s="4">
        <f t="shared" si="1"/>
        <v>57122.53666666666</v>
      </c>
      <c r="M30" s="4">
        <f t="shared" si="2"/>
        <v>35922.46333333334</v>
      </c>
      <c r="N30" s="25">
        <f t="shared" si="4"/>
        <v>0.62886673858613096</v>
      </c>
    </row>
    <row r="31" spans="1:14" s="5" customFormat="1" x14ac:dyDescent="0.2">
      <c r="A31" s="5" t="s">
        <v>55</v>
      </c>
      <c r="B31" s="5" t="s">
        <v>8</v>
      </c>
      <c r="C31" s="4">
        <v>428668.60000000003</v>
      </c>
      <c r="D31" s="4">
        <v>2050010.53</v>
      </c>
      <c r="E31" s="4">
        <v>1812953.9800000004</v>
      </c>
      <c r="F31" s="4">
        <v>2216340.9900000002</v>
      </c>
      <c r="G31" s="3">
        <v>1472733</v>
      </c>
      <c r="H31" s="3">
        <v>2482488</v>
      </c>
      <c r="I31" s="3">
        <v>2115997</v>
      </c>
      <c r="J31" s="3"/>
      <c r="K31" s="3">
        <v>1757065</v>
      </c>
      <c r="L31" s="4">
        <f t="shared" si="1"/>
        <v>2026435.166666667</v>
      </c>
      <c r="M31" s="4">
        <f t="shared" si="2"/>
        <v>-553702.16666666698</v>
      </c>
      <c r="N31" s="25">
        <f t="shared" si="4"/>
        <v>-0.27323951724419848</v>
      </c>
    </row>
    <row r="32" spans="1:14" s="5" customFormat="1" x14ac:dyDescent="0.2">
      <c r="A32" s="26" t="s">
        <v>48</v>
      </c>
      <c r="B32" s="26" t="s">
        <v>8</v>
      </c>
      <c r="C32" s="27">
        <v>1037227.4500000001</v>
      </c>
      <c r="D32" s="27">
        <v>3816881.2799999993</v>
      </c>
      <c r="E32" s="27">
        <v>3886214.7100000004</v>
      </c>
      <c r="F32" s="27">
        <v>3113430.939999999</v>
      </c>
      <c r="G32" s="28">
        <v>972340</v>
      </c>
      <c r="H32" s="28">
        <v>1137498</v>
      </c>
      <c r="I32" s="28">
        <v>1400499</v>
      </c>
      <c r="J32" s="28"/>
      <c r="K32" s="3">
        <v>1249414</v>
      </c>
      <c r="L32" s="4">
        <f t="shared" si="1"/>
        <v>3605508.9766666666</v>
      </c>
      <c r="M32" s="4">
        <f t="shared" si="2"/>
        <v>-2633168.9766666666</v>
      </c>
      <c r="N32" s="25">
        <f t="shared" si="4"/>
        <v>-0.73031824180924954</v>
      </c>
    </row>
    <row r="33" spans="1:14" s="5" customFormat="1" x14ac:dyDescent="0.2">
      <c r="A33" s="5" t="s">
        <v>67</v>
      </c>
      <c r="B33" s="5" t="s">
        <v>8</v>
      </c>
      <c r="C33" s="4">
        <v>100617.60000000001</v>
      </c>
      <c r="D33" s="4">
        <v>749777.79</v>
      </c>
      <c r="E33" s="4">
        <v>580675.96999999974</v>
      </c>
      <c r="F33" s="4">
        <v>670378.12000000011</v>
      </c>
      <c r="G33" s="3">
        <v>1123937</v>
      </c>
      <c r="H33" s="3">
        <v>964347</v>
      </c>
      <c r="I33" s="3">
        <v>887389</v>
      </c>
      <c r="J33" s="3"/>
      <c r="K33" s="3">
        <v>1088594</v>
      </c>
      <c r="L33" s="4">
        <f t="shared" si="1"/>
        <v>666943.96</v>
      </c>
      <c r="M33" s="4">
        <f t="shared" si="2"/>
        <v>456993.04000000004</v>
      </c>
      <c r="N33" s="25">
        <f t="shared" si="4"/>
        <v>0.68520455601697039</v>
      </c>
    </row>
    <row r="34" spans="1:14" s="5" customFormat="1" x14ac:dyDescent="0.2">
      <c r="A34" s="5" t="s">
        <v>60</v>
      </c>
      <c r="B34" s="5" t="s">
        <v>8</v>
      </c>
      <c r="C34" s="4">
        <v>1753393.43</v>
      </c>
      <c r="D34" s="4">
        <v>2462107.4300000002</v>
      </c>
      <c r="E34" s="4">
        <v>2192326.3200000003</v>
      </c>
      <c r="F34" s="4">
        <v>2214552.9300000002</v>
      </c>
      <c r="G34" s="3">
        <v>1564548</v>
      </c>
      <c r="H34" s="3">
        <v>2002429</v>
      </c>
      <c r="I34" s="3">
        <v>2053458</v>
      </c>
      <c r="J34" s="3"/>
      <c r="K34" s="3">
        <v>1869211</v>
      </c>
      <c r="L34" s="4">
        <f t="shared" si="1"/>
        <v>2289662.2266666666</v>
      </c>
      <c r="M34" s="4">
        <f t="shared" si="2"/>
        <v>-725114.22666666657</v>
      </c>
      <c r="N34" s="25">
        <f t="shared" si="4"/>
        <v>-0.31669047871847084</v>
      </c>
    </row>
    <row r="35" spans="1:14" s="5" customFormat="1" x14ac:dyDescent="0.2">
      <c r="A35" s="5" t="s">
        <v>77</v>
      </c>
      <c r="B35" s="5" t="s">
        <v>8</v>
      </c>
      <c r="C35" s="4">
        <v>0</v>
      </c>
      <c r="D35" s="4">
        <v>1009633.8299999997</v>
      </c>
      <c r="E35" s="4">
        <v>409091.94</v>
      </c>
      <c r="F35" s="4">
        <v>267591.28999999992</v>
      </c>
      <c r="G35" s="3">
        <v>210919</v>
      </c>
      <c r="H35" s="3">
        <v>489088</v>
      </c>
      <c r="I35" s="3">
        <v>345587</v>
      </c>
      <c r="J35" s="3"/>
      <c r="K35" s="3">
        <v>246161</v>
      </c>
      <c r="L35" s="4">
        <f t="shared" si="1"/>
        <v>562105.68666666653</v>
      </c>
      <c r="M35" s="4">
        <f t="shared" si="2"/>
        <v>-351186.68666666653</v>
      </c>
      <c r="N35" s="25">
        <f t="shared" si="4"/>
        <v>-0.62476985199924373</v>
      </c>
    </row>
    <row r="36" spans="1:14" s="5" customFormat="1" x14ac:dyDescent="0.2">
      <c r="A36" s="5" t="s">
        <v>62</v>
      </c>
      <c r="B36" s="5" t="s">
        <v>8</v>
      </c>
      <c r="C36" s="4">
        <v>0</v>
      </c>
      <c r="D36" s="4">
        <v>0</v>
      </c>
      <c r="E36" s="4">
        <v>566167.68999999994</v>
      </c>
      <c r="F36" s="4">
        <v>591261.42000000016</v>
      </c>
      <c r="G36" s="3">
        <v>1392970</v>
      </c>
      <c r="H36" s="3">
        <v>1687126</v>
      </c>
      <c r="I36" s="3">
        <v>1392938</v>
      </c>
      <c r="J36" s="3"/>
      <c r="K36" s="3">
        <v>2054204</v>
      </c>
      <c r="L36" s="4">
        <f t="shared" si="1"/>
        <v>385809.70333333337</v>
      </c>
      <c r="M36" s="4">
        <f t="shared" si="2"/>
        <v>1007160.2966666666</v>
      </c>
      <c r="N36" s="25">
        <f t="shared" si="4"/>
        <v>2.6105105391724592</v>
      </c>
    </row>
    <row r="37" spans="1:14" s="5" customFormat="1" x14ac:dyDescent="0.2">
      <c r="A37" s="26" t="s">
        <v>45</v>
      </c>
      <c r="B37" s="26" t="s">
        <v>8</v>
      </c>
      <c r="C37" s="27">
        <v>1195280.01</v>
      </c>
      <c r="D37" s="27">
        <v>3446597.6000000015</v>
      </c>
      <c r="E37" s="27">
        <v>395007.04</v>
      </c>
      <c r="F37" s="27">
        <v>4537652.33</v>
      </c>
      <c r="G37" s="28">
        <v>1788284</v>
      </c>
      <c r="H37" s="28">
        <v>2775001</v>
      </c>
      <c r="I37" s="28">
        <v>2150001</v>
      </c>
      <c r="J37" s="28"/>
      <c r="K37" s="3">
        <v>3514217</v>
      </c>
      <c r="L37" s="4">
        <f t="shared" si="1"/>
        <v>2793085.6566666672</v>
      </c>
      <c r="M37" s="4">
        <f t="shared" si="2"/>
        <v>-1004801.6566666672</v>
      </c>
      <c r="N37" s="25">
        <f t="shared" si="4"/>
        <v>-0.35974609452752004</v>
      </c>
    </row>
    <row r="38" spans="1:14" s="5" customFormat="1" x14ac:dyDescent="0.2">
      <c r="A38" s="26" t="s">
        <v>21</v>
      </c>
      <c r="B38" s="26" t="s">
        <v>8</v>
      </c>
      <c r="C38" s="27">
        <v>8560626.5300000031</v>
      </c>
      <c r="D38" s="27">
        <v>6662889.9299999988</v>
      </c>
      <c r="E38" s="27">
        <v>4913207.82</v>
      </c>
      <c r="F38" s="27">
        <v>5810998.6799999997</v>
      </c>
      <c r="G38" s="28">
        <v>7904640</v>
      </c>
      <c r="H38" s="28">
        <v>5608016</v>
      </c>
      <c r="I38" s="28">
        <v>5423704</v>
      </c>
      <c r="J38" s="28"/>
      <c r="K38" s="3">
        <v>6872893</v>
      </c>
      <c r="L38" s="4">
        <f t="shared" si="1"/>
        <v>5795698.8099999996</v>
      </c>
      <c r="M38" s="4">
        <f t="shared" si="2"/>
        <v>2108941.1900000004</v>
      </c>
      <c r="N38" s="25">
        <f t="shared" si="4"/>
        <v>0.36388039805677902</v>
      </c>
    </row>
    <row r="39" spans="1:14" s="5" customFormat="1" ht="14.25" x14ac:dyDescent="0.2">
      <c r="A39" s="5" t="s">
        <v>141</v>
      </c>
      <c r="B39" s="5" t="s">
        <v>8</v>
      </c>
      <c r="C39" s="4">
        <v>0</v>
      </c>
      <c r="D39" s="4">
        <v>0</v>
      </c>
      <c r="E39" s="4">
        <v>0</v>
      </c>
      <c r="F39" s="4">
        <v>0</v>
      </c>
      <c r="G39" s="3">
        <v>682000</v>
      </c>
      <c r="H39" s="3">
        <v>714000</v>
      </c>
      <c r="I39" s="3">
        <v>709000</v>
      </c>
      <c r="J39" s="3"/>
      <c r="K39" s="3">
        <v>0</v>
      </c>
      <c r="L39" s="4">
        <f t="shared" si="1"/>
        <v>0</v>
      </c>
      <c r="M39" s="4">
        <f t="shared" si="2"/>
        <v>682000</v>
      </c>
      <c r="N39" s="25" t="e">
        <f t="shared" si="4"/>
        <v>#DIV/0!</v>
      </c>
    </row>
    <row r="40" spans="1:14" s="5" customFormat="1" x14ac:dyDescent="0.2">
      <c r="A40" s="5" t="s">
        <v>72</v>
      </c>
      <c r="B40" s="5" t="s">
        <v>8</v>
      </c>
      <c r="C40" s="4">
        <v>311248.73999999987</v>
      </c>
      <c r="D40" s="4">
        <v>784319.63000000012</v>
      </c>
      <c r="E40" s="4">
        <v>704512.15</v>
      </c>
      <c r="F40" s="4">
        <v>325121.83</v>
      </c>
      <c r="G40" s="3">
        <v>715000</v>
      </c>
      <c r="H40" s="3">
        <v>715000</v>
      </c>
      <c r="I40" s="3">
        <v>715000</v>
      </c>
      <c r="J40" s="3"/>
      <c r="K40" s="3">
        <v>800500</v>
      </c>
      <c r="L40" s="4">
        <f t="shared" si="1"/>
        <v>604651.20333333348</v>
      </c>
      <c r="M40" s="4">
        <f t="shared" si="2"/>
        <v>110348.79666666652</v>
      </c>
      <c r="N40" s="25">
        <f t="shared" si="4"/>
        <v>0.18249992071186399</v>
      </c>
    </row>
    <row r="41" spans="1:14" s="5" customFormat="1" x14ac:dyDescent="0.2">
      <c r="A41" s="20" t="s">
        <v>12</v>
      </c>
      <c r="B41" s="20" t="s">
        <v>8</v>
      </c>
      <c r="C41" s="21">
        <v>21914044.380000003</v>
      </c>
      <c r="D41" s="21">
        <v>22002672.41</v>
      </c>
      <c r="E41" s="21">
        <v>20857497.530000005</v>
      </c>
      <c r="F41" s="21">
        <v>22430463.859999988</v>
      </c>
      <c r="G41" s="22">
        <v>25687251</v>
      </c>
      <c r="H41" s="22">
        <v>27687251</v>
      </c>
      <c r="I41" s="22">
        <v>24444163</v>
      </c>
      <c r="J41" s="22"/>
      <c r="K41" s="18">
        <v>22832198</v>
      </c>
      <c r="L41" s="17">
        <f t="shared" si="1"/>
        <v>21763544.599999998</v>
      </c>
      <c r="M41" s="17">
        <f t="shared" si="2"/>
        <v>3923706.4000000022</v>
      </c>
      <c r="N41" s="19">
        <f t="shared" si="4"/>
        <v>0.18028802164882657</v>
      </c>
    </row>
    <row r="42" spans="1:14" s="5" customFormat="1" x14ac:dyDescent="0.2">
      <c r="A42" s="5" t="s">
        <v>69</v>
      </c>
      <c r="B42" s="5" t="s">
        <v>8</v>
      </c>
      <c r="C42" s="4">
        <v>1416007.9999999995</v>
      </c>
      <c r="D42" s="4">
        <v>1459658.5400000003</v>
      </c>
      <c r="E42" s="4">
        <v>748883.76999999967</v>
      </c>
      <c r="F42" s="4">
        <v>957955.41000000015</v>
      </c>
      <c r="G42" s="3">
        <v>862754</v>
      </c>
      <c r="H42" s="3">
        <v>850008</v>
      </c>
      <c r="I42" s="3">
        <v>850008</v>
      </c>
      <c r="J42" s="3"/>
      <c r="K42" s="3">
        <v>1399910</v>
      </c>
      <c r="L42" s="4">
        <f t="shared" si="1"/>
        <v>1055499.24</v>
      </c>
      <c r="M42" s="4">
        <f t="shared" si="2"/>
        <v>-192745.24</v>
      </c>
      <c r="N42" s="25">
        <f t="shared" si="4"/>
        <v>-0.18261049624251741</v>
      </c>
    </row>
    <row r="43" spans="1:14" s="5" customFormat="1" x14ac:dyDescent="0.2">
      <c r="A43" s="20" t="s">
        <v>17</v>
      </c>
      <c r="B43" s="20" t="s">
        <v>8</v>
      </c>
      <c r="C43" s="21">
        <v>8811388.7599999961</v>
      </c>
      <c r="D43" s="21">
        <v>8173893.0100000016</v>
      </c>
      <c r="E43" s="21">
        <v>7166319.610000005</v>
      </c>
      <c r="F43" s="21">
        <v>9831019.8299999982</v>
      </c>
      <c r="G43" s="22">
        <v>9295000</v>
      </c>
      <c r="H43" s="22">
        <v>8500010</v>
      </c>
      <c r="I43" s="22">
        <v>8500010</v>
      </c>
      <c r="J43" s="22"/>
      <c r="K43" s="18">
        <v>7999999</v>
      </c>
      <c r="L43" s="17">
        <f t="shared" si="1"/>
        <v>8390410.8166666683</v>
      </c>
      <c r="M43" s="17">
        <f t="shared" si="2"/>
        <v>904589.18333333172</v>
      </c>
      <c r="N43" s="19">
        <f t="shared" si="4"/>
        <v>0.10781226367801448</v>
      </c>
    </row>
    <row r="44" spans="1:14" s="5" customFormat="1" x14ac:dyDescent="0.2">
      <c r="A44" s="20" t="s">
        <v>47</v>
      </c>
      <c r="B44" s="20" t="s">
        <v>8</v>
      </c>
      <c r="C44" s="21">
        <v>2863796.379999998</v>
      </c>
      <c r="D44" s="21">
        <v>2852374.1300000022</v>
      </c>
      <c r="E44" s="21">
        <v>1426938.6300000011</v>
      </c>
      <c r="F44" s="21">
        <v>2297029.9299999988</v>
      </c>
      <c r="G44" s="22">
        <v>3500004</v>
      </c>
      <c r="H44" s="22">
        <v>3799993</v>
      </c>
      <c r="I44" s="22">
        <v>1500000</v>
      </c>
      <c r="J44" s="22"/>
      <c r="K44" s="18">
        <v>2949736</v>
      </c>
      <c r="L44" s="17">
        <f t="shared" si="1"/>
        <v>2192114.2300000009</v>
      </c>
      <c r="M44" s="17">
        <f t="shared" si="2"/>
        <v>1307889.7699999991</v>
      </c>
      <c r="N44" s="19">
        <f t="shared" si="4"/>
        <v>0.59663394913503143</v>
      </c>
    </row>
    <row r="45" spans="1:14" s="5" customFormat="1" x14ac:dyDescent="0.2">
      <c r="A45" s="5" t="s">
        <v>66</v>
      </c>
      <c r="B45" s="5" t="s">
        <v>8</v>
      </c>
      <c r="C45" s="4">
        <v>1067354.6600000001</v>
      </c>
      <c r="D45" s="4">
        <v>996496.85999999964</v>
      </c>
      <c r="E45" s="4">
        <v>610388.7999999997</v>
      </c>
      <c r="F45" s="4">
        <v>1216305.8199999998</v>
      </c>
      <c r="G45" s="3">
        <v>985579</v>
      </c>
      <c r="H45" s="3">
        <v>1000002</v>
      </c>
      <c r="I45" s="3">
        <v>799999</v>
      </c>
      <c r="J45" s="3"/>
      <c r="K45" s="3">
        <v>1462037</v>
      </c>
      <c r="L45" s="4">
        <f t="shared" si="1"/>
        <v>941063.82666666631</v>
      </c>
      <c r="M45" s="4">
        <f t="shared" si="2"/>
        <v>44515.173333333689</v>
      </c>
      <c r="N45" s="25">
        <f t="shared" si="4"/>
        <v>4.7303033090763336E-2</v>
      </c>
    </row>
    <row r="46" spans="1:14" s="5" customFormat="1" x14ac:dyDescent="0.2">
      <c r="A46" s="5" t="s">
        <v>63</v>
      </c>
      <c r="B46" s="5" t="s">
        <v>8</v>
      </c>
      <c r="C46" s="4">
        <v>1767984.44</v>
      </c>
      <c r="D46" s="4">
        <v>795172.44999999972</v>
      </c>
      <c r="E46" s="4">
        <v>1450851.2499999995</v>
      </c>
      <c r="F46" s="4">
        <v>620671.39</v>
      </c>
      <c r="G46" s="3">
        <v>1299997</v>
      </c>
      <c r="H46" s="3">
        <v>1299999</v>
      </c>
      <c r="I46" s="3">
        <v>1300002</v>
      </c>
      <c r="J46" s="3"/>
      <c r="K46" s="3">
        <v>1299744</v>
      </c>
      <c r="L46" s="4">
        <f t="shared" si="1"/>
        <v>955565.0299999998</v>
      </c>
      <c r="M46" s="4">
        <f t="shared" si="2"/>
        <v>344431.9700000002</v>
      </c>
      <c r="N46" s="25">
        <f t="shared" si="4"/>
        <v>0.36044848773923871</v>
      </c>
    </row>
    <row r="47" spans="1:14" s="5" customFormat="1" x14ac:dyDescent="0.2">
      <c r="A47" s="26" t="s">
        <v>41</v>
      </c>
      <c r="B47" s="26" t="s">
        <v>8</v>
      </c>
      <c r="C47" s="27">
        <v>4704047.5699999928</v>
      </c>
      <c r="D47" s="27">
        <v>7592120.1899999967</v>
      </c>
      <c r="E47" s="27">
        <v>2888314.4699999993</v>
      </c>
      <c r="F47" s="27">
        <v>3120331.7199999997</v>
      </c>
      <c r="G47" s="28">
        <v>3495650</v>
      </c>
      <c r="H47" s="28">
        <v>3500000</v>
      </c>
      <c r="I47" s="28">
        <v>3500000</v>
      </c>
      <c r="J47" s="28"/>
      <c r="K47" s="3">
        <v>3418022</v>
      </c>
      <c r="L47" s="4">
        <f t="shared" si="1"/>
        <v>4533588.7933333321</v>
      </c>
      <c r="M47" s="4">
        <f t="shared" si="2"/>
        <v>-1037938.7933333321</v>
      </c>
      <c r="N47" s="25">
        <f t="shared" si="4"/>
        <v>-0.22894418542317443</v>
      </c>
    </row>
    <row r="48" spans="1:14" s="5" customFormat="1" x14ac:dyDescent="0.2">
      <c r="A48" s="5" t="s">
        <v>86</v>
      </c>
      <c r="B48" s="5" t="s">
        <v>8</v>
      </c>
      <c r="C48" s="4">
        <v>214943.08999999997</v>
      </c>
      <c r="D48" s="4">
        <v>159810.29999999999</v>
      </c>
      <c r="E48" s="4">
        <v>103590.94999999995</v>
      </c>
      <c r="F48" s="4">
        <v>155089.95000000001</v>
      </c>
      <c r="G48" s="3">
        <v>303256</v>
      </c>
      <c r="H48" s="3">
        <v>210004</v>
      </c>
      <c r="I48" s="3">
        <v>210004</v>
      </c>
      <c r="J48" s="3"/>
      <c r="K48" s="3">
        <v>174438</v>
      </c>
      <c r="L48" s="4">
        <f t="shared" si="1"/>
        <v>139497.06666666665</v>
      </c>
      <c r="M48" s="4">
        <f t="shared" si="2"/>
        <v>163758.93333333335</v>
      </c>
      <c r="N48" s="25">
        <f t="shared" si="4"/>
        <v>1.1739238483389856</v>
      </c>
    </row>
    <row r="49" spans="1:14" s="5" customFormat="1" ht="14.25" x14ac:dyDescent="0.2">
      <c r="A49" s="5" t="s">
        <v>142</v>
      </c>
      <c r="B49" s="5" t="s">
        <v>8</v>
      </c>
      <c r="C49" s="4">
        <v>0</v>
      </c>
      <c r="D49" s="4">
        <v>0</v>
      </c>
      <c r="E49" s="4">
        <v>0</v>
      </c>
      <c r="F49" s="4">
        <v>0</v>
      </c>
      <c r="G49" s="3">
        <v>875000</v>
      </c>
      <c r="H49" s="3">
        <v>965000</v>
      </c>
      <c r="I49" s="3">
        <v>250000</v>
      </c>
      <c r="J49" s="3"/>
      <c r="K49" s="3">
        <v>0</v>
      </c>
      <c r="L49" s="4">
        <f t="shared" si="1"/>
        <v>0</v>
      </c>
      <c r="M49" s="4">
        <f t="shared" si="2"/>
        <v>875000</v>
      </c>
      <c r="N49" s="25" t="e">
        <f t="shared" si="4"/>
        <v>#DIV/0!</v>
      </c>
    </row>
    <row r="50" spans="1:14" s="5" customFormat="1" x14ac:dyDescent="0.2">
      <c r="A50" s="5" t="s">
        <v>74</v>
      </c>
      <c r="B50" s="5" t="s">
        <v>8</v>
      </c>
      <c r="C50" s="4">
        <v>2435490.8600000003</v>
      </c>
      <c r="D50" s="4">
        <v>-15071.46999999987</v>
      </c>
      <c r="E50" s="4">
        <v>292079.45000000007</v>
      </c>
      <c r="F50" s="4">
        <v>237573.23000000004</v>
      </c>
      <c r="G50" s="3">
        <v>550001</v>
      </c>
      <c r="H50" s="3">
        <v>550001</v>
      </c>
      <c r="I50" s="3">
        <v>400000</v>
      </c>
      <c r="J50" s="3"/>
      <c r="K50" s="3">
        <v>249996</v>
      </c>
      <c r="L50" s="4">
        <f t="shared" si="1"/>
        <v>171527.07000000009</v>
      </c>
      <c r="M50" s="4">
        <f t="shared" si="2"/>
        <v>378473.92999999993</v>
      </c>
      <c r="N50" s="25">
        <f t="shared" si="4"/>
        <v>2.2064967937713837</v>
      </c>
    </row>
    <row r="51" spans="1:14" s="5" customFormat="1" x14ac:dyDescent="0.2">
      <c r="A51" s="5" t="s">
        <v>78</v>
      </c>
      <c r="B51" s="5" t="s">
        <v>8</v>
      </c>
      <c r="C51" s="4">
        <v>0</v>
      </c>
      <c r="D51" s="4">
        <v>0</v>
      </c>
      <c r="E51" s="4">
        <v>0</v>
      </c>
      <c r="F51" s="4">
        <v>2683814.46</v>
      </c>
      <c r="G51" s="3">
        <v>332159</v>
      </c>
      <c r="H51" s="3">
        <v>459001</v>
      </c>
      <c r="I51" s="3">
        <v>545002</v>
      </c>
      <c r="J51" s="3"/>
      <c r="K51" s="3">
        <v>483038</v>
      </c>
      <c r="L51" s="4">
        <f t="shared" si="1"/>
        <v>894604.82</v>
      </c>
      <c r="M51" s="4">
        <f t="shared" si="2"/>
        <v>-562445.81999999995</v>
      </c>
      <c r="N51" s="25">
        <f t="shared" si="4"/>
        <v>-0.6287086850258643</v>
      </c>
    </row>
    <row r="52" spans="1:14" s="5" customFormat="1" x14ac:dyDescent="0.2">
      <c r="A52" s="26" t="s">
        <v>46</v>
      </c>
      <c r="B52" s="26" t="s">
        <v>8</v>
      </c>
      <c r="C52" s="27">
        <v>54540.97</v>
      </c>
      <c r="D52" s="27">
        <v>2918.1699999999983</v>
      </c>
      <c r="E52" s="27">
        <v>0</v>
      </c>
      <c r="F52" s="27">
        <v>336041.17</v>
      </c>
      <c r="G52" s="28">
        <v>3500000</v>
      </c>
      <c r="H52" s="28">
        <v>2550000</v>
      </c>
      <c r="I52" s="28">
        <v>1550000</v>
      </c>
      <c r="J52" s="28"/>
      <c r="K52" s="3">
        <v>2200000</v>
      </c>
      <c r="L52" s="4">
        <f t="shared" si="1"/>
        <v>112986.44666666666</v>
      </c>
      <c r="M52" s="4">
        <f t="shared" si="2"/>
        <v>3387013.5533333332</v>
      </c>
      <c r="N52" s="25">
        <f t="shared" si="4"/>
        <v>29.977166759883357</v>
      </c>
    </row>
    <row r="53" spans="1:14" s="5" customFormat="1" x14ac:dyDescent="0.2">
      <c r="A53" s="5" t="s">
        <v>76</v>
      </c>
      <c r="B53" s="5" t="s">
        <v>8</v>
      </c>
      <c r="C53" s="4">
        <v>135775.15</v>
      </c>
      <c r="D53" s="4">
        <v>120314.55999999998</v>
      </c>
      <c r="E53" s="4">
        <v>871690.28000000038</v>
      </c>
      <c r="F53" s="4">
        <v>239355.39</v>
      </c>
      <c r="G53" s="3">
        <v>499529</v>
      </c>
      <c r="H53" s="3">
        <v>500002</v>
      </c>
      <c r="I53" s="3">
        <v>500000</v>
      </c>
      <c r="J53" s="3"/>
      <c r="K53" s="3">
        <v>699555</v>
      </c>
      <c r="L53" s="4">
        <f t="shared" si="1"/>
        <v>410453.41000000015</v>
      </c>
      <c r="M53" s="4">
        <f t="shared" si="2"/>
        <v>89075.589999999851</v>
      </c>
      <c r="N53" s="25">
        <f t="shared" si="4"/>
        <v>0.21701754164985454</v>
      </c>
    </row>
    <row r="54" spans="1:14" s="5" customFormat="1" ht="14.25" x14ac:dyDescent="0.2">
      <c r="A54" s="5" t="s">
        <v>143</v>
      </c>
      <c r="B54" s="5" t="s">
        <v>8</v>
      </c>
      <c r="C54" s="4">
        <v>0</v>
      </c>
      <c r="D54" s="4">
        <v>0</v>
      </c>
      <c r="E54" s="4">
        <v>0</v>
      </c>
      <c r="F54" s="4">
        <v>0</v>
      </c>
      <c r="G54" s="3">
        <v>672255</v>
      </c>
      <c r="H54" s="3">
        <v>418119</v>
      </c>
      <c r="I54" s="3">
        <v>191368</v>
      </c>
      <c r="J54" s="3"/>
      <c r="K54" s="3">
        <v>0</v>
      </c>
      <c r="L54" s="4">
        <f t="shared" si="1"/>
        <v>0</v>
      </c>
      <c r="M54" s="4">
        <f t="shared" si="2"/>
        <v>672255</v>
      </c>
      <c r="N54" s="25" t="e">
        <f t="shared" si="4"/>
        <v>#DIV/0!</v>
      </c>
    </row>
    <row r="55" spans="1:14" s="5" customFormat="1" x14ac:dyDescent="0.2">
      <c r="A55" s="5" t="s">
        <v>56</v>
      </c>
      <c r="B55" s="5" t="s">
        <v>8</v>
      </c>
      <c r="C55" s="4">
        <v>2351221.629999999</v>
      </c>
      <c r="D55" s="4">
        <v>2489055.9200000023</v>
      </c>
      <c r="E55" s="4">
        <v>2358693.1300000004</v>
      </c>
      <c r="F55" s="4">
        <v>2349149.5200000005</v>
      </c>
      <c r="G55" s="3">
        <v>2378977</v>
      </c>
      <c r="H55" s="3">
        <v>2369965</v>
      </c>
      <c r="I55" s="3">
        <v>2420989</v>
      </c>
      <c r="J55" s="3"/>
      <c r="K55" s="3">
        <v>2376660</v>
      </c>
      <c r="L55" s="4">
        <f t="shared" si="1"/>
        <v>2398966.1900000009</v>
      </c>
      <c r="M55" s="4">
        <f t="shared" si="2"/>
        <v>-19989.190000000875</v>
      </c>
      <c r="N55" s="25">
        <f t="shared" si="4"/>
        <v>-8.3324183906071918E-3</v>
      </c>
    </row>
    <row r="56" spans="1:14" s="5" customFormat="1" x14ac:dyDescent="0.2">
      <c r="A56" s="5" t="s">
        <v>50</v>
      </c>
      <c r="B56" s="5" t="s">
        <v>8</v>
      </c>
      <c r="C56" s="4">
        <v>0</v>
      </c>
      <c r="D56" s="4">
        <v>0</v>
      </c>
      <c r="E56" s="4">
        <v>4012727.6199999978</v>
      </c>
      <c r="F56" s="4">
        <v>1665814.3800000022</v>
      </c>
      <c r="G56" s="3">
        <v>2749992</v>
      </c>
      <c r="H56" s="3">
        <v>2950008</v>
      </c>
      <c r="I56" s="3">
        <v>2950008</v>
      </c>
      <c r="J56" s="3"/>
      <c r="K56" s="3">
        <v>2750002</v>
      </c>
      <c r="L56" s="4">
        <f t="shared" si="1"/>
        <v>1892847.3333333333</v>
      </c>
      <c r="M56" s="4">
        <f t="shared" si="2"/>
        <v>857144.66666666674</v>
      </c>
      <c r="N56" s="25">
        <f t="shared" si="4"/>
        <v>0.45283349141381718</v>
      </c>
    </row>
    <row r="57" spans="1:14" s="5" customFormat="1" x14ac:dyDescent="0.2">
      <c r="A57" s="26" t="s">
        <v>44</v>
      </c>
      <c r="B57" s="26" t="s">
        <v>8</v>
      </c>
      <c r="C57" s="27">
        <v>180862.72999999998</v>
      </c>
      <c r="D57" s="27">
        <v>1040335.2600000001</v>
      </c>
      <c r="E57" s="27">
        <v>2396177.42</v>
      </c>
      <c r="F57" s="27">
        <v>340231.46</v>
      </c>
      <c r="G57" s="28">
        <v>3569746</v>
      </c>
      <c r="H57" s="28">
        <v>1005328</v>
      </c>
      <c r="I57" s="28">
        <v>3028940</v>
      </c>
      <c r="J57" s="28"/>
      <c r="K57" s="3">
        <v>3295261</v>
      </c>
      <c r="L57" s="4">
        <f t="shared" si="1"/>
        <v>1258914.7133333334</v>
      </c>
      <c r="M57" s="4">
        <f t="shared" si="2"/>
        <v>2310831.2866666666</v>
      </c>
      <c r="N57" s="25">
        <f t="shared" si="4"/>
        <v>1.8355741355568767</v>
      </c>
    </row>
    <row r="58" spans="1:14" s="5" customFormat="1" x14ac:dyDescent="0.2">
      <c r="A58" s="5" t="s">
        <v>84</v>
      </c>
      <c r="B58" s="5" t="s">
        <v>8</v>
      </c>
      <c r="C58" s="4">
        <v>1367941.6500000015</v>
      </c>
      <c r="D58" s="4">
        <v>676577.92000000039</v>
      </c>
      <c r="E58" s="4">
        <v>411488.29999999993</v>
      </c>
      <c r="F58" s="4">
        <v>263247.68999999994</v>
      </c>
      <c r="G58" s="3">
        <v>299964</v>
      </c>
      <c r="H58" s="3">
        <v>299964</v>
      </c>
      <c r="I58" s="3">
        <v>299964</v>
      </c>
      <c r="J58" s="3"/>
      <c r="K58" s="3">
        <v>399996</v>
      </c>
      <c r="L58" s="4">
        <f t="shared" si="1"/>
        <v>450437.97000000003</v>
      </c>
      <c r="M58" s="4">
        <f t="shared" si="2"/>
        <v>-150473.97000000003</v>
      </c>
      <c r="N58" s="25">
        <f t="shared" si="4"/>
        <v>-0.33406146910750001</v>
      </c>
    </row>
    <row r="59" spans="1:14" s="5" customFormat="1" x14ac:dyDescent="0.2">
      <c r="A59" s="5" t="s">
        <v>81</v>
      </c>
      <c r="B59" s="5" t="s">
        <v>8</v>
      </c>
      <c r="C59" s="4">
        <v>127413.21</v>
      </c>
      <c r="D59" s="4">
        <v>201916.21</v>
      </c>
      <c r="E59" s="4">
        <v>517679.63</v>
      </c>
      <c r="F59" s="4">
        <v>89026.29</v>
      </c>
      <c r="G59" s="3">
        <v>400015</v>
      </c>
      <c r="H59" s="3">
        <v>413072</v>
      </c>
      <c r="I59" s="3">
        <v>339598</v>
      </c>
      <c r="J59" s="3"/>
      <c r="K59" s="3">
        <v>322780</v>
      </c>
      <c r="L59" s="4">
        <f t="shared" si="1"/>
        <v>269540.71000000002</v>
      </c>
      <c r="M59" s="4">
        <f t="shared" si="2"/>
        <v>130474.28999999998</v>
      </c>
      <c r="N59" s="25">
        <f t="shared" si="4"/>
        <v>0.4840615356396441</v>
      </c>
    </row>
    <row r="60" spans="1:14" s="5" customFormat="1" x14ac:dyDescent="0.2">
      <c r="A60" s="26" t="s">
        <v>9</v>
      </c>
      <c r="B60" s="26" t="s">
        <v>8</v>
      </c>
      <c r="C60" s="27">
        <v>81087055.700000063</v>
      </c>
      <c r="D60" s="27">
        <v>71589172.949999973</v>
      </c>
      <c r="E60" s="27">
        <v>76296316.430000305</v>
      </c>
      <c r="F60" s="27">
        <v>77701937.970000163</v>
      </c>
      <c r="G60" s="28">
        <v>73429598</v>
      </c>
      <c r="H60" s="28">
        <v>67348997</v>
      </c>
      <c r="I60" s="28">
        <v>67371967</v>
      </c>
      <c r="J60" s="28"/>
      <c r="K60" s="3">
        <v>57697286</v>
      </c>
      <c r="L60" s="4">
        <f t="shared" si="1"/>
        <v>75195809.116666809</v>
      </c>
      <c r="M60" s="4">
        <f t="shared" si="2"/>
        <v>-1766211.1166668087</v>
      </c>
      <c r="N60" s="25">
        <f t="shared" si="4"/>
        <v>-2.348815894681737E-2</v>
      </c>
    </row>
    <row r="61" spans="1:14" s="5" customFormat="1" x14ac:dyDescent="0.2">
      <c r="A61" s="5" t="s">
        <v>79</v>
      </c>
      <c r="B61" s="5" t="s">
        <v>8</v>
      </c>
      <c r="C61" s="4">
        <v>110416.10000000003</v>
      </c>
      <c r="D61" s="4">
        <v>322615.11</v>
      </c>
      <c r="E61" s="4">
        <v>314540.26000000007</v>
      </c>
      <c r="F61" s="4">
        <v>606687.57999999996</v>
      </c>
      <c r="G61" s="3">
        <v>445001</v>
      </c>
      <c r="H61" s="3">
        <v>458000</v>
      </c>
      <c r="I61" s="3">
        <v>450000</v>
      </c>
      <c r="J61" s="3"/>
      <c r="K61" s="3">
        <v>450000</v>
      </c>
      <c r="L61" s="4">
        <f t="shared" si="1"/>
        <v>414614.31666666671</v>
      </c>
      <c r="M61" s="4">
        <f t="shared" si="2"/>
        <v>30386.683333333291</v>
      </c>
      <c r="N61" s="25">
        <f t="shared" si="4"/>
        <v>7.3289035404348973E-2</v>
      </c>
    </row>
    <row r="62" spans="1:14" s="5" customFormat="1" x14ac:dyDescent="0.2">
      <c r="A62" s="5" t="s">
        <v>49</v>
      </c>
      <c r="B62" s="5" t="s">
        <v>8</v>
      </c>
      <c r="C62" s="4">
        <v>6330403.2999999998</v>
      </c>
      <c r="D62" s="4">
        <v>1966016.9899999998</v>
      </c>
      <c r="E62" s="4">
        <v>1034432.6600000005</v>
      </c>
      <c r="F62" s="4">
        <v>2004462.2599999998</v>
      </c>
      <c r="G62" s="3">
        <v>2947845</v>
      </c>
      <c r="H62" s="3">
        <v>2961000</v>
      </c>
      <c r="I62" s="3">
        <v>2961000</v>
      </c>
      <c r="J62" s="3"/>
      <c r="K62" s="3">
        <v>2390000</v>
      </c>
      <c r="L62" s="4">
        <f t="shared" si="1"/>
        <v>1668303.97</v>
      </c>
      <c r="M62" s="4">
        <f t="shared" si="2"/>
        <v>1279541.03</v>
      </c>
      <c r="N62" s="25">
        <f t="shared" si="4"/>
        <v>0.76697115933854676</v>
      </c>
    </row>
    <row r="63" spans="1:14" s="5" customFormat="1" x14ac:dyDescent="0.2">
      <c r="A63" s="5" t="s">
        <v>71</v>
      </c>
      <c r="B63" s="5" t="s">
        <v>8</v>
      </c>
      <c r="C63" s="4">
        <v>528721.65</v>
      </c>
      <c r="D63" s="4">
        <v>508434.93000000005</v>
      </c>
      <c r="E63" s="4">
        <v>1822149.2500000002</v>
      </c>
      <c r="F63" s="4">
        <v>1523097.8600000008</v>
      </c>
      <c r="G63" s="3">
        <v>1026882</v>
      </c>
      <c r="H63" s="3">
        <v>736223</v>
      </c>
      <c r="I63" s="3">
        <v>699972</v>
      </c>
      <c r="J63" s="3"/>
      <c r="K63" s="3">
        <v>1351728</v>
      </c>
      <c r="L63" s="4">
        <f t="shared" si="1"/>
        <v>1284560.6800000004</v>
      </c>
      <c r="M63" s="4">
        <f t="shared" si="2"/>
        <v>-257678.6800000004</v>
      </c>
      <c r="N63" s="25">
        <f t="shared" si="4"/>
        <v>-0.20059673630988015</v>
      </c>
    </row>
    <row r="64" spans="1:14" s="5" customFormat="1" ht="14.25" x14ac:dyDescent="0.2">
      <c r="A64" s="5" t="s">
        <v>144</v>
      </c>
      <c r="B64" s="5" t="s">
        <v>8</v>
      </c>
      <c r="C64" s="4">
        <v>0</v>
      </c>
      <c r="D64" s="4">
        <v>0</v>
      </c>
      <c r="E64" s="4">
        <v>0</v>
      </c>
      <c r="F64" s="4">
        <v>0</v>
      </c>
      <c r="G64" s="3">
        <v>250001</v>
      </c>
      <c r="H64" s="3">
        <v>250001</v>
      </c>
      <c r="I64" s="3">
        <v>244774</v>
      </c>
      <c r="J64" s="3"/>
      <c r="K64" s="3">
        <v>0</v>
      </c>
      <c r="L64" s="4">
        <f t="shared" si="1"/>
        <v>0</v>
      </c>
      <c r="M64" s="4">
        <f t="shared" si="2"/>
        <v>250001</v>
      </c>
      <c r="N64" s="25" t="e">
        <f t="shared" si="4"/>
        <v>#DIV/0!</v>
      </c>
    </row>
    <row r="65" spans="1:14" s="5" customFormat="1" x14ac:dyDescent="0.2">
      <c r="A65" s="5" t="s">
        <v>75</v>
      </c>
      <c r="B65" s="5" t="s">
        <v>8</v>
      </c>
      <c r="C65" s="4">
        <v>415862.66</v>
      </c>
      <c r="D65" s="4">
        <v>435910.61000000074</v>
      </c>
      <c r="E65" s="4">
        <v>1308812.8800000001</v>
      </c>
      <c r="F65" s="4">
        <v>746293.89999999991</v>
      </c>
      <c r="G65" s="3">
        <v>629226</v>
      </c>
      <c r="H65" s="3">
        <v>535000</v>
      </c>
      <c r="I65" s="3">
        <v>492301</v>
      </c>
      <c r="J65" s="3"/>
      <c r="K65" s="3">
        <v>1659840</v>
      </c>
      <c r="L65" s="4">
        <f t="shared" si="1"/>
        <v>830339.13000000024</v>
      </c>
      <c r="M65" s="4">
        <f t="shared" si="2"/>
        <v>-201113.13000000024</v>
      </c>
      <c r="N65" s="25">
        <f t="shared" si="4"/>
        <v>-0.24220601286127535</v>
      </c>
    </row>
    <row r="66" spans="1:14" s="5" customFormat="1" x14ac:dyDescent="0.2">
      <c r="A66" s="26" t="s">
        <v>42</v>
      </c>
      <c r="B66" s="26" t="s">
        <v>8</v>
      </c>
      <c r="C66" s="27">
        <v>3216093.18</v>
      </c>
      <c r="D66" s="27">
        <v>1558327.6000000006</v>
      </c>
      <c r="E66" s="27">
        <v>2162498.92</v>
      </c>
      <c r="F66" s="27">
        <v>1574915.0899999996</v>
      </c>
      <c r="G66" s="28">
        <v>3639388</v>
      </c>
      <c r="H66" s="28">
        <v>3349639</v>
      </c>
      <c r="I66" s="28">
        <v>3349609</v>
      </c>
      <c r="J66" s="28"/>
      <c r="K66" s="3">
        <v>3551564</v>
      </c>
      <c r="L66" s="4">
        <f t="shared" si="1"/>
        <v>1765247.2033333334</v>
      </c>
      <c r="M66" s="4">
        <f t="shared" si="2"/>
        <v>1874140.7966666666</v>
      </c>
      <c r="N66" s="25">
        <f t="shared" si="4"/>
        <v>1.0616874470202862</v>
      </c>
    </row>
    <row r="67" spans="1:14" s="5" customFormat="1" x14ac:dyDescent="0.2">
      <c r="A67" s="20" t="s">
        <v>14</v>
      </c>
      <c r="B67" s="20" t="s">
        <v>8</v>
      </c>
      <c r="C67" s="21">
        <v>642885.72</v>
      </c>
      <c r="D67" s="21">
        <v>3768440.0499999989</v>
      </c>
      <c r="E67" s="21">
        <v>8043164.3199999966</v>
      </c>
      <c r="F67" s="21">
        <v>2321014.17</v>
      </c>
      <c r="G67" s="22">
        <v>5765300</v>
      </c>
      <c r="H67" s="22">
        <v>11076449</v>
      </c>
      <c r="I67" s="22">
        <v>12701549</v>
      </c>
      <c r="J67" s="22"/>
      <c r="K67" s="18">
        <v>860732</v>
      </c>
      <c r="L67" s="17">
        <f t="shared" si="1"/>
        <v>4710872.8466666648</v>
      </c>
      <c r="M67" s="17">
        <f t="shared" si="2"/>
        <v>1054427.1533333352</v>
      </c>
      <c r="N67" s="19">
        <f t="shared" si="4"/>
        <v>0.22382840455552314</v>
      </c>
    </row>
    <row r="68" spans="1:14" s="5" customFormat="1" x14ac:dyDescent="0.2">
      <c r="A68" s="20" t="s">
        <v>10</v>
      </c>
      <c r="B68" s="20" t="s">
        <v>8</v>
      </c>
      <c r="C68" s="21">
        <v>17850285.829999991</v>
      </c>
      <c r="D68" s="21">
        <v>14313859.780000001</v>
      </c>
      <c r="E68" s="21">
        <v>11413389.689999975</v>
      </c>
      <c r="F68" s="21">
        <v>4672935.4299999988</v>
      </c>
      <c r="G68" s="22">
        <v>12998326</v>
      </c>
      <c r="H68" s="22">
        <v>58412186</v>
      </c>
      <c r="I68" s="22">
        <v>41493604</v>
      </c>
      <c r="J68" s="22"/>
      <c r="K68" s="18">
        <v>6639082</v>
      </c>
      <c r="L68" s="17">
        <f t="shared" si="1"/>
        <v>10133394.966666659</v>
      </c>
      <c r="M68" s="17">
        <f t="shared" si="2"/>
        <v>2864931.0333333407</v>
      </c>
      <c r="N68" s="19">
        <f t="shared" si="4"/>
        <v>0.28272173765627417</v>
      </c>
    </row>
    <row r="69" spans="1:14" s="5" customFormat="1" x14ac:dyDescent="0.2">
      <c r="A69" s="5" t="s">
        <v>73</v>
      </c>
      <c r="B69" s="5" t="s">
        <v>8</v>
      </c>
      <c r="C69" s="4">
        <v>1694.75</v>
      </c>
      <c r="D69" s="4">
        <v>786634.45</v>
      </c>
      <c r="E69" s="4">
        <v>973269.57999999961</v>
      </c>
      <c r="F69" s="4">
        <v>533505.37999999989</v>
      </c>
      <c r="G69" s="3">
        <v>611563</v>
      </c>
      <c r="H69" s="3">
        <v>556208</v>
      </c>
      <c r="I69" s="3">
        <v>556198</v>
      </c>
      <c r="J69" s="3"/>
      <c r="K69" s="3">
        <v>616980</v>
      </c>
      <c r="L69" s="4">
        <f t="shared" si="1"/>
        <v>764469.80333333311</v>
      </c>
      <c r="M69" s="4">
        <f t="shared" si="2"/>
        <v>-152906.80333333311</v>
      </c>
      <c r="N69" s="25">
        <f t="shared" si="4"/>
        <v>-0.20001679944271245</v>
      </c>
    </row>
    <row r="70" spans="1:14" s="5" customFormat="1" x14ac:dyDescent="0.2">
      <c r="A70" s="26" t="s">
        <v>43</v>
      </c>
      <c r="B70" s="26" t="s">
        <v>8</v>
      </c>
      <c r="C70" s="27">
        <v>586929.19999999972</v>
      </c>
      <c r="D70" s="27">
        <v>3971001.3600000008</v>
      </c>
      <c r="E70" s="27">
        <v>1674541.25</v>
      </c>
      <c r="F70" s="27">
        <v>4331178.7299999986</v>
      </c>
      <c r="G70" s="28">
        <v>3400375</v>
      </c>
      <c r="H70" s="28">
        <v>3343418</v>
      </c>
      <c r="I70" s="28">
        <v>3343419</v>
      </c>
      <c r="J70" s="28"/>
      <c r="K70" s="3">
        <v>3343428</v>
      </c>
      <c r="L70" s="4">
        <f t="shared" ref="L70:L133" si="5">AVERAGE(D70:F70)</f>
        <v>3325573.78</v>
      </c>
      <c r="M70" s="4">
        <f t="shared" ref="M70:M133" si="6">+G70-L70</f>
        <v>74801.220000000205</v>
      </c>
      <c r="N70" s="25">
        <f t="shared" si="4"/>
        <v>2.2492726052224351E-2</v>
      </c>
    </row>
    <row r="71" spans="1:14" s="5" customFormat="1" ht="14.25" x14ac:dyDescent="0.2">
      <c r="A71" s="5" t="s">
        <v>145</v>
      </c>
      <c r="B71" s="5" t="s">
        <v>8</v>
      </c>
      <c r="C71" s="4">
        <v>0</v>
      </c>
      <c r="D71" s="4">
        <v>0</v>
      </c>
      <c r="E71" s="4">
        <v>0</v>
      </c>
      <c r="F71" s="4">
        <v>0</v>
      </c>
      <c r="G71" s="3">
        <v>0</v>
      </c>
      <c r="H71" s="3">
        <v>0</v>
      </c>
      <c r="I71" s="3">
        <v>8500000</v>
      </c>
      <c r="J71" s="3"/>
      <c r="K71" s="3">
        <v>0</v>
      </c>
      <c r="L71" s="4">
        <f t="shared" si="5"/>
        <v>0</v>
      </c>
      <c r="M71" s="4">
        <f t="shared" si="6"/>
        <v>0</v>
      </c>
      <c r="N71" s="25" t="e">
        <f t="shared" si="4"/>
        <v>#DIV/0!</v>
      </c>
    </row>
    <row r="72" spans="1:14" s="5" customFormat="1" x14ac:dyDescent="0.2">
      <c r="A72" s="26" t="s">
        <v>15</v>
      </c>
      <c r="B72" s="26" t="s">
        <v>8</v>
      </c>
      <c r="C72" s="27">
        <v>7760683.6900000004</v>
      </c>
      <c r="D72" s="27">
        <v>314004.82999999984</v>
      </c>
      <c r="E72" s="27">
        <v>0</v>
      </c>
      <c r="F72" s="27">
        <v>16128097.219999999</v>
      </c>
      <c r="G72" s="28">
        <v>5680751</v>
      </c>
      <c r="H72" s="28">
        <v>12000000</v>
      </c>
      <c r="I72" s="28">
        <v>11000000</v>
      </c>
      <c r="J72" s="28"/>
      <c r="K72" s="3">
        <v>17900000</v>
      </c>
      <c r="L72" s="4">
        <f t="shared" si="5"/>
        <v>5480700.6833333327</v>
      </c>
      <c r="M72" s="4">
        <f t="shared" si="6"/>
        <v>200050.31666666735</v>
      </c>
      <c r="N72" s="25">
        <f t="shared" si="4"/>
        <v>3.6500865167662801E-2</v>
      </c>
    </row>
    <row r="73" spans="1:14" s="5" customFormat="1" x14ac:dyDescent="0.2">
      <c r="A73" s="5" t="s">
        <v>85</v>
      </c>
      <c r="B73" s="5" t="s">
        <v>8</v>
      </c>
      <c r="C73" s="4">
        <v>87307.23</v>
      </c>
      <c r="D73" s="4">
        <v>1251483.8400000003</v>
      </c>
      <c r="E73" s="4">
        <v>0</v>
      </c>
      <c r="F73" s="4">
        <v>43395.11</v>
      </c>
      <c r="G73" s="3">
        <v>259776</v>
      </c>
      <c r="H73" s="3">
        <v>249996</v>
      </c>
      <c r="I73" s="3">
        <v>249996</v>
      </c>
      <c r="J73" s="3"/>
      <c r="K73" s="3">
        <v>0</v>
      </c>
      <c r="L73" s="4">
        <f t="shared" si="5"/>
        <v>431626.31666666683</v>
      </c>
      <c r="M73" s="4">
        <f t="shared" si="6"/>
        <v>-171850.31666666683</v>
      </c>
      <c r="N73" s="25">
        <f t="shared" si="4"/>
        <v>-0.39814605836321632</v>
      </c>
    </row>
    <row r="74" spans="1:14" s="5" customFormat="1" x14ac:dyDescent="0.2">
      <c r="A74" s="5" t="s">
        <v>87</v>
      </c>
      <c r="B74" s="5" t="s">
        <v>8</v>
      </c>
      <c r="C74" s="4">
        <v>0</v>
      </c>
      <c r="D74" s="4">
        <v>0</v>
      </c>
      <c r="E74" s="4">
        <v>126396.31999999998</v>
      </c>
      <c r="F74" s="4">
        <v>203900.74</v>
      </c>
      <c r="G74" s="3">
        <v>150012</v>
      </c>
      <c r="H74" s="3">
        <v>150012</v>
      </c>
      <c r="I74" s="3">
        <v>150012</v>
      </c>
      <c r="J74" s="3"/>
      <c r="K74" s="3">
        <v>50004</v>
      </c>
      <c r="L74" s="4">
        <f t="shared" si="5"/>
        <v>110099.01999999997</v>
      </c>
      <c r="M74" s="4">
        <f t="shared" si="6"/>
        <v>39912.980000000025</v>
      </c>
      <c r="N74" s="25">
        <f t="shared" si="4"/>
        <v>0.3625189397689465</v>
      </c>
    </row>
    <row r="75" spans="1:14" s="5" customFormat="1" x14ac:dyDescent="0.2">
      <c r="A75" s="20" t="s">
        <v>11</v>
      </c>
      <c r="B75" s="20" t="s">
        <v>8</v>
      </c>
      <c r="C75" s="21">
        <v>0</v>
      </c>
      <c r="D75" s="21">
        <v>0</v>
      </c>
      <c r="E75" s="21">
        <v>3206894.42</v>
      </c>
      <c r="F75" s="21">
        <v>18369323.420000002</v>
      </c>
      <c r="G75" s="22">
        <v>24544986</v>
      </c>
      <c r="H75" s="22">
        <v>27000000</v>
      </c>
      <c r="I75" s="22">
        <v>29000001</v>
      </c>
      <c r="J75" s="22"/>
      <c r="K75" s="18">
        <v>17117355</v>
      </c>
      <c r="L75" s="17">
        <f t="shared" si="5"/>
        <v>7192072.6133333342</v>
      </c>
      <c r="M75" s="17">
        <f t="shared" si="6"/>
        <v>17352913.386666667</v>
      </c>
      <c r="N75" s="19">
        <f t="shared" si="4"/>
        <v>2.4127833963322645</v>
      </c>
    </row>
    <row r="76" spans="1:14" s="5" customFormat="1" x14ac:dyDescent="0.2">
      <c r="A76" s="20" t="s">
        <v>13</v>
      </c>
      <c r="B76" s="20" t="s">
        <v>8</v>
      </c>
      <c r="C76" s="21">
        <v>10999183.620000025</v>
      </c>
      <c r="D76" s="21">
        <v>10369759.19999999</v>
      </c>
      <c r="E76" s="21">
        <v>10275278.370000005</v>
      </c>
      <c r="F76" s="21">
        <v>14588071.369999977</v>
      </c>
      <c r="G76" s="22">
        <v>12999996</v>
      </c>
      <c r="H76" s="22">
        <v>12999996</v>
      </c>
      <c r="I76" s="22">
        <v>12999996</v>
      </c>
      <c r="J76" s="22"/>
      <c r="K76" s="18">
        <v>15739332</v>
      </c>
      <c r="L76" s="17">
        <f t="shared" si="5"/>
        <v>11744369.646666655</v>
      </c>
      <c r="M76" s="17">
        <f t="shared" si="6"/>
        <v>1255626.3533333447</v>
      </c>
      <c r="N76" s="19">
        <f t="shared" si="4"/>
        <v>0.10691304779305229</v>
      </c>
    </row>
    <row r="77" spans="1:14" s="5" customFormat="1" x14ac:dyDescent="0.2">
      <c r="A77" s="5" t="s">
        <v>64</v>
      </c>
      <c r="B77" s="5" t="s">
        <v>8</v>
      </c>
      <c r="C77" s="4">
        <v>0</v>
      </c>
      <c r="D77" s="4">
        <v>0</v>
      </c>
      <c r="E77" s="4">
        <v>0</v>
      </c>
      <c r="F77" s="4">
        <v>408317.34000000014</v>
      </c>
      <c r="G77" s="3">
        <v>749998</v>
      </c>
      <c r="H77" s="3">
        <v>1200005</v>
      </c>
      <c r="I77" s="3">
        <v>1399999</v>
      </c>
      <c r="J77" s="3"/>
      <c r="K77" s="3">
        <v>999999</v>
      </c>
      <c r="L77" s="4">
        <f t="shared" si="5"/>
        <v>136105.78000000006</v>
      </c>
      <c r="M77" s="4">
        <f t="shared" si="6"/>
        <v>613892.22</v>
      </c>
      <c r="N77" s="25">
        <f t="shared" si="4"/>
        <v>4.5104052157079568</v>
      </c>
    </row>
    <row r="78" spans="1:14" s="5" customFormat="1" x14ac:dyDescent="0.2">
      <c r="A78" s="5" t="s">
        <v>88</v>
      </c>
      <c r="B78" s="5" t="s">
        <v>8</v>
      </c>
      <c r="C78" s="4">
        <v>0</v>
      </c>
      <c r="D78" s="4">
        <v>0</v>
      </c>
      <c r="E78" s="4">
        <v>2531162.1300000004</v>
      </c>
      <c r="F78" s="4">
        <v>504.94000000000233</v>
      </c>
      <c r="G78" s="3">
        <v>99996</v>
      </c>
      <c r="H78" s="3">
        <v>99996</v>
      </c>
      <c r="I78" s="3">
        <v>99996</v>
      </c>
      <c r="J78" s="3"/>
      <c r="K78" s="3">
        <v>237084</v>
      </c>
      <c r="L78" s="4">
        <f t="shared" si="5"/>
        <v>843889.02333333343</v>
      </c>
      <c r="M78" s="4">
        <f t="shared" si="6"/>
        <v>-743893.02333333343</v>
      </c>
      <c r="N78" s="25">
        <f t="shared" si="4"/>
        <v>-0.88150574633022349</v>
      </c>
    </row>
    <row r="79" spans="1:14" s="5" customFormat="1" x14ac:dyDescent="0.2">
      <c r="A79" s="5" t="s">
        <v>110</v>
      </c>
      <c r="B79" s="5" t="s">
        <v>23</v>
      </c>
      <c r="C79" s="4">
        <v>136695.26</v>
      </c>
      <c r="D79" s="4">
        <v>1890.13</v>
      </c>
      <c r="E79" s="4">
        <v>43919.549999999988</v>
      </c>
      <c r="F79" s="4">
        <v>45003.960000000006</v>
      </c>
      <c r="G79" s="3">
        <v>0</v>
      </c>
      <c r="H79" s="3">
        <v>0</v>
      </c>
      <c r="I79" s="3">
        <v>0</v>
      </c>
      <c r="J79" s="3"/>
      <c r="K79" s="3">
        <v>61677</v>
      </c>
      <c r="L79" s="4">
        <f t="shared" si="5"/>
        <v>30271.21333333333</v>
      </c>
      <c r="M79" s="4">
        <f t="shared" si="6"/>
        <v>-30271.21333333333</v>
      </c>
      <c r="N79" s="25"/>
    </row>
    <row r="80" spans="1:14" x14ac:dyDescent="0.2">
      <c r="A80" s="5" t="s">
        <v>122</v>
      </c>
      <c r="B80" t="s">
        <v>23</v>
      </c>
      <c r="C80" s="4">
        <v>0</v>
      </c>
      <c r="D80" s="4">
        <v>0</v>
      </c>
      <c r="E80" s="4">
        <v>0</v>
      </c>
      <c r="F80" s="4">
        <v>0</v>
      </c>
      <c r="G80" s="3">
        <v>0</v>
      </c>
      <c r="H80" s="3">
        <v>0</v>
      </c>
      <c r="I80" s="3">
        <v>999998</v>
      </c>
      <c r="J80" s="3"/>
      <c r="K80" s="3">
        <v>0</v>
      </c>
      <c r="L80" s="4">
        <f t="shared" si="5"/>
        <v>0</v>
      </c>
      <c r="M80" s="4">
        <f t="shared" si="6"/>
        <v>0</v>
      </c>
      <c r="N80" s="16"/>
    </row>
    <row r="81" spans="1:14" x14ac:dyDescent="0.2">
      <c r="A81" s="5" t="s">
        <v>106</v>
      </c>
      <c r="B81" t="s">
        <v>23</v>
      </c>
      <c r="C81" s="4">
        <v>0</v>
      </c>
      <c r="D81" s="4">
        <v>0</v>
      </c>
      <c r="E81" s="4">
        <v>396720.8</v>
      </c>
      <c r="F81" s="4">
        <v>411048.75000000006</v>
      </c>
      <c r="G81" s="3">
        <v>0</v>
      </c>
      <c r="H81" s="3">
        <v>0</v>
      </c>
      <c r="I81" s="3">
        <v>0</v>
      </c>
      <c r="J81" s="3"/>
      <c r="K81" s="3">
        <v>0</v>
      </c>
      <c r="L81" s="4">
        <f t="shared" si="5"/>
        <v>269256.51666666666</v>
      </c>
      <c r="M81" s="4">
        <f t="shared" si="6"/>
        <v>-269256.51666666666</v>
      </c>
      <c r="N81" s="16"/>
    </row>
    <row r="82" spans="1:14" x14ac:dyDescent="0.2">
      <c r="A82" s="5" t="s">
        <v>33</v>
      </c>
      <c r="B82" t="s">
        <v>23</v>
      </c>
      <c r="C82" s="4">
        <v>0</v>
      </c>
      <c r="D82" s="4">
        <v>0</v>
      </c>
      <c r="E82" s="4">
        <v>54207.4</v>
      </c>
      <c r="F82" s="4">
        <v>-54206.94</v>
      </c>
      <c r="G82" s="3">
        <v>63475101</v>
      </c>
      <c r="H82" s="3">
        <v>235000</v>
      </c>
      <c r="I82" s="3">
        <v>0</v>
      </c>
      <c r="J82" s="3"/>
      <c r="K82" s="3">
        <v>0</v>
      </c>
      <c r="L82" s="4">
        <f t="shared" si="5"/>
        <v>0.1533333333330423</v>
      </c>
      <c r="M82" s="4">
        <f t="shared" si="6"/>
        <v>63475100.846666664</v>
      </c>
      <c r="N82" s="16"/>
    </row>
    <row r="83" spans="1:14" x14ac:dyDescent="0.2">
      <c r="A83" s="5" t="s">
        <v>123</v>
      </c>
      <c r="B83" t="s">
        <v>23</v>
      </c>
      <c r="C83" s="4">
        <v>0</v>
      </c>
      <c r="D83" s="4">
        <v>0</v>
      </c>
      <c r="E83" s="4">
        <v>0</v>
      </c>
      <c r="F83" s="4">
        <v>0</v>
      </c>
      <c r="G83" s="3">
        <v>0</v>
      </c>
      <c r="H83" s="3">
        <v>1500000</v>
      </c>
      <c r="I83" s="3">
        <v>0</v>
      </c>
      <c r="J83" s="3"/>
      <c r="K83" s="3">
        <v>0</v>
      </c>
      <c r="L83" s="4">
        <f t="shared" si="5"/>
        <v>0</v>
      </c>
      <c r="M83" s="4">
        <f t="shared" si="6"/>
        <v>0</v>
      </c>
      <c r="N83" s="16"/>
    </row>
    <row r="84" spans="1:14" x14ac:dyDescent="0.2">
      <c r="A84" s="5" t="s">
        <v>124</v>
      </c>
      <c r="B84" t="s">
        <v>23</v>
      </c>
      <c r="C84" s="4">
        <v>0</v>
      </c>
      <c r="D84" s="4">
        <v>0</v>
      </c>
      <c r="E84" s="4">
        <v>0</v>
      </c>
      <c r="F84" s="4">
        <v>0</v>
      </c>
      <c r="G84" s="3">
        <v>7761859</v>
      </c>
      <c r="H84" s="3">
        <v>5152936</v>
      </c>
      <c r="I84" s="3">
        <v>0</v>
      </c>
      <c r="J84" s="3"/>
      <c r="K84" s="3">
        <v>0</v>
      </c>
      <c r="L84" s="4">
        <f t="shared" si="5"/>
        <v>0</v>
      </c>
      <c r="M84" s="4">
        <f t="shared" si="6"/>
        <v>7761859</v>
      </c>
      <c r="N84" s="16"/>
    </row>
    <row r="85" spans="1:14" x14ac:dyDescent="0.2">
      <c r="A85" s="5" t="s">
        <v>125</v>
      </c>
      <c r="B85" t="s">
        <v>23</v>
      </c>
      <c r="C85" s="4">
        <v>0</v>
      </c>
      <c r="D85" s="4">
        <v>0</v>
      </c>
      <c r="E85" s="4">
        <v>0</v>
      </c>
      <c r="F85" s="4">
        <v>0</v>
      </c>
      <c r="G85" s="3">
        <v>0</v>
      </c>
      <c r="H85" s="3">
        <v>1200000</v>
      </c>
      <c r="I85" s="3">
        <v>0</v>
      </c>
      <c r="J85" s="3"/>
      <c r="K85" s="3">
        <v>0</v>
      </c>
      <c r="L85" s="4">
        <f t="shared" si="5"/>
        <v>0</v>
      </c>
      <c r="M85" s="4">
        <f t="shared" si="6"/>
        <v>0</v>
      </c>
      <c r="N85" s="16"/>
    </row>
    <row r="86" spans="1:14" x14ac:dyDescent="0.2">
      <c r="A86" s="5" t="s">
        <v>91</v>
      </c>
      <c r="B86" t="s">
        <v>23</v>
      </c>
      <c r="C86" s="4">
        <v>0</v>
      </c>
      <c r="D86" s="4">
        <v>0</v>
      </c>
      <c r="E86" s="4">
        <v>0</v>
      </c>
      <c r="F86" s="4">
        <v>3073448.71</v>
      </c>
      <c r="G86" s="3">
        <v>0</v>
      </c>
      <c r="H86" s="3">
        <v>0</v>
      </c>
      <c r="I86" s="3">
        <v>0</v>
      </c>
      <c r="J86" s="3"/>
      <c r="K86" s="3">
        <v>2818081</v>
      </c>
      <c r="L86" s="4">
        <f t="shared" si="5"/>
        <v>1024482.9033333333</v>
      </c>
      <c r="M86" s="4">
        <f t="shared" si="6"/>
        <v>-1024482.9033333333</v>
      </c>
      <c r="N86" s="16"/>
    </row>
    <row r="87" spans="1:14" x14ac:dyDescent="0.2">
      <c r="A87" s="5" t="s">
        <v>97</v>
      </c>
      <c r="B87" t="s">
        <v>23</v>
      </c>
      <c r="C87" s="4">
        <v>0</v>
      </c>
      <c r="D87" s="4">
        <v>0</v>
      </c>
      <c r="E87" s="4">
        <v>0</v>
      </c>
      <c r="F87" s="4">
        <v>0</v>
      </c>
      <c r="G87" s="3">
        <v>750000</v>
      </c>
      <c r="H87" s="3">
        <v>0</v>
      </c>
      <c r="I87" s="3">
        <v>0</v>
      </c>
      <c r="J87" s="3"/>
      <c r="K87" s="3">
        <v>2831852</v>
      </c>
      <c r="L87" s="4">
        <f t="shared" si="5"/>
        <v>0</v>
      </c>
      <c r="M87" s="4">
        <f t="shared" si="6"/>
        <v>750000</v>
      </c>
      <c r="N87" s="16"/>
    </row>
    <row r="88" spans="1:14" x14ac:dyDescent="0.2">
      <c r="A88" s="5" t="s">
        <v>126</v>
      </c>
      <c r="B88" t="s">
        <v>23</v>
      </c>
      <c r="C88" s="4">
        <v>0</v>
      </c>
      <c r="D88" s="4">
        <v>0</v>
      </c>
      <c r="E88" s="4">
        <v>0</v>
      </c>
      <c r="F88" s="4">
        <v>0</v>
      </c>
      <c r="G88" s="3">
        <v>395000</v>
      </c>
      <c r="H88" s="3">
        <v>395016</v>
      </c>
      <c r="I88" s="3">
        <v>0</v>
      </c>
      <c r="J88" s="3"/>
      <c r="K88" s="3">
        <v>0</v>
      </c>
      <c r="L88" s="4">
        <f t="shared" si="5"/>
        <v>0</v>
      </c>
      <c r="M88" s="4">
        <f t="shared" si="6"/>
        <v>395000</v>
      </c>
      <c r="N88" s="16"/>
    </row>
    <row r="89" spans="1:14" x14ac:dyDescent="0.2">
      <c r="A89" s="5" t="s">
        <v>127</v>
      </c>
      <c r="B89" t="s">
        <v>23</v>
      </c>
      <c r="C89" s="4">
        <v>0</v>
      </c>
      <c r="D89" s="4">
        <v>0</v>
      </c>
      <c r="E89" s="4">
        <v>0</v>
      </c>
      <c r="F89" s="4">
        <v>0</v>
      </c>
      <c r="G89" s="3">
        <v>0</v>
      </c>
      <c r="H89" s="3">
        <v>0</v>
      </c>
      <c r="I89" s="3">
        <v>4598545</v>
      </c>
      <c r="J89" s="3"/>
      <c r="K89" s="3">
        <v>0</v>
      </c>
      <c r="L89" s="4">
        <f t="shared" si="5"/>
        <v>0</v>
      </c>
      <c r="M89" s="4">
        <f t="shared" si="6"/>
        <v>0</v>
      </c>
      <c r="N89" s="16"/>
    </row>
    <row r="90" spans="1:14" x14ac:dyDescent="0.2">
      <c r="A90" s="31" t="s">
        <v>92</v>
      </c>
      <c r="B90" s="31" t="s">
        <v>23</v>
      </c>
      <c r="C90" s="17">
        <v>0</v>
      </c>
      <c r="D90" s="17">
        <v>0</v>
      </c>
      <c r="E90" s="17">
        <v>0</v>
      </c>
      <c r="F90" s="17">
        <v>0</v>
      </c>
      <c r="G90" s="18">
        <v>1324039</v>
      </c>
      <c r="H90" s="18">
        <v>1282468</v>
      </c>
      <c r="I90" s="18">
        <v>1485787</v>
      </c>
      <c r="J90" s="18"/>
      <c r="K90" s="18">
        <v>0</v>
      </c>
      <c r="L90" s="17">
        <f t="shared" si="5"/>
        <v>0</v>
      </c>
      <c r="M90" s="17">
        <f t="shared" si="6"/>
        <v>1324039</v>
      </c>
      <c r="N90" s="16"/>
    </row>
    <row r="91" spans="1:14" x14ac:dyDescent="0.2">
      <c r="A91" s="5" t="s">
        <v>25</v>
      </c>
      <c r="B91" t="s">
        <v>23</v>
      </c>
      <c r="C91" s="4">
        <v>0</v>
      </c>
      <c r="D91" s="4">
        <v>44858.19</v>
      </c>
      <c r="E91" s="4">
        <v>0</v>
      </c>
      <c r="F91" s="4">
        <v>15898971.85</v>
      </c>
      <c r="G91" s="3">
        <v>0</v>
      </c>
      <c r="H91" s="3">
        <v>0</v>
      </c>
      <c r="I91" s="3">
        <v>0</v>
      </c>
      <c r="J91" s="3"/>
      <c r="K91" s="3">
        <v>0</v>
      </c>
      <c r="L91" s="4">
        <f t="shared" si="5"/>
        <v>5314610.0133333327</v>
      </c>
      <c r="M91" s="4">
        <f t="shared" si="6"/>
        <v>-5314610.0133333327</v>
      </c>
      <c r="N91" s="16"/>
    </row>
    <row r="92" spans="1:14" x14ac:dyDescent="0.2">
      <c r="A92" s="5" t="s">
        <v>24</v>
      </c>
      <c r="B92" t="s">
        <v>23</v>
      </c>
      <c r="C92" s="4">
        <v>0</v>
      </c>
      <c r="D92" s="4">
        <v>0</v>
      </c>
      <c r="E92" s="4">
        <v>2847789.67</v>
      </c>
      <c r="F92" s="4">
        <v>17052904.149999999</v>
      </c>
      <c r="G92" s="3">
        <v>0</v>
      </c>
      <c r="H92" s="3">
        <v>0</v>
      </c>
      <c r="I92" s="3">
        <v>0</v>
      </c>
      <c r="J92" s="3"/>
      <c r="K92" s="3">
        <v>18800848</v>
      </c>
      <c r="L92" s="4">
        <f t="shared" si="5"/>
        <v>6633564.6066666665</v>
      </c>
      <c r="M92" s="4">
        <f t="shared" si="6"/>
        <v>-6633564.6066666665</v>
      </c>
      <c r="N92" s="16"/>
    </row>
    <row r="93" spans="1:14" x14ac:dyDescent="0.2">
      <c r="A93" s="5" t="s">
        <v>109</v>
      </c>
      <c r="B93" t="s">
        <v>23</v>
      </c>
      <c r="C93" s="4">
        <v>2064151.4199999992</v>
      </c>
      <c r="D93" s="4">
        <v>995659.38999999978</v>
      </c>
      <c r="E93" s="4">
        <v>170931.40000000002</v>
      </c>
      <c r="F93" s="4">
        <v>107443.02000000028</v>
      </c>
      <c r="G93" s="3">
        <v>0</v>
      </c>
      <c r="H93" s="3">
        <v>0</v>
      </c>
      <c r="I93" s="3">
        <v>0</v>
      </c>
      <c r="J93" s="3"/>
      <c r="K93" s="3">
        <v>399996</v>
      </c>
      <c r="L93" s="4">
        <f t="shared" si="5"/>
        <v>424677.9366666667</v>
      </c>
      <c r="M93" s="4">
        <f t="shared" si="6"/>
        <v>-424677.9366666667</v>
      </c>
      <c r="N93" s="16"/>
    </row>
    <row r="94" spans="1:14" x14ac:dyDescent="0.2">
      <c r="A94" s="5" t="s">
        <v>103</v>
      </c>
      <c r="B94" t="s">
        <v>23</v>
      </c>
      <c r="C94" s="4">
        <v>1973648.7799999991</v>
      </c>
      <c r="D94" s="4">
        <v>5187210.1100000003</v>
      </c>
      <c r="E94" s="4">
        <v>3300317.07</v>
      </c>
      <c r="F94" s="4">
        <v>648748.95999999985</v>
      </c>
      <c r="G94" s="3">
        <v>0</v>
      </c>
      <c r="H94" s="3">
        <v>0</v>
      </c>
      <c r="I94" s="3">
        <v>0</v>
      </c>
      <c r="J94" s="3"/>
      <c r="K94" s="3">
        <v>388925</v>
      </c>
      <c r="L94" s="4">
        <f t="shared" si="5"/>
        <v>3045425.3799999994</v>
      </c>
      <c r="M94" s="4">
        <f t="shared" si="6"/>
        <v>-3045425.3799999994</v>
      </c>
      <c r="N94" s="16"/>
    </row>
    <row r="95" spans="1:14" x14ac:dyDescent="0.2">
      <c r="A95" s="5" t="s">
        <v>28</v>
      </c>
      <c r="B95" t="s">
        <v>23</v>
      </c>
      <c r="C95" s="4">
        <v>0</v>
      </c>
      <c r="D95" s="4">
        <v>0</v>
      </c>
      <c r="E95" s="4">
        <v>2832326.7700000005</v>
      </c>
      <c r="F95" s="4">
        <v>10584929.690000003</v>
      </c>
      <c r="G95" s="3">
        <v>12016376</v>
      </c>
      <c r="H95" s="3">
        <v>0</v>
      </c>
      <c r="I95" s="3">
        <v>0</v>
      </c>
      <c r="J95" s="3"/>
      <c r="K95" s="3">
        <v>9576711</v>
      </c>
      <c r="L95" s="4">
        <f t="shared" si="5"/>
        <v>4472418.8200000012</v>
      </c>
      <c r="M95" s="4">
        <f t="shared" si="6"/>
        <v>7543957.1799999988</v>
      </c>
      <c r="N95" s="16">
        <f t="shared" ref="N95:N135" si="7">+M95/L95</f>
        <v>1.6867734180583733</v>
      </c>
    </row>
    <row r="96" spans="1:14" x14ac:dyDescent="0.2">
      <c r="A96" s="5" t="s">
        <v>140</v>
      </c>
      <c r="B96" t="s">
        <v>23</v>
      </c>
      <c r="C96" s="4">
        <v>0</v>
      </c>
      <c r="D96" s="4">
        <v>0</v>
      </c>
      <c r="E96" s="4">
        <v>0</v>
      </c>
      <c r="F96" s="4">
        <v>0</v>
      </c>
      <c r="G96" s="3">
        <v>0</v>
      </c>
      <c r="H96" s="3">
        <v>499974</v>
      </c>
      <c r="I96" s="3">
        <v>585791</v>
      </c>
      <c r="J96" s="3"/>
      <c r="K96" s="3">
        <v>0</v>
      </c>
      <c r="L96" s="4">
        <f t="shared" si="5"/>
        <v>0</v>
      </c>
      <c r="M96" s="4">
        <f t="shared" si="6"/>
        <v>0</v>
      </c>
      <c r="N96" s="16"/>
    </row>
    <row r="97" spans="1:14" x14ac:dyDescent="0.2">
      <c r="A97" s="5" t="s">
        <v>114</v>
      </c>
      <c r="B97" t="s">
        <v>23</v>
      </c>
      <c r="C97" s="4">
        <v>0</v>
      </c>
      <c r="D97" s="4">
        <v>1437250.8699999999</v>
      </c>
      <c r="E97" s="4">
        <v>1299169.2000000002</v>
      </c>
      <c r="F97" s="4">
        <v>21496.920000000042</v>
      </c>
      <c r="G97" s="3">
        <v>0</v>
      </c>
      <c r="H97" s="3">
        <v>0</v>
      </c>
      <c r="I97" s="3">
        <v>0</v>
      </c>
      <c r="J97" s="3"/>
      <c r="K97" s="3">
        <v>0</v>
      </c>
      <c r="L97" s="4">
        <f t="shared" si="5"/>
        <v>919305.66333333345</v>
      </c>
      <c r="M97" s="4">
        <f t="shared" si="6"/>
        <v>-919305.66333333345</v>
      </c>
      <c r="N97" s="16"/>
    </row>
    <row r="98" spans="1:14" x14ac:dyDescent="0.2">
      <c r="A98" s="31" t="s">
        <v>117</v>
      </c>
      <c r="B98" s="31" t="s">
        <v>23</v>
      </c>
      <c r="C98" s="17">
        <v>0</v>
      </c>
      <c r="D98" s="17">
        <v>0</v>
      </c>
      <c r="E98" s="17">
        <v>0</v>
      </c>
      <c r="F98" s="17">
        <v>0</v>
      </c>
      <c r="G98" s="18">
        <v>2235285</v>
      </c>
      <c r="H98" s="18">
        <v>2341928</v>
      </c>
      <c r="I98" s="18">
        <v>1544361</v>
      </c>
      <c r="J98" s="18"/>
      <c r="K98" s="18">
        <v>0</v>
      </c>
      <c r="L98" s="17">
        <f t="shared" si="5"/>
        <v>0</v>
      </c>
      <c r="M98" s="17">
        <f t="shared" si="6"/>
        <v>2235285</v>
      </c>
      <c r="N98" s="16"/>
    </row>
    <row r="99" spans="1:14" x14ac:dyDescent="0.2">
      <c r="A99" s="5" t="s">
        <v>120</v>
      </c>
      <c r="B99" t="s">
        <v>23</v>
      </c>
      <c r="C99" s="4">
        <v>0</v>
      </c>
      <c r="D99" s="4">
        <v>0</v>
      </c>
      <c r="E99" s="4">
        <v>0</v>
      </c>
      <c r="F99" s="4">
        <v>0</v>
      </c>
      <c r="G99" s="3">
        <v>9634502</v>
      </c>
      <c r="H99" s="3">
        <v>0</v>
      </c>
      <c r="I99" s="3">
        <v>0</v>
      </c>
      <c r="J99" s="3"/>
      <c r="K99" s="3">
        <v>2999743</v>
      </c>
      <c r="L99" s="4">
        <f t="shared" si="5"/>
        <v>0</v>
      </c>
      <c r="M99" s="4">
        <f t="shared" si="6"/>
        <v>9634502</v>
      </c>
      <c r="N99" s="16"/>
    </row>
    <row r="100" spans="1:14" x14ac:dyDescent="0.2">
      <c r="A100" s="5" t="s">
        <v>100</v>
      </c>
      <c r="B100" t="s">
        <v>23</v>
      </c>
      <c r="C100" s="4">
        <v>0</v>
      </c>
      <c r="D100" s="4">
        <v>3048353.17</v>
      </c>
      <c r="E100" s="4">
        <v>4944133.78</v>
      </c>
      <c r="F100" s="4">
        <v>2834650.4</v>
      </c>
      <c r="G100" s="3">
        <v>0</v>
      </c>
      <c r="H100" s="3">
        <v>0</v>
      </c>
      <c r="I100" s="3">
        <v>0</v>
      </c>
      <c r="J100" s="3"/>
      <c r="K100" s="3">
        <v>3099608</v>
      </c>
      <c r="L100" s="4">
        <f t="shared" si="5"/>
        <v>3609045.7833333332</v>
      </c>
      <c r="M100" s="4">
        <f t="shared" si="6"/>
        <v>-3609045.7833333332</v>
      </c>
      <c r="N100" s="16"/>
    </row>
    <row r="101" spans="1:14" x14ac:dyDescent="0.2">
      <c r="A101" s="5" t="s">
        <v>98</v>
      </c>
      <c r="B101" t="s">
        <v>23</v>
      </c>
      <c r="C101" s="4">
        <v>4952.4500000000116</v>
      </c>
      <c r="D101" s="4">
        <v>2.9103830456733704E-11</v>
      </c>
      <c r="E101" s="4">
        <v>0</v>
      </c>
      <c r="F101" s="4">
        <v>702917.67</v>
      </c>
      <c r="G101" s="3">
        <v>599998</v>
      </c>
      <c r="H101" s="3">
        <v>0</v>
      </c>
      <c r="I101" s="3">
        <v>0</v>
      </c>
      <c r="J101" s="3"/>
      <c r="K101" s="3">
        <v>699752</v>
      </c>
      <c r="L101" s="4">
        <f t="shared" si="5"/>
        <v>234305.89</v>
      </c>
      <c r="M101" s="4">
        <f t="shared" si="6"/>
        <v>365692.11</v>
      </c>
      <c r="N101" s="16">
        <f t="shared" si="7"/>
        <v>1.5607465522953774</v>
      </c>
    </row>
    <row r="102" spans="1:14" x14ac:dyDescent="0.2">
      <c r="A102" s="5" t="s">
        <v>113</v>
      </c>
      <c r="B102" t="s">
        <v>23</v>
      </c>
      <c r="C102" s="4">
        <v>0</v>
      </c>
      <c r="D102" s="4">
        <v>248710.01</v>
      </c>
      <c r="E102" s="4">
        <v>34122.61</v>
      </c>
      <c r="F102" s="4">
        <v>28044.69</v>
      </c>
      <c r="G102" s="3">
        <v>0</v>
      </c>
      <c r="H102" s="3">
        <v>0</v>
      </c>
      <c r="I102" s="3">
        <v>0</v>
      </c>
      <c r="J102" s="3"/>
      <c r="K102" s="3">
        <v>65074</v>
      </c>
      <c r="L102" s="4">
        <f t="shared" si="5"/>
        <v>103625.77</v>
      </c>
      <c r="M102" s="4">
        <f t="shared" si="6"/>
        <v>-103625.77</v>
      </c>
      <c r="N102" s="16"/>
    </row>
    <row r="103" spans="1:14" x14ac:dyDescent="0.2">
      <c r="A103" s="5" t="s">
        <v>108</v>
      </c>
      <c r="B103" t="s">
        <v>23</v>
      </c>
      <c r="C103" s="4">
        <v>85263.45</v>
      </c>
      <c r="D103" s="4">
        <v>755730.87000000034</v>
      </c>
      <c r="E103" s="4">
        <v>206214.80000000002</v>
      </c>
      <c r="F103" s="4">
        <v>158170.80000000008</v>
      </c>
      <c r="G103" s="3">
        <v>0</v>
      </c>
      <c r="H103" s="3">
        <v>0</v>
      </c>
      <c r="I103" s="3">
        <v>0</v>
      </c>
      <c r="J103" s="3"/>
      <c r="K103" s="3">
        <v>459747</v>
      </c>
      <c r="L103" s="4">
        <f t="shared" si="5"/>
        <v>373372.15666666679</v>
      </c>
      <c r="M103" s="4">
        <f t="shared" si="6"/>
        <v>-373372.15666666679</v>
      </c>
      <c r="N103" s="16"/>
    </row>
    <row r="104" spans="1:14" x14ac:dyDescent="0.2">
      <c r="A104" s="5" t="s">
        <v>121</v>
      </c>
      <c r="B104" t="s">
        <v>23</v>
      </c>
      <c r="C104" s="4">
        <v>0</v>
      </c>
      <c r="D104" s="4">
        <v>0</v>
      </c>
      <c r="E104" s="4">
        <v>0</v>
      </c>
      <c r="F104" s="4">
        <v>0</v>
      </c>
      <c r="G104" s="3">
        <v>0</v>
      </c>
      <c r="H104" s="3">
        <v>0</v>
      </c>
      <c r="I104" s="3">
        <v>2400004</v>
      </c>
      <c r="J104" s="3"/>
      <c r="K104" s="3">
        <v>0</v>
      </c>
      <c r="L104" s="4">
        <f t="shared" si="5"/>
        <v>0</v>
      </c>
      <c r="M104" s="4">
        <f t="shared" si="6"/>
        <v>0</v>
      </c>
      <c r="N104" s="16"/>
    </row>
    <row r="105" spans="1:14" x14ac:dyDescent="0.2">
      <c r="A105" s="5" t="s">
        <v>128</v>
      </c>
      <c r="B105" t="s">
        <v>23</v>
      </c>
      <c r="C105" s="4">
        <v>0</v>
      </c>
      <c r="D105" s="4">
        <v>0</v>
      </c>
      <c r="E105" s="4">
        <v>0</v>
      </c>
      <c r="F105" s="4">
        <v>0</v>
      </c>
      <c r="G105" s="3">
        <v>493993</v>
      </c>
      <c r="H105" s="3">
        <v>493995</v>
      </c>
      <c r="I105" s="3">
        <v>493990</v>
      </c>
      <c r="J105" s="3"/>
      <c r="K105" s="3">
        <v>0</v>
      </c>
      <c r="L105" s="4">
        <f t="shared" si="5"/>
        <v>0</v>
      </c>
      <c r="M105" s="4">
        <f t="shared" si="6"/>
        <v>493993</v>
      </c>
      <c r="N105" s="16"/>
    </row>
    <row r="106" spans="1:14" x14ac:dyDescent="0.2">
      <c r="A106" s="5" t="s">
        <v>129</v>
      </c>
      <c r="B106" t="s">
        <v>23</v>
      </c>
      <c r="C106" s="4">
        <v>0</v>
      </c>
      <c r="D106" s="4">
        <v>0</v>
      </c>
      <c r="E106" s="4">
        <v>0</v>
      </c>
      <c r="F106" s="4">
        <v>0</v>
      </c>
      <c r="G106" s="3">
        <v>0</v>
      </c>
      <c r="H106" s="3">
        <v>0</v>
      </c>
      <c r="I106" s="3">
        <v>587500</v>
      </c>
      <c r="J106" s="3"/>
      <c r="K106" s="3">
        <v>0</v>
      </c>
      <c r="L106" s="4">
        <f t="shared" si="5"/>
        <v>0</v>
      </c>
      <c r="M106" s="4">
        <f t="shared" si="6"/>
        <v>0</v>
      </c>
      <c r="N106" s="16"/>
    </row>
    <row r="107" spans="1:14" x14ac:dyDescent="0.2">
      <c r="A107" s="5" t="s">
        <v>93</v>
      </c>
      <c r="B107" t="s">
        <v>23</v>
      </c>
      <c r="C107" s="4">
        <v>163122.39000000004</v>
      </c>
      <c r="D107" s="4">
        <v>291477.34999999986</v>
      </c>
      <c r="E107" s="4">
        <v>0</v>
      </c>
      <c r="F107" s="4">
        <v>0</v>
      </c>
      <c r="G107" s="3">
        <v>226712</v>
      </c>
      <c r="H107" s="3">
        <v>336542</v>
      </c>
      <c r="I107" s="3">
        <v>190320</v>
      </c>
      <c r="J107" s="3"/>
      <c r="K107" s="3">
        <v>358075</v>
      </c>
      <c r="L107" s="4">
        <f t="shared" si="5"/>
        <v>97159.116666666625</v>
      </c>
      <c r="M107" s="4">
        <f t="shared" si="6"/>
        <v>129552.88333333338</v>
      </c>
      <c r="N107" s="16">
        <f t="shared" si="7"/>
        <v>1.3334094398758609</v>
      </c>
    </row>
    <row r="108" spans="1:14" x14ac:dyDescent="0.2">
      <c r="A108" s="5" t="s">
        <v>111</v>
      </c>
      <c r="B108" t="s">
        <v>23</v>
      </c>
      <c r="C108" s="4">
        <v>242972.19999999995</v>
      </c>
      <c r="D108" s="4">
        <v>0</v>
      </c>
      <c r="E108" s="4">
        <v>0</v>
      </c>
      <c r="F108" s="4">
        <v>40951.090000000004</v>
      </c>
      <c r="G108" s="3">
        <v>0</v>
      </c>
      <c r="H108" s="3">
        <v>0</v>
      </c>
      <c r="I108" s="3">
        <v>0</v>
      </c>
      <c r="J108" s="3"/>
      <c r="K108" s="3">
        <v>50004</v>
      </c>
      <c r="L108" s="4">
        <f t="shared" si="5"/>
        <v>13650.363333333335</v>
      </c>
      <c r="M108" s="4">
        <f t="shared" si="6"/>
        <v>-13650.363333333335</v>
      </c>
      <c r="N108" s="16"/>
    </row>
    <row r="109" spans="1:14" x14ac:dyDescent="0.2">
      <c r="A109" s="5" t="s">
        <v>130</v>
      </c>
      <c r="B109" t="s">
        <v>23</v>
      </c>
      <c r="C109" s="4">
        <v>0</v>
      </c>
      <c r="D109" s="4">
        <v>0</v>
      </c>
      <c r="E109" s="4">
        <v>0</v>
      </c>
      <c r="F109" s="4">
        <v>0</v>
      </c>
      <c r="G109" s="3">
        <v>0</v>
      </c>
      <c r="H109" s="3">
        <v>30367127</v>
      </c>
      <c r="I109" s="3">
        <v>0</v>
      </c>
      <c r="J109" s="3"/>
      <c r="K109" s="3">
        <v>0</v>
      </c>
      <c r="L109" s="4">
        <f t="shared" si="5"/>
        <v>0</v>
      </c>
      <c r="M109" s="4">
        <f t="shared" si="6"/>
        <v>0</v>
      </c>
      <c r="N109" s="16"/>
    </row>
    <row r="110" spans="1:14" x14ac:dyDescent="0.2">
      <c r="A110" s="5" t="s">
        <v>101</v>
      </c>
      <c r="B110" t="s">
        <v>23</v>
      </c>
      <c r="C110" s="4">
        <v>7892001.4400000013</v>
      </c>
      <c r="D110" s="4">
        <v>8953839.0800000001</v>
      </c>
      <c r="E110" s="4">
        <v>231373.02999999997</v>
      </c>
      <c r="F110" s="4">
        <v>1430407.58</v>
      </c>
      <c r="G110" s="3">
        <v>0</v>
      </c>
      <c r="H110" s="3">
        <v>0</v>
      </c>
      <c r="I110" s="3">
        <v>0</v>
      </c>
      <c r="J110" s="3"/>
      <c r="K110" s="3">
        <v>1450889</v>
      </c>
      <c r="L110" s="4">
        <f t="shared" si="5"/>
        <v>3538539.8966666665</v>
      </c>
      <c r="M110" s="4">
        <f t="shared" si="6"/>
        <v>-3538539.8966666665</v>
      </c>
      <c r="N110" s="16"/>
    </row>
    <row r="111" spans="1:14" x14ac:dyDescent="0.2">
      <c r="A111" s="5" t="s">
        <v>32</v>
      </c>
      <c r="B111" t="s">
        <v>23</v>
      </c>
      <c r="C111" s="4">
        <v>3488539.09</v>
      </c>
      <c r="D111" s="4">
        <v>733801.68</v>
      </c>
      <c r="E111" s="4">
        <v>211786.03999999978</v>
      </c>
      <c r="F111" s="4">
        <v>1274251.92</v>
      </c>
      <c r="G111" s="3">
        <v>0</v>
      </c>
      <c r="H111" s="3">
        <v>0</v>
      </c>
      <c r="I111" s="3">
        <v>19541000</v>
      </c>
      <c r="J111" s="3"/>
      <c r="K111" s="3">
        <v>1330925</v>
      </c>
      <c r="L111" s="4">
        <f t="shared" si="5"/>
        <v>739946.54666666652</v>
      </c>
      <c r="M111" s="4">
        <f t="shared" si="6"/>
        <v>-739946.54666666652</v>
      </c>
      <c r="N111" s="16"/>
    </row>
    <row r="112" spans="1:14" x14ac:dyDescent="0.2">
      <c r="A112" s="5" t="s">
        <v>107</v>
      </c>
      <c r="B112" t="s">
        <v>23</v>
      </c>
      <c r="C112" s="4">
        <v>257741.93999999994</v>
      </c>
      <c r="D112" s="4">
        <v>198169.31999999998</v>
      </c>
      <c r="E112" s="4">
        <v>245517.89</v>
      </c>
      <c r="F112" s="4">
        <v>254472.67999999991</v>
      </c>
      <c r="G112" s="3">
        <v>0</v>
      </c>
      <c r="H112" s="3">
        <v>0</v>
      </c>
      <c r="I112" s="3">
        <v>0</v>
      </c>
      <c r="J112" s="3"/>
      <c r="K112" s="3">
        <v>249996</v>
      </c>
      <c r="L112" s="4">
        <f t="shared" si="5"/>
        <v>232719.96333333329</v>
      </c>
      <c r="M112" s="4">
        <f t="shared" si="6"/>
        <v>-232719.96333333329</v>
      </c>
      <c r="N112" s="16"/>
    </row>
    <row r="113" spans="1:14" x14ac:dyDescent="0.2">
      <c r="A113" s="5" t="s">
        <v>131</v>
      </c>
      <c r="B113" t="s">
        <v>23</v>
      </c>
      <c r="C113" s="4">
        <v>0</v>
      </c>
      <c r="D113" s="4">
        <v>0</v>
      </c>
      <c r="E113" s="4">
        <v>0</v>
      </c>
      <c r="F113" s="4">
        <v>0</v>
      </c>
      <c r="G113" s="3">
        <v>0</v>
      </c>
      <c r="H113" s="3">
        <v>899992</v>
      </c>
      <c r="I113" s="3">
        <v>0</v>
      </c>
      <c r="J113" s="3"/>
      <c r="K113" s="3">
        <v>0</v>
      </c>
      <c r="L113" s="4">
        <f t="shared" si="5"/>
        <v>0</v>
      </c>
      <c r="M113" s="4">
        <f t="shared" si="6"/>
        <v>0</v>
      </c>
      <c r="N113" s="16"/>
    </row>
    <row r="114" spans="1:14" x14ac:dyDescent="0.2">
      <c r="A114" s="5" t="s">
        <v>132</v>
      </c>
      <c r="B114" t="s">
        <v>23</v>
      </c>
      <c r="C114" s="4">
        <v>0</v>
      </c>
      <c r="D114" s="4">
        <v>0</v>
      </c>
      <c r="E114" s="4">
        <v>0</v>
      </c>
      <c r="F114" s="4">
        <v>0</v>
      </c>
      <c r="G114" s="3">
        <v>5554506</v>
      </c>
      <c r="H114" s="3">
        <v>0</v>
      </c>
      <c r="I114" s="3">
        <v>0</v>
      </c>
      <c r="J114" s="3"/>
      <c r="K114" s="3">
        <v>0</v>
      </c>
      <c r="L114" s="4">
        <f t="shared" si="5"/>
        <v>0</v>
      </c>
      <c r="M114" s="4">
        <f t="shared" si="6"/>
        <v>5554506</v>
      </c>
      <c r="N114" s="16"/>
    </row>
    <row r="115" spans="1:14" x14ac:dyDescent="0.2">
      <c r="A115" s="31" t="s">
        <v>118</v>
      </c>
      <c r="B115" s="31" t="s">
        <v>23</v>
      </c>
      <c r="C115" s="17">
        <v>0</v>
      </c>
      <c r="D115" s="17">
        <v>0</v>
      </c>
      <c r="E115" s="17">
        <v>0</v>
      </c>
      <c r="F115" s="17">
        <v>0</v>
      </c>
      <c r="G115" s="18">
        <v>188444</v>
      </c>
      <c r="H115" s="18">
        <v>3879878</v>
      </c>
      <c r="I115" s="18">
        <v>3686842</v>
      </c>
      <c r="J115" s="18"/>
      <c r="K115" s="18">
        <v>0</v>
      </c>
      <c r="L115" s="17">
        <f t="shared" si="5"/>
        <v>0</v>
      </c>
      <c r="M115" s="17">
        <f t="shared" si="6"/>
        <v>188444</v>
      </c>
      <c r="N115" s="16"/>
    </row>
    <row r="116" spans="1:14" x14ac:dyDescent="0.2">
      <c r="A116" s="5" t="s">
        <v>133</v>
      </c>
      <c r="B116" t="s">
        <v>23</v>
      </c>
      <c r="C116" s="4">
        <v>0</v>
      </c>
      <c r="D116" s="4">
        <v>0</v>
      </c>
      <c r="E116" s="4">
        <v>0</v>
      </c>
      <c r="F116" s="4">
        <v>0</v>
      </c>
      <c r="G116" s="3">
        <v>800001</v>
      </c>
      <c r="H116" s="3">
        <v>0</v>
      </c>
      <c r="I116" s="3">
        <v>0</v>
      </c>
      <c r="J116" s="3"/>
      <c r="K116" s="3">
        <v>0</v>
      </c>
      <c r="L116" s="4">
        <f t="shared" si="5"/>
        <v>0</v>
      </c>
      <c r="M116" s="4">
        <f t="shared" si="6"/>
        <v>800001</v>
      </c>
      <c r="N116" s="16"/>
    </row>
    <row r="117" spans="1:14" x14ac:dyDescent="0.2">
      <c r="A117" s="5" t="s">
        <v>134</v>
      </c>
      <c r="B117" t="s">
        <v>23</v>
      </c>
      <c r="C117" s="4">
        <v>0</v>
      </c>
      <c r="D117" s="4">
        <v>0</v>
      </c>
      <c r="E117" s="4">
        <v>0</v>
      </c>
      <c r="F117" s="4">
        <v>0</v>
      </c>
      <c r="G117" s="3">
        <v>1699988</v>
      </c>
      <c r="H117" s="3">
        <v>0</v>
      </c>
      <c r="I117" s="3">
        <v>0</v>
      </c>
      <c r="J117" s="3"/>
      <c r="K117" s="3">
        <v>0</v>
      </c>
      <c r="L117" s="4">
        <f t="shared" si="5"/>
        <v>0</v>
      </c>
      <c r="M117" s="4">
        <f t="shared" si="6"/>
        <v>1699988</v>
      </c>
      <c r="N117" s="16"/>
    </row>
    <row r="118" spans="1:14" x14ac:dyDescent="0.2">
      <c r="A118" s="5" t="s">
        <v>135</v>
      </c>
      <c r="B118" t="s">
        <v>23</v>
      </c>
      <c r="C118" s="4">
        <v>0</v>
      </c>
      <c r="D118" s="4">
        <v>0</v>
      </c>
      <c r="E118" s="4">
        <v>0</v>
      </c>
      <c r="F118" s="4">
        <v>0</v>
      </c>
      <c r="G118" s="3">
        <v>0</v>
      </c>
      <c r="H118" s="3">
        <v>2000000</v>
      </c>
      <c r="I118" s="3">
        <v>1999999</v>
      </c>
      <c r="J118" s="3"/>
      <c r="K118" s="3">
        <v>0</v>
      </c>
      <c r="L118" s="4">
        <f t="shared" si="5"/>
        <v>0</v>
      </c>
      <c r="M118" s="4">
        <f t="shared" si="6"/>
        <v>0</v>
      </c>
      <c r="N118" s="16"/>
    </row>
    <row r="119" spans="1:14" x14ac:dyDescent="0.2">
      <c r="A119" s="5" t="s">
        <v>136</v>
      </c>
      <c r="B119" t="s">
        <v>23</v>
      </c>
      <c r="C119" s="4">
        <v>0</v>
      </c>
      <c r="D119" s="4">
        <v>0</v>
      </c>
      <c r="E119" s="4">
        <v>0</v>
      </c>
      <c r="F119" s="4">
        <v>0</v>
      </c>
      <c r="G119" s="3">
        <v>0</v>
      </c>
      <c r="H119" s="3">
        <v>0</v>
      </c>
      <c r="I119" s="3">
        <v>1250002</v>
      </c>
      <c r="J119" s="3"/>
      <c r="K119" s="3">
        <v>0</v>
      </c>
      <c r="L119" s="4">
        <f t="shared" si="5"/>
        <v>0</v>
      </c>
      <c r="M119" s="4">
        <f t="shared" si="6"/>
        <v>0</v>
      </c>
      <c r="N119" s="16"/>
    </row>
    <row r="120" spans="1:14" x14ac:dyDescent="0.2">
      <c r="A120" s="5" t="s">
        <v>137</v>
      </c>
      <c r="B120" t="s">
        <v>23</v>
      </c>
      <c r="C120" s="4">
        <v>0</v>
      </c>
      <c r="D120" s="4">
        <v>0</v>
      </c>
      <c r="E120" s="4">
        <v>0</v>
      </c>
      <c r="F120" s="4">
        <v>0</v>
      </c>
      <c r="G120" s="3">
        <v>0</v>
      </c>
      <c r="H120" s="3">
        <v>1762827</v>
      </c>
      <c r="I120" s="3">
        <v>0</v>
      </c>
      <c r="J120" s="3"/>
      <c r="K120" s="3">
        <v>0</v>
      </c>
      <c r="L120" s="4">
        <f t="shared" si="5"/>
        <v>0</v>
      </c>
      <c r="M120" s="4">
        <f t="shared" si="6"/>
        <v>0</v>
      </c>
      <c r="N120" s="16"/>
    </row>
    <row r="121" spans="1:14" x14ac:dyDescent="0.2">
      <c r="A121" s="31" t="s">
        <v>119</v>
      </c>
      <c r="B121" s="31" t="s">
        <v>23</v>
      </c>
      <c r="C121" s="17">
        <v>0</v>
      </c>
      <c r="D121" s="17">
        <v>0</v>
      </c>
      <c r="E121" s="17">
        <v>0</v>
      </c>
      <c r="F121" s="17">
        <v>0</v>
      </c>
      <c r="G121" s="18">
        <v>0</v>
      </c>
      <c r="H121" s="18">
        <v>10000000</v>
      </c>
      <c r="I121" s="18">
        <v>15000000</v>
      </c>
      <c r="J121" s="18"/>
      <c r="K121" s="18">
        <v>0</v>
      </c>
      <c r="L121" s="17">
        <f t="shared" si="5"/>
        <v>0</v>
      </c>
      <c r="M121" s="17">
        <f t="shared" si="6"/>
        <v>0</v>
      </c>
      <c r="N121" s="16"/>
    </row>
    <row r="122" spans="1:14" x14ac:dyDescent="0.2">
      <c r="A122" s="5" t="s">
        <v>104</v>
      </c>
      <c r="B122" t="s">
        <v>23</v>
      </c>
      <c r="C122" s="4">
        <v>0</v>
      </c>
      <c r="D122" s="4">
        <v>617112.09</v>
      </c>
      <c r="E122" s="4">
        <v>847201.08</v>
      </c>
      <c r="F122" s="4">
        <v>597249.13</v>
      </c>
      <c r="G122" s="3">
        <v>0</v>
      </c>
      <c r="H122" s="3">
        <v>0</v>
      </c>
      <c r="I122" s="3">
        <v>0</v>
      </c>
      <c r="J122" s="3"/>
      <c r="K122" s="3">
        <v>0</v>
      </c>
      <c r="L122" s="4">
        <f t="shared" si="5"/>
        <v>687187.43333333323</v>
      </c>
      <c r="M122" s="4">
        <f t="shared" si="6"/>
        <v>-687187.43333333323</v>
      </c>
      <c r="N122" s="16"/>
    </row>
    <row r="123" spans="1:14" x14ac:dyDescent="0.2">
      <c r="A123" s="5" t="s">
        <v>90</v>
      </c>
      <c r="B123" t="s">
        <v>23</v>
      </c>
      <c r="C123" s="4">
        <v>0</v>
      </c>
      <c r="D123" s="4">
        <v>0</v>
      </c>
      <c r="E123" s="4">
        <v>0</v>
      </c>
      <c r="F123" s="4">
        <v>3292267.1700000004</v>
      </c>
      <c r="G123" s="3">
        <v>0</v>
      </c>
      <c r="H123" s="3">
        <v>0</v>
      </c>
      <c r="I123" s="3">
        <v>0</v>
      </c>
      <c r="J123" s="3"/>
      <c r="K123" s="3">
        <v>3307656</v>
      </c>
      <c r="L123" s="4">
        <f t="shared" si="5"/>
        <v>1097422.3900000001</v>
      </c>
      <c r="M123" s="4">
        <f t="shared" si="6"/>
        <v>-1097422.3900000001</v>
      </c>
      <c r="N123" s="16"/>
    </row>
    <row r="124" spans="1:14" x14ac:dyDescent="0.2">
      <c r="A124" s="5" t="s">
        <v>138</v>
      </c>
      <c r="B124" t="s">
        <v>23</v>
      </c>
      <c r="C124" s="4">
        <v>0</v>
      </c>
      <c r="D124" s="4">
        <v>0</v>
      </c>
      <c r="E124" s="4">
        <v>0</v>
      </c>
      <c r="F124" s="4">
        <v>0</v>
      </c>
      <c r="G124" s="3">
        <v>0</v>
      </c>
      <c r="H124" s="3">
        <v>0</v>
      </c>
      <c r="I124" s="3">
        <v>18499999</v>
      </c>
      <c r="J124" s="3"/>
      <c r="K124" s="3">
        <v>0</v>
      </c>
      <c r="L124" s="4">
        <f t="shared" si="5"/>
        <v>0</v>
      </c>
      <c r="M124" s="4">
        <f t="shared" si="6"/>
        <v>0</v>
      </c>
      <c r="N124" s="16"/>
    </row>
    <row r="125" spans="1:14" x14ac:dyDescent="0.2">
      <c r="A125" s="5" t="s">
        <v>112</v>
      </c>
      <c r="B125" t="s">
        <v>23</v>
      </c>
      <c r="C125" s="4">
        <v>637472.49000000034</v>
      </c>
      <c r="D125" s="4">
        <v>813804.78000000061</v>
      </c>
      <c r="E125" s="4">
        <v>164230.32000000007</v>
      </c>
      <c r="F125" s="4">
        <v>35655.229999999989</v>
      </c>
      <c r="G125" s="3">
        <v>0</v>
      </c>
      <c r="H125" s="3">
        <v>0</v>
      </c>
      <c r="I125" s="3">
        <v>0</v>
      </c>
      <c r="J125" s="3"/>
      <c r="K125" s="3">
        <v>0</v>
      </c>
      <c r="L125" s="4">
        <f t="shared" si="5"/>
        <v>337896.7766666669</v>
      </c>
      <c r="M125" s="4">
        <f t="shared" si="6"/>
        <v>-337896.7766666669</v>
      </c>
      <c r="N125" s="16"/>
    </row>
    <row r="126" spans="1:14" x14ac:dyDescent="0.2">
      <c r="A126" s="5" t="s">
        <v>30</v>
      </c>
      <c r="B126" t="s">
        <v>23</v>
      </c>
      <c r="C126" s="4">
        <v>0</v>
      </c>
      <c r="D126" s="4">
        <v>1165240.58</v>
      </c>
      <c r="E126" s="4">
        <v>5.2295945351943374E-12</v>
      </c>
      <c r="F126" s="4">
        <v>7121962.2899999991</v>
      </c>
      <c r="G126" s="3">
        <v>80000</v>
      </c>
      <c r="H126" s="3">
        <v>11879164</v>
      </c>
      <c r="I126" s="3">
        <v>0</v>
      </c>
      <c r="J126" s="3"/>
      <c r="K126" s="3">
        <v>0</v>
      </c>
      <c r="L126" s="4">
        <f t="shared" si="5"/>
        <v>2762400.9566666665</v>
      </c>
      <c r="M126" s="4">
        <f t="shared" si="6"/>
        <v>-2682400.9566666665</v>
      </c>
      <c r="N126" s="16">
        <f t="shared" si="7"/>
        <v>-0.97103968567382248</v>
      </c>
    </row>
    <row r="127" spans="1:14" x14ac:dyDescent="0.2">
      <c r="A127" s="5" t="s">
        <v>89</v>
      </c>
      <c r="B127" t="s">
        <v>23</v>
      </c>
      <c r="C127" s="4">
        <v>2554495.11</v>
      </c>
      <c r="D127" s="4">
        <v>8943951.9799999986</v>
      </c>
      <c r="E127" s="4">
        <v>28852360.73</v>
      </c>
      <c r="F127" s="4">
        <v>3490918.8999999994</v>
      </c>
      <c r="G127" s="3">
        <v>0</v>
      </c>
      <c r="H127" s="3">
        <v>0</v>
      </c>
      <c r="I127" s="3">
        <v>0</v>
      </c>
      <c r="J127" s="3"/>
      <c r="K127" s="3">
        <v>0</v>
      </c>
      <c r="L127" s="4">
        <f t="shared" si="5"/>
        <v>13762410.536666667</v>
      </c>
      <c r="M127" s="4">
        <f t="shared" si="6"/>
        <v>-13762410.536666667</v>
      </c>
      <c r="N127" s="16"/>
    </row>
    <row r="128" spans="1:14" x14ac:dyDescent="0.2">
      <c r="A128" s="5" t="s">
        <v>27</v>
      </c>
      <c r="B128" t="s">
        <v>23</v>
      </c>
      <c r="C128" s="4">
        <v>0</v>
      </c>
      <c r="D128" s="4">
        <v>0</v>
      </c>
      <c r="E128" s="4">
        <v>1110656.02</v>
      </c>
      <c r="F128" s="4">
        <v>11210581.689999999</v>
      </c>
      <c r="G128" s="3">
        <v>19962533</v>
      </c>
      <c r="H128" s="3">
        <v>0</v>
      </c>
      <c r="I128" s="3">
        <v>0</v>
      </c>
      <c r="J128" s="3"/>
      <c r="K128" s="3">
        <v>11805060</v>
      </c>
      <c r="L128" s="4">
        <f t="shared" si="5"/>
        <v>4107079.2366666663</v>
      </c>
      <c r="M128" s="4">
        <f t="shared" si="6"/>
        <v>15855453.763333334</v>
      </c>
      <c r="N128" s="16">
        <f t="shared" si="7"/>
        <v>3.8605181078029869</v>
      </c>
    </row>
    <row r="129" spans="1:14" x14ac:dyDescent="0.2">
      <c r="A129" s="5" t="s">
        <v>105</v>
      </c>
      <c r="B129" t="s">
        <v>23</v>
      </c>
      <c r="C129" s="4">
        <v>-2909.2299999999832</v>
      </c>
      <c r="D129" s="4">
        <v>0</v>
      </c>
      <c r="E129" s="4">
        <v>0</v>
      </c>
      <c r="F129" s="4">
        <v>550569.10999999987</v>
      </c>
      <c r="G129" s="3">
        <v>0</v>
      </c>
      <c r="H129" s="3">
        <v>0</v>
      </c>
      <c r="I129" s="3">
        <v>0</v>
      </c>
      <c r="J129" s="3"/>
      <c r="K129" s="3">
        <v>0</v>
      </c>
      <c r="L129" s="4">
        <f t="shared" si="5"/>
        <v>183523.03666666662</v>
      </c>
      <c r="M129" s="4">
        <f t="shared" si="6"/>
        <v>-183523.03666666662</v>
      </c>
      <c r="N129" s="16"/>
    </row>
    <row r="130" spans="1:14" x14ac:dyDescent="0.2">
      <c r="A130" s="5" t="s">
        <v>26</v>
      </c>
      <c r="B130" t="s">
        <v>23</v>
      </c>
      <c r="C130" s="4">
        <v>0</v>
      </c>
      <c r="D130" s="4">
        <v>-110.2899999999936</v>
      </c>
      <c r="E130" s="4">
        <v>0</v>
      </c>
      <c r="F130" s="4">
        <v>13683430.180000002</v>
      </c>
      <c r="G130" s="3">
        <v>2000000</v>
      </c>
      <c r="H130" s="3">
        <v>0</v>
      </c>
      <c r="I130" s="3">
        <v>0</v>
      </c>
      <c r="J130" s="3"/>
      <c r="K130" s="3">
        <v>13525820</v>
      </c>
      <c r="L130" s="4">
        <f t="shared" si="5"/>
        <v>4561106.6300000008</v>
      </c>
      <c r="M130" s="4">
        <f t="shared" si="6"/>
        <v>-2561106.6300000008</v>
      </c>
      <c r="N130" s="16">
        <f t="shared" si="7"/>
        <v>-0.56150992242862785</v>
      </c>
    </row>
    <row r="131" spans="1:14" x14ac:dyDescent="0.2">
      <c r="A131" s="5" t="s">
        <v>31</v>
      </c>
      <c r="B131" t="s">
        <v>23</v>
      </c>
      <c r="C131" s="4">
        <v>1056724.5299999998</v>
      </c>
      <c r="D131" s="4">
        <v>775452.36000000034</v>
      </c>
      <c r="E131" s="4">
        <v>10417328.679999998</v>
      </c>
      <c r="F131" s="4">
        <v>6265315.0400000028</v>
      </c>
      <c r="G131" s="3">
        <v>2522399</v>
      </c>
      <c r="H131" s="3">
        <v>0</v>
      </c>
      <c r="I131" s="3">
        <v>0</v>
      </c>
      <c r="J131" s="3"/>
      <c r="K131" s="3">
        <v>2000000</v>
      </c>
      <c r="L131" s="4">
        <f t="shared" si="5"/>
        <v>5819365.3600000003</v>
      </c>
      <c r="M131" s="4">
        <f t="shared" si="6"/>
        <v>-3296966.3600000003</v>
      </c>
      <c r="N131" s="16">
        <f t="shared" si="7"/>
        <v>-0.56655084464399397</v>
      </c>
    </row>
    <row r="132" spans="1:14" x14ac:dyDescent="0.2">
      <c r="A132" s="5" t="s">
        <v>102</v>
      </c>
      <c r="B132" t="s">
        <v>23</v>
      </c>
      <c r="C132" s="4">
        <v>8687848.25</v>
      </c>
      <c r="D132" s="4">
        <v>3713767.4499999993</v>
      </c>
      <c r="E132" s="4">
        <v>-2616.1399999999994</v>
      </c>
      <c r="F132" s="4">
        <v>812952.35</v>
      </c>
      <c r="G132" s="3">
        <v>0</v>
      </c>
      <c r="H132" s="3">
        <v>0</v>
      </c>
      <c r="I132" s="3">
        <v>0</v>
      </c>
      <c r="J132" s="3"/>
      <c r="K132" s="3">
        <v>562670</v>
      </c>
      <c r="L132" s="4">
        <f t="shared" si="5"/>
        <v>1508034.553333333</v>
      </c>
      <c r="M132" s="4">
        <f t="shared" si="6"/>
        <v>-1508034.553333333</v>
      </c>
      <c r="N132" s="16"/>
    </row>
    <row r="133" spans="1:14" x14ac:dyDescent="0.2">
      <c r="A133" s="5" t="s">
        <v>96</v>
      </c>
      <c r="B133" t="s">
        <v>23</v>
      </c>
      <c r="C133" s="4">
        <v>0</v>
      </c>
      <c r="D133" s="4">
        <v>0</v>
      </c>
      <c r="E133" s="4">
        <v>0</v>
      </c>
      <c r="F133" s="4">
        <v>651008.69999999995</v>
      </c>
      <c r="G133" s="3">
        <v>438347</v>
      </c>
      <c r="H133" s="3">
        <v>808250</v>
      </c>
      <c r="I133" s="3">
        <v>0</v>
      </c>
      <c r="J133" s="3"/>
      <c r="K133" s="3">
        <v>1100000</v>
      </c>
      <c r="L133" s="4">
        <f t="shared" si="5"/>
        <v>217002.9</v>
      </c>
      <c r="M133" s="4">
        <f t="shared" si="6"/>
        <v>221344.1</v>
      </c>
      <c r="N133" s="16">
        <f t="shared" si="7"/>
        <v>1.0200052626024814</v>
      </c>
    </row>
    <row r="134" spans="1:14" x14ac:dyDescent="0.2">
      <c r="A134" s="5" t="s">
        <v>95</v>
      </c>
      <c r="B134" t="s">
        <v>23</v>
      </c>
      <c r="C134" s="4">
        <v>10845388</v>
      </c>
      <c r="D134" s="4">
        <v>5883218.3700000001</v>
      </c>
      <c r="E134" s="4">
        <v>9539912.9300000053</v>
      </c>
      <c r="F134" s="4">
        <v>2189745.2200000002</v>
      </c>
      <c r="G134" s="3">
        <v>2111069</v>
      </c>
      <c r="H134" s="3">
        <v>1550000</v>
      </c>
      <c r="I134" s="3">
        <v>0</v>
      </c>
      <c r="J134" s="3"/>
      <c r="K134" s="3">
        <v>2100825</v>
      </c>
      <c r="L134" s="4">
        <f t="shared" ref="L134:L138" si="8">AVERAGE(D134:F134)</f>
        <v>5870958.8400000008</v>
      </c>
      <c r="M134" s="4">
        <f t="shared" ref="M134:M138" si="9">+G134-L134</f>
        <v>-3759889.8400000008</v>
      </c>
      <c r="N134" s="16">
        <f t="shared" si="7"/>
        <v>-0.64042176797137962</v>
      </c>
    </row>
    <row r="135" spans="1:14" x14ac:dyDescent="0.2">
      <c r="A135" s="5" t="s">
        <v>94</v>
      </c>
      <c r="B135" t="s">
        <v>23</v>
      </c>
      <c r="C135" s="4">
        <v>774519.00000000012</v>
      </c>
      <c r="D135" s="4">
        <v>744660.09000000008</v>
      </c>
      <c r="E135" s="4">
        <v>5027588.5999999987</v>
      </c>
      <c r="F135" s="4">
        <v>327.01000000006752</v>
      </c>
      <c r="G135" s="3">
        <v>2554255</v>
      </c>
      <c r="H135" s="3">
        <v>2499984</v>
      </c>
      <c r="I135" s="3">
        <v>0</v>
      </c>
      <c r="J135" s="3"/>
      <c r="K135" s="3">
        <v>1023452</v>
      </c>
      <c r="L135" s="4">
        <f t="shared" si="8"/>
        <v>1924191.8999999994</v>
      </c>
      <c r="M135" s="4">
        <f t="shared" si="9"/>
        <v>630063.10000000056</v>
      </c>
      <c r="N135" s="16">
        <f t="shared" si="7"/>
        <v>0.32744296449849974</v>
      </c>
    </row>
    <row r="136" spans="1:14" x14ac:dyDescent="0.2">
      <c r="A136" s="5" t="s">
        <v>139</v>
      </c>
      <c r="B136" t="s">
        <v>23</v>
      </c>
      <c r="C136" s="4">
        <v>0</v>
      </c>
      <c r="D136" s="4">
        <v>0</v>
      </c>
      <c r="E136" s="4">
        <v>0</v>
      </c>
      <c r="F136" s="4">
        <v>0</v>
      </c>
      <c r="G136" s="3">
        <v>0</v>
      </c>
      <c r="H136" s="3">
        <v>1500000</v>
      </c>
      <c r="I136" s="3">
        <v>0</v>
      </c>
      <c r="J136" s="3"/>
      <c r="K136" s="3">
        <v>0</v>
      </c>
      <c r="L136" s="4">
        <f t="shared" si="8"/>
        <v>0</v>
      </c>
      <c r="M136" s="4">
        <f t="shared" si="9"/>
        <v>0</v>
      </c>
      <c r="N136" s="16"/>
    </row>
    <row r="137" spans="1:14" x14ac:dyDescent="0.2">
      <c r="A137" s="5" t="s">
        <v>99</v>
      </c>
      <c r="B137" t="s">
        <v>23</v>
      </c>
      <c r="C137" s="4">
        <v>33868858.25</v>
      </c>
      <c r="D137" s="4">
        <v>52793010.040000021</v>
      </c>
      <c r="E137" s="4">
        <v>28711358.679999996</v>
      </c>
      <c r="F137" s="4">
        <v>2986858.1900000004</v>
      </c>
      <c r="G137" s="3">
        <v>0</v>
      </c>
      <c r="H137" s="3">
        <v>0</v>
      </c>
      <c r="I137" s="3">
        <v>0</v>
      </c>
      <c r="J137" s="3"/>
      <c r="K137" s="3">
        <v>6815471</v>
      </c>
      <c r="L137" s="4">
        <f t="shared" si="8"/>
        <v>28163742.303333338</v>
      </c>
      <c r="M137" s="4">
        <f t="shared" si="9"/>
        <v>-28163742.303333338</v>
      </c>
      <c r="N137" s="16"/>
    </row>
    <row r="138" spans="1:14" x14ac:dyDescent="0.2">
      <c r="A138" s="5" t="s">
        <v>29</v>
      </c>
      <c r="B138" t="s">
        <v>23</v>
      </c>
      <c r="C138" s="4">
        <v>9559989.4100000001</v>
      </c>
      <c r="D138" s="4">
        <v>650860.7300000001</v>
      </c>
      <c r="E138" s="4">
        <v>-634811.96</v>
      </c>
      <c r="F138" s="4">
        <v>8339334.0800000001</v>
      </c>
      <c r="G138" s="3">
        <v>0</v>
      </c>
      <c r="H138" s="3">
        <v>0</v>
      </c>
      <c r="I138" s="3">
        <v>8924475</v>
      </c>
      <c r="J138" s="3"/>
      <c r="K138" s="3">
        <v>0</v>
      </c>
      <c r="L138" s="4">
        <f t="shared" si="8"/>
        <v>2785127.6166666667</v>
      </c>
      <c r="M138" s="4">
        <f t="shared" si="9"/>
        <v>-2785127.6166666667</v>
      </c>
      <c r="N138" s="16"/>
    </row>
    <row r="139" spans="1:14" x14ac:dyDescent="0.2">
      <c r="A139" s="13" t="s">
        <v>152</v>
      </c>
      <c r="C139" s="14">
        <f>SUM(C5:C138)</f>
        <v>337073024.25</v>
      </c>
      <c r="D139" s="14">
        <f t="shared" ref="D139:K139" si="10">SUM(D5:D138)</f>
        <v>349095717.51999998</v>
      </c>
      <c r="E139" s="14">
        <f t="shared" si="10"/>
        <v>369075898.32000023</v>
      </c>
      <c r="F139" s="14">
        <f t="shared" si="10"/>
        <v>417630588.1500001</v>
      </c>
      <c r="G139" s="14">
        <f t="shared" si="10"/>
        <v>449877418</v>
      </c>
      <c r="H139" s="14">
        <f t="shared" si="10"/>
        <v>445376581</v>
      </c>
      <c r="I139" s="14">
        <f t="shared" si="10"/>
        <v>435057163</v>
      </c>
      <c r="J139" s="14"/>
      <c r="K139" s="14">
        <f t="shared" si="10"/>
        <v>368299308</v>
      </c>
      <c r="L139" s="14">
        <f t="shared" ref="L139" si="11">AVERAGE(C139:E139)</f>
        <v>351748213.3633334</v>
      </c>
      <c r="M139" s="23">
        <f>SUM(M5:M138)</f>
        <v>71276683.336666539</v>
      </c>
      <c r="N139" s="24">
        <f t="shared" ref="N139" si="12">+M139/L139</f>
        <v>0.20263552344768354</v>
      </c>
    </row>
    <row r="140" spans="1:14" x14ac:dyDescent="0.2">
      <c r="C140" s="7"/>
      <c r="D140" s="7"/>
      <c r="E140" s="7"/>
      <c r="F140" s="7"/>
    </row>
    <row r="141" spans="1:14" x14ac:dyDescent="0.2">
      <c r="A141" s="30" t="s">
        <v>158</v>
      </c>
    </row>
    <row r="142" spans="1:14" x14ac:dyDescent="0.2">
      <c r="A142" t="s">
        <v>22</v>
      </c>
    </row>
    <row r="143" spans="1:14" ht="27.75" customHeight="1" x14ac:dyDescent="0.2">
      <c r="A143" s="32" t="s">
        <v>147</v>
      </c>
      <c r="B143" s="32"/>
      <c r="C143" s="32"/>
      <c r="D143" s="32"/>
      <c r="E143" s="32"/>
      <c r="F143" s="32"/>
      <c r="G143" s="32"/>
      <c r="H143" s="32"/>
      <c r="I143" s="32"/>
      <c r="J143" s="32"/>
    </row>
    <row r="144" spans="1:14" x14ac:dyDescent="0.2">
      <c r="A144" t="s">
        <v>148</v>
      </c>
    </row>
    <row r="146" spans="1:1" x14ac:dyDescent="0.2">
      <c r="A146" t="s">
        <v>151</v>
      </c>
    </row>
  </sheetData>
  <autoFilter ref="B4:K138" xr:uid="{5E04CBA8-2FD7-4EA6-97CB-EBDE68EAC231}"/>
  <sortState xmlns:xlrd2="http://schemas.microsoft.com/office/spreadsheetml/2017/richdata2" ref="A5:N138">
    <sortCondition descending="1" ref="B5:B138"/>
  </sortState>
  <mergeCells count="3">
    <mergeCell ref="A143:J143"/>
    <mergeCell ref="C3:F3"/>
    <mergeCell ref="G3:I3"/>
  </mergeCells>
  <printOptions headings="1" gridLines="1"/>
  <pageMargins left="0.45" right="0.7" top="0.75" bottom="0.75" header="0.3" footer="0.3"/>
  <pageSetup scale="54" fitToHeight="6" orientation="landscape" r:id="rId1"/>
  <headerFooter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DEC60DE-74D4-49E7-824D-03D80AF306C2}"/>
</file>

<file path=customXml/itemProps2.xml><?xml version="1.0" encoding="utf-8"?>
<ds:datastoreItem xmlns:ds="http://schemas.openxmlformats.org/officeDocument/2006/customXml" ds:itemID="{94717E11-D520-46EE-A9E0-0B243C0CDA2B}"/>
</file>

<file path=customXml/itemProps3.xml><?xml version="1.0" encoding="utf-8"?>
<ds:datastoreItem xmlns:ds="http://schemas.openxmlformats.org/officeDocument/2006/customXml" ds:itemID="{D145B55F-37F0-45D5-B470-F9F3AAC6A87A}"/>
</file>

<file path=customXml/itemProps4.xml><?xml version="1.0" encoding="utf-8"?>
<ds:datastoreItem xmlns:ds="http://schemas.openxmlformats.org/officeDocument/2006/customXml" ds:itemID="{D6DC643F-CE20-47E3-911F-239FA97D73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PC DRs 208, 210-212</vt:lpstr>
      <vt:lpstr>'PC DRs 208, 210-212'!Print_Area</vt:lpstr>
      <vt:lpstr>'PC DRs 208, 210-212'!Print_Titles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Schultz, Kaylene</dc:creator>
  <cp:lastModifiedBy>Owner</cp:lastModifiedBy>
  <cp:lastPrinted>2022-07-25T20:00:50Z</cp:lastPrinted>
  <dcterms:created xsi:type="dcterms:W3CDTF">2022-05-16T19:40:24Z</dcterms:created>
  <dcterms:modified xsi:type="dcterms:W3CDTF">2022-07-25T20:01:12Z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{8CCF0CC6-5532-442C-A7CD-C8315B82CC29}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