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230" windowWidth="22680" windowHeight="8385"/>
  </bookViews>
  <sheets>
    <sheet name="JRD-17" sheetId="1" r:id="rId1"/>
  </sheets>
  <externalReferences>
    <externalReference r:id="rId2"/>
  </externalReferences>
  <definedNames>
    <definedName name="_xlnm.Print_Area" localSheetId="0">'JRD-17'!$A$1:$L$46</definedName>
  </definedNames>
  <calcPr calcId="125725" calcMode="manual"/>
</workbook>
</file>

<file path=xl/calcChain.xml><?xml version="1.0" encoding="utf-8"?>
<calcChain xmlns="http://schemas.openxmlformats.org/spreadsheetml/2006/main">
  <c r="F99" i="1"/>
  <c r="J97"/>
  <c r="N97" s="1"/>
  <c r="J95"/>
  <c r="J99" s="1"/>
  <c r="F85"/>
  <c r="J83"/>
  <c r="N83" s="1"/>
  <c r="J81"/>
  <c r="J85" s="1"/>
  <c r="F71"/>
  <c r="J69"/>
  <c r="N69" s="1"/>
  <c r="J67"/>
  <c r="J71" s="1"/>
  <c r="N61"/>
  <c r="F59"/>
  <c r="J57"/>
  <c r="N57" s="1"/>
  <c r="J55"/>
  <c r="J59" s="1"/>
  <c r="K42"/>
  <c r="I42"/>
  <c r="O38"/>
  <c r="K31"/>
  <c r="I31"/>
  <c r="H47" s="1"/>
  <c r="Q29"/>
  <c r="R24"/>
  <c r="R25" s="1"/>
  <c r="P23"/>
  <c r="U15"/>
  <c r="U17" s="1"/>
  <c r="S15"/>
  <c r="S17" s="1"/>
  <c r="K15"/>
  <c r="K24" s="1"/>
  <c r="K28" s="1"/>
  <c r="I15"/>
  <c r="I24" s="1"/>
  <c r="I28" s="1"/>
  <c r="U11"/>
  <c r="S11"/>
  <c r="W7"/>
  <c r="I34" l="1"/>
  <c r="I37" s="1"/>
  <c r="K34"/>
  <c r="K37" s="1"/>
  <c r="K45"/>
  <c r="I45"/>
  <c r="N55"/>
  <c r="N59" s="1"/>
  <c r="N67"/>
  <c r="N71" s="1"/>
  <c r="N81"/>
  <c r="N85" s="1"/>
  <c r="N95"/>
  <c r="N99" s="1"/>
  <c r="N101" l="1"/>
  <c r="N87"/>
  <c r="N73"/>
</calcChain>
</file>

<file path=xl/sharedStrings.xml><?xml version="1.0" encoding="utf-8"?>
<sst xmlns="http://schemas.openxmlformats.org/spreadsheetml/2006/main" count="92" uniqueCount="55">
  <si>
    <t>Exhibit No. JRD-17</t>
  </si>
  <si>
    <t>Avista Utilities</t>
  </si>
  <si>
    <t xml:space="preserve">Analysis of Settlement Gas Operations Revenue Increase Relative to </t>
  </si>
  <si>
    <t>Parties' Prefiled Direct Position &amp; Concessions Noted in Stipulation</t>
  </si>
  <si>
    <t>Line</t>
  </si>
  <si>
    <t>Increase effective Jan 1:</t>
  </si>
  <si>
    <t>No.</t>
  </si>
  <si>
    <t>Description</t>
  </si>
  <si>
    <t>Avista</t>
  </si>
  <si>
    <t>Staff</t>
  </si>
  <si>
    <t>No. of Month</t>
  </si>
  <si>
    <t>Revenue Requirement Recommendations</t>
  </si>
  <si>
    <t>Per Each Parties' Filed Position (Joint Exhibit)</t>
  </si>
  <si>
    <t>Monthly increase - average</t>
  </si>
  <si>
    <t>Less: Attrition Allowance Included in Each</t>
  </si>
  <si>
    <t>Parties' Filed Position</t>
  </si>
  <si>
    <t>Months March - December</t>
  </si>
  <si>
    <t>Parties' Filed Position - Excluding Attrition</t>
  </si>
  <si>
    <t>Required Monthly Increase</t>
  </si>
  <si>
    <t>Known Changes Per Settlement Testimony:</t>
  </si>
  <si>
    <t>Annual Increase Required:</t>
  </si>
  <si>
    <t>Impact of Settlement Cap Structure/Rate</t>
  </si>
  <si>
    <t>of Return Versus Parties' Filed Position</t>
  </si>
  <si>
    <t>Parties' Calculated Revenue Requirement Position</t>
  </si>
  <si>
    <t>After Consideration of Stipulated Return but</t>
  </si>
  <si>
    <t>Before Consideration of any Attrition Allowance</t>
  </si>
  <si>
    <t>After Consideration of Stipulated Return and</t>
  </si>
  <si>
    <t>After Consideration of an Attrition Allowance</t>
  </si>
  <si>
    <t>January 1, 2013 Annual Increase</t>
  </si>
  <si>
    <t>Equivalent March 1, 2013 Annual Increase Necessary</t>
  </si>
  <si>
    <t>to Realize Settlement Revenues in 2013</t>
  </si>
  <si>
    <t>Calculated Implicit Attrition Allowance and/or</t>
  </si>
  <si>
    <t>Assumed Loss of Non-Attrition Issues - 2013 Increase</t>
  </si>
  <si>
    <t>Incremental Base Rate Increase that Must be Implemented March 1, 2014 to Realize</t>
  </si>
  <si>
    <t>Equivalent Revenues Agreed to be Implemented on January 1, 2014 Pursuant to Stipulation:</t>
  </si>
  <si>
    <t>January 1, 2014 Annual Increase</t>
  </si>
  <si>
    <t>Equivalent March 1, 2014 Annual Increase Necessary</t>
  </si>
  <si>
    <t>to Realize Settlement Revenues in 2014</t>
  </si>
  <si>
    <t>Settlement Cost of Capital</t>
  </si>
  <si>
    <t>ProForma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</si>
  <si>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</si>
  <si>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</si>
  <si>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</si>
  <si>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</si>
  <si>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</si>
  <si>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</si>
  <si>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</si>
  <si>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</si>
  <si>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Company Proposed</t>
  </si>
  <si>
    <t>Difference in Before Tax COC - Company Proposed Versus Settlement</t>
  </si>
  <si>
    <t>Staff Proposed</t>
  </si>
  <si>
    <t>Difference in Before Tax COC - Staff Proposed Versus Settlement</t>
  </si>
  <si>
    <t>ICNU Proposed</t>
  </si>
  <si>
    <t>Dockets UE-120436 et. al.</t>
  </si>
  <si>
    <t>Page 1 of 1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</si>
</sst>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0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165" fontId="4" fillId="0" borderId="0" xfId="2" applyNumberFormat="1" applyFont="1"/>
    <xf numFmtId="164" fontId="4" fillId="0" borderId="0" xfId="1" applyNumberFormat="1" applyFont="1" applyBorder="1"/>
    <xf numFmtId="0" fontId="0" fillId="0" borderId="0" xfId="0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4" fillId="0" borderId="0" xfId="1" applyNumberFormat="1" applyFont="1"/>
    <xf numFmtId="164" fontId="4" fillId="0" borderId="2" xfId="1" applyNumberFormat="1" applyFont="1" applyBorder="1"/>
    <xf numFmtId="43" fontId="0" fillId="0" borderId="0" xfId="0" applyNumberFormat="1"/>
    <xf numFmtId="165" fontId="4" fillId="0" borderId="2" xfId="2" applyNumberFormat="1" applyFont="1" applyBorder="1"/>
    <xf numFmtId="165" fontId="4" fillId="0" borderId="0" xfId="2" applyNumberFormat="1" applyFont="1" applyBorder="1"/>
    <xf numFmtId="0" fontId="3" fillId="0" borderId="0" xfId="0" applyFont="1"/>
    <xf numFmtId="165" fontId="0" fillId="0" borderId="0" xfId="2" applyNumberFormat="1" applyFont="1"/>
    <xf numFmtId="0" fontId="5" fillId="0" borderId="0" xfId="4" applyFont="1"/>
    <xf numFmtId="0" fontId="6" fillId="0" borderId="0" xfId="4" applyFont="1"/>
    <xf numFmtId="5" fontId="6" fillId="0" borderId="0" xfId="4" applyNumberFormat="1" applyFont="1"/>
    <xf numFmtId="0" fontId="7" fillId="0" borderId="0" xfId="4" applyFont="1"/>
    <xf numFmtId="164" fontId="6" fillId="0" borderId="0" xfId="5" applyNumberFormat="1" applyFont="1" applyBorder="1"/>
    <xf numFmtId="0" fontId="6" fillId="0" borderId="0" xfId="4" applyFont="1" applyFill="1" applyBorder="1"/>
    <xf numFmtId="0" fontId="7" fillId="0" borderId="0" xfId="4" applyFont="1" applyFill="1" applyBorder="1"/>
    <xf numFmtId="0" fontId="8" fillId="0" borderId="0" xfId="4" applyFont="1" applyFill="1" applyBorder="1"/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center"/>
    </xf>
    <xf numFmtId="10" fontId="5" fillId="0" borderId="0" xfId="6" applyNumberFormat="1" applyFont="1" applyFill="1" applyBorder="1" applyAlignment="1">
      <alignment horizontal="center"/>
    </xf>
    <xf numFmtId="10" fontId="6" fillId="0" borderId="0" xfId="6" applyNumberFormat="1" applyFont="1" applyFill="1" applyBorder="1"/>
    <xf numFmtId="37" fontId="6" fillId="0" borderId="0" xfId="7" applyNumberFormat="1" applyFont="1" applyFill="1" applyBorder="1"/>
    <xf numFmtId="10" fontId="7" fillId="0" borderId="0" xfId="6" applyNumberFormat="1" applyFont="1" applyFill="1" applyBorder="1"/>
    <xf numFmtId="166" fontId="6" fillId="0" borderId="0" xfId="3" applyNumberFormat="1" applyFont="1" applyFill="1" applyBorder="1"/>
    <xf numFmtId="10" fontId="6" fillId="0" borderId="1" xfId="6" applyNumberFormat="1" applyFont="1" applyFill="1" applyBorder="1"/>
    <xf numFmtId="9" fontId="5" fillId="0" borderId="0" xfId="6" applyFont="1" applyFill="1" applyBorder="1"/>
    <xf numFmtId="37" fontId="7" fillId="0" borderId="0" xfId="7" applyNumberFormat="1" applyFont="1" applyFill="1" applyBorder="1"/>
    <xf numFmtId="10" fontId="5" fillId="0" borderId="0" xfId="6" applyNumberFormat="1" applyFont="1" applyFill="1" applyBorder="1"/>
    <xf numFmtId="166" fontId="5" fillId="0" borderId="0" xfId="6" applyNumberFormat="1" applyFont="1" applyFill="1" applyBorder="1"/>
    <xf numFmtId="10" fontId="0" fillId="0" borderId="0" xfId="0" applyNumberFormat="1"/>
    <xf numFmtId="5" fontId="6" fillId="0" borderId="0" xfId="4" applyNumberFormat="1" applyFont="1" applyFill="1" applyBorder="1"/>
    <xf numFmtId="37" fontId="5" fillId="0" borderId="0" xfId="7" applyNumberFormat="1" applyFont="1" applyFill="1" applyBorder="1"/>
    <xf numFmtId="10" fontId="6" fillId="0" borderId="2" xfId="6" applyNumberFormat="1" applyFont="1" applyFill="1" applyBorder="1"/>
    <xf numFmtId="164" fontId="6" fillId="0" borderId="0" xfId="5" applyNumberFormat="1" applyFont="1" applyFill="1" applyBorder="1"/>
    <xf numFmtId="10" fontId="6" fillId="0" borderId="0" xfId="4" applyNumberFormat="1" applyFont="1" applyFill="1" applyBorder="1"/>
    <xf numFmtId="0" fontId="2" fillId="0" borderId="0" xfId="0" applyFont="1"/>
    <xf numFmtId="0" fontId="2" fillId="0" borderId="0" xfId="0" applyFont="1" applyAlignment="1"/>
  </cellXfs>
  <cellStyles count="8">
    <cellStyle name="Comma" xfId="1" builtinId="3"/>
    <cellStyle name="Comma 5" xfId="5"/>
    <cellStyle name="Currency" xfId="2" builtinId="4"/>
    <cellStyle name="Normal" xfId="0" builtinId="0"/>
    <cellStyle name="Normal 7" xfId="4"/>
    <cellStyle name="Normal_WAElec6_97" xfId="7"/>
    <cellStyle name="Percent" xfId="3" builtinId="5"/>
    <cellStyle name="Percent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JRD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RD-13"/>
    </sheetNames>
    <sheetDataSet>
      <sheetData sheetId="0">
        <row r="18">
          <cell r="J18">
            <v>7.6375999999999999E-2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2"/>
  <sheetViews>
    <sheetView tabSelected="1" workbookViewId="0">
      <selection activeCell="M7" sqref="M7"/>
    </sheetView>
  </sheetViews>
  <sheetFormatPr defaultRowHeight="15.75"/>
  <cols>
    <col min="1" max="1" width="4.125" customWidth="1"/>
    <col min="2" max="2" width="2.375" customWidth="1"/>
    <col min="8" max="8" width="10.125" bestFit="1" customWidth="1"/>
    <col min="10" max="10" width="10" bestFit="1" customWidth="1"/>
    <col min="12" max="12" width="9" bestFit="1" customWidth="1"/>
    <col min="18" max="18" width="8.375" bestFit="1" customWidth="1"/>
    <col min="19" max="19" width="9.25" bestFit="1" customWidth="1"/>
    <col min="21" max="21" width="9.25" bestFit="1" customWidth="1"/>
  </cols>
  <sheetData>
    <row r="1" spans="1:23">
      <c r="K1" s="52" t="s">
        <v>53</v>
      </c>
      <c r="L1" s="52"/>
    </row>
    <row r="2" spans="1:23">
      <c r="K2" s="53"/>
      <c r="L2" s="1" t="s">
        <v>0</v>
      </c>
    </row>
    <row r="3" spans="1:23">
      <c r="K3" s="52" t="s">
        <v>54</v>
      </c>
      <c r="L3" s="1"/>
    </row>
    <row r="4" spans="1:23" ht="18.75">
      <c r="H4" s="2" t="s">
        <v>1</v>
      </c>
    </row>
    <row r="5" spans="1:23" ht="18.75">
      <c r="H5" s="2" t="s">
        <v>2</v>
      </c>
    </row>
    <row r="6" spans="1:23" ht="18.75">
      <c r="H6" s="2" t="s">
        <v>3</v>
      </c>
      <c r="S6">
        <v>2013</v>
      </c>
      <c r="U6">
        <v>2014</v>
      </c>
    </row>
    <row r="7" spans="1:23">
      <c r="A7" s="3" t="s">
        <v>4</v>
      </c>
      <c r="B7" s="4"/>
      <c r="P7" t="s">
        <v>5</v>
      </c>
      <c r="S7" s="5">
        <v>5300</v>
      </c>
      <c r="T7" s="5"/>
      <c r="U7" s="5">
        <v>1400</v>
      </c>
      <c r="W7" s="6">
        <f>+S7+U7</f>
        <v>6700</v>
      </c>
    </row>
    <row r="8" spans="1:23">
      <c r="A8" s="7" t="s">
        <v>6</v>
      </c>
      <c r="B8" s="4"/>
      <c r="C8" s="8" t="s">
        <v>7</v>
      </c>
      <c r="D8" s="9"/>
      <c r="E8" s="9"/>
      <c r="F8" s="9"/>
      <c r="I8" s="7" t="s">
        <v>8</v>
      </c>
      <c r="J8" s="3"/>
      <c r="K8" s="7" t="s">
        <v>9</v>
      </c>
      <c r="L8" s="10"/>
      <c r="P8" t="s">
        <v>10</v>
      </c>
      <c r="S8">
        <v>12</v>
      </c>
      <c r="U8">
        <v>12</v>
      </c>
    </row>
    <row r="9" spans="1:23">
      <c r="A9" s="11">
        <v>1</v>
      </c>
      <c r="C9" s="12" t="s">
        <v>11</v>
      </c>
      <c r="D9" s="12"/>
      <c r="E9" s="12"/>
      <c r="F9" s="12"/>
      <c r="G9" s="12"/>
      <c r="I9" s="12"/>
      <c r="J9" s="12"/>
      <c r="K9" s="12"/>
      <c r="L9" s="13"/>
    </row>
    <row r="10" spans="1:23">
      <c r="A10" s="11">
        <v>2</v>
      </c>
      <c r="C10" s="12" t="s">
        <v>12</v>
      </c>
      <c r="D10" s="12"/>
      <c r="E10" s="12"/>
      <c r="F10" s="12"/>
      <c r="G10" s="12"/>
      <c r="I10" s="14">
        <v>10088</v>
      </c>
      <c r="J10" s="14"/>
      <c r="K10" s="14">
        <v>3972</v>
      </c>
      <c r="L10" s="15"/>
    </row>
    <row r="11" spans="1:23">
      <c r="A11" s="11"/>
      <c r="L11" s="16"/>
      <c r="P11" t="s">
        <v>13</v>
      </c>
      <c r="S11" s="5">
        <f>+S7/S8</f>
        <v>441.66666666666669</v>
      </c>
      <c r="T11" s="5"/>
      <c r="U11" s="5">
        <f>+U7/U8</f>
        <v>116.66666666666667</v>
      </c>
    </row>
    <row r="12" spans="1:23">
      <c r="A12" s="11">
        <v>3</v>
      </c>
      <c r="C12" t="s">
        <v>14</v>
      </c>
      <c r="L12" s="16"/>
    </row>
    <row r="13" spans="1:23">
      <c r="A13" s="11">
        <v>4</v>
      </c>
      <c r="C13" t="s">
        <v>15</v>
      </c>
      <c r="I13" s="17">
        <v>-2662</v>
      </c>
      <c r="J13" s="5"/>
      <c r="K13" s="17">
        <v>-2837</v>
      </c>
      <c r="L13" s="16"/>
      <c r="P13" t="s">
        <v>16</v>
      </c>
      <c r="S13">
        <v>10</v>
      </c>
      <c r="U13">
        <v>10</v>
      </c>
    </row>
    <row r="14" spans="1:23">
      <c r="A14" s="11"/>
      <c r="L14" s="16"/>
      <c r="M14" s="5"/>
    </row>
    <row r="15" spans="1:23">
      <c r="A15" s="11">
        <v>5</v>
      </c>
      <c r="C15" s="12" t="s">
        <v>17</v>
      </c>
      <c r="D15" s="12"/>
      <c r="E15" s="12"/>
      <c r="F15" s="12"/>
      <c r="G15" s="12"/>
      <c r="I15" s="14">
        <f>+I10+I13</f>
        <v>7426</v>
      </c>
      <c r="J15" s="14"/>
      <c r="K15" s="14">
        <f>+K10+K13</f>
        <v>1135</v>
      </c>
      <c r="L15" s="15"/>
      <c r="M15" s="5"/>
      <c r="P15" t="s">
        <v>18</v>
      </c>
      <c r="S15" s="5">
        <f>+S7/S13</f>
        <v>530</v>
      </c>
      <c r="U15">
        <f>+U7/U13</f>
        <v>140</v>
      </c>
    </row>
    <row r="16" spans="1:23">
      <c r="A16" s="11"/>
      <c r="I16" s="5"/>
      <c r="J16" s="5"/>
      <c r="K16" s="5"/>
      <c r="L16" s="18"/>
      <c r="M16" s="5"/>
    </row>
    <row r="17" spans="1:21">
      <c r="A17" s="11">
        <v>6</v>
      </c>
      <c r="C17" s="12" t="s">
        <v>19</v>
      </c>
      <c r="I17" s="5"/>
      <c r="J17" s="5"/>
      <c r="K17" s="5"/>
      <c r="L17" s="18"/>
      <c r="M17" s="5"/>
      <c r="P17" t="s">
        <v>20</v>
      </c>
      <c r="S17" s="5">
        <f>+S8*S15</f>
        <v>6360</v>
      </c>
      <c r="U17">
        <f>+U8*U15</f>
        <v>1680</v>
      </c>
    </row>
    <row r="18" spans="1:21">
      <c r="A18" s="11"/>
      <c r="I18" s="5"/>
      <c r="J18" s="5"/>
      <c r="K18" s="5"/>
      <c r="L18" s="18"/>
      <c r="M18" s="5"/>
    </row>
    <row r="19" spans="1:21">
      <c r="A19" s="11">
        <v>7</v>
      </c>
      <c r="C19" t="s">
        <v>21</v>
      </c>
      <c r="I19" s="5"/>
      <c r="J19" s="5"/>
      <c r="K19" s="5"/>
      <c r="L19" s="18"/>
      <c r="M19" s="5"/>
    </row>
    <row r="20" spans="1:21">
      <c r="A20" s="11">
        <v>8</v>
      </c>
      <c r="C20" t="s">
        <v>22</v>
      </c>
      <c r="I20" s="17">
        <v>-2139.7469117147625</v>
      </c>
      <c r="J20" s="5"/>
      <c r="K20" s="17">
        <v>476.36858669072478</v>
      </c>
      <c r="L20" s="18"/>
      <c r="M20" s="5"/>
    </row>
    <row r="21" spans="1:21">
      <c r="A21" s="11"/>
      <c r="I21" s="5"/>
      <c r="J21" s="5"/>
      <c r="K21" s="5"/>
      <c r="L21" s="18"/>
      <c r="M21" s="5"/>
    </row>
    <row r="22" spans="1:21">
      <c r="A22" s="11">
        <v>9</v>
      </c>
      <c r="C22" s="12" t="s">
        <v>23</v>
      </c>
      <c r="D22" s="12"/>
      <c r="E22" s="12"/>
      <c r="F22" s="12"/>
      <c r="G22" s="12"/>
      <c r="I22" s="19"/>
      <c r="J22" s="19"/>
      <c r="K22" s="19"/>
      <c r="L22" s="15"/>
      <c r="M22" s="5"/>
    </row>
    <row r="23" spans="1:21">
      <c r="A23" s="11">
        <v>10</v>
      </c>
      <c r="C23" s="12" t="s">
        <v>24</v>
      </c>
      <c r="D23" s="12"/>
      <c r="E23" s="12"/>
      <c r="F23" s="12"/>
      <c r="G23" s="12"/>
      <c r="I23" s="12"/>
      <c r="J23" s="12"/>
      <c r="K23" s="12"/>
      <c r="L23" s="13"/>
      <c r="P23" s="5">
        <f>+K10+K20</f>
        <v>4448.3685866907244</v>
      </c>
    </row>
    <row r="24" spans="1:21" ht="16.5" thickBot="1">
      <c r="A24" s="11">
        <v>11</v>
      </c>
      <c r="C24" s="12" t="s">
        <v>25</v>
      </c>
      <c r="D24" s="12"/>
      <c r="E24" s="12"/>
      <c r="F24" s="12"/>
      <c r="G24" s="12"/>
      <c r="I24" s="20">
        <f>SUM(I15:I21)</f>
        <v>5286.253088285237</v>
      </c>
      <c r="J24" s="19"/>
      <c r="K24" s="20">
        <f>SUM(K15:K21)</f>
        <v>1611.3685866907249</v>
      </c>
      <c r="L24" s="15"/>
      <c r="M24" s="5"/>
      <c r="R24" s="6">
        <f>+I10+I20</f>
        <v>7948.253088285237</v>
      </c>
    </row>
    <row r="25" spans="1:21" ht="16.5" thickTop="1">
      <c r="A25" s="11"/>
      <c r="C25" s="12"/>
      <c r="D25" s="12"/>
      <c r="E25" s="12"/>
      <c r="F25" s="12"/>
      <c r="G25" s="12"/>
      <c r="I25" s="15"/>
      <c r="J25" s="19"/>
      <c r="K25" s="15"/>
      <c r="L25" s="15"/>
      <c r="M25" s="5"/>
      <c r="R25" s="21">
        <f>+I13+R24</f>
        <v>5286.253088285237</v>
      </c>
    </row>
    <row r="26" spans="1:21">
      <c r="A26" s="11">
        <v>12</v>
      </c>
      <c r="C26" s="12" t="s">
        <v>23</v>
      </c>
      <c r="D26" s="12"/>
      <c r="E26" s="12"/>
      <c r="F26" s="12"/>
      <c r="G26" s="12"/>
      <c r="I26" s="15"/>
      <c r="J26" s="19"/>
      <c r="K26" s="15"/>
      <c r="L26" s="15"/>
      <c r="M26" s="5"/>
      <c r="R26" s="21"/>
    </row>
    <row r="27" spans="1:21">
      <c r="A27" s="11">
        <v>13</v>
      </c>
      <c r="C27" s="12" t="s">
        <v>26</v>
      </c>
      <c r="D27" s="12"/>
      <c r="E27" s="12"/>
      <c r="F27" s="12"/>
      <c r="G27" s="12"/>
      <c r="I27" s="15"/>
      <c r="J27" s="19"/>
      <c r="K27" s="15"/>
      <c r="L27" s="15"/>
      <c r="M27" s="5"/>
      <c r="R27" s="21"/>
    </row>
    <row r="28" spans="1:21" ht="16.5" thickBot="1">
      <c r="A28" s="11">
        <v>14</v>
      </c>
      <c r="C28" s="12" t="s">
        <v>27</v>
      </c>
      <c r="D28" s="12"/>
      <c r="E28" s="12"/>
      <c r="F28" s="12"/>
      <c r="G28" s="12"/>
      <c r="I28" s="22">
        <f>+I24-I13</f>
        <v>7948.253088285237</v>
      </c>
      <c r="J28" s="14"/>
      <c r="K28" s="22">
        <f>+K24-K13</f>
        <v>4448.3685866907254</v>
      </c>
      <c r="L28" s="15"/>
      <c r="M28" s="5"/>
    </row>
    <row r="29" spans="1:21" ht="16.5" thickTop="1">
      <c r="A29" s="11"/>
      <c r="C29" s="12"/>
      <c r="D29" s="12"/>
      <c r="E29" s="12"/>
      <c r="F29" s="12"/>
      <c r="G29" s="12"/>
      <c r="I29" s="15"/>
      <c r="J29" s="19"/>
      <c r="K29" s="15"/>
      <c r="L29" s="15"/>
      <c r="M29" s="5"/>
      <c r="Q29" s="6">
        <f>+I10+I20</f>
        <v>7948.253088285237</v>
      </c>
    </row>
    <row r="30" spans="1:21">
      <c r="A30" s="11"/>
      <c r="C30" s="12"/>
      <c r="D30" s="12"/>
      <c r="E30" s="12"/>
      <c r="F30" s="12"/>
      <c r="G30" s="12"/>
      <c r="I30" s="15"/>
      <c r="J30" s="19"/>
      <c r="K30" s="15"/>
      <c r="L30" s="15"/>
      <c r="M30" s="5"/>
      <c r="Q30" s="6"/>
    </row>
    <row r="31" spans="1:21">
      <c r="A31" s="11">
        <v>15</v>
      </c>
      <c r="C31" s="12" t="s">
        <v>28</v>
      </c>
      <c r="D31" s="12"/>
      <c r="E31" s="12"/>
      <c r="F31" s="12"/>
      <c r="G31" s="12"/>
      <c r="I31" s="23">
        <f>+$S$7</f>
        <v>5300</v>
      </c>
      <c r="J31" s="14"/>
      <c r="K31" s="23">
        <f>+$S$7</f>
        <v>5300</v>
      </c>
      <c r="L31" s="15"/>
      <c r="M31" s="5"/>
    </row>
    <row r="32" spans="1:21">
      <c r="A32" s="11"/>
      <c r="C32" s="12"/>
      <c r="D32" s="12"/>
      <c r="E32" s="12"/>
      <c r="F32" s="12"/>
      <c r="G32" s="12"/>
      <c r="I32" s="15"/>
      <c r="J32" s="19"/>
      <c r="K32" s="15"/>
      <c r="L32" s="15"/>
      <c r="M32" s="5"/>
    </row>
    <row r="33" spans="1:15">
      <c r="A33" s="11">
        <v>16</v>
      </c>
      <c r="C33" s="12" t="s">
        <v>29</v>
      </c>
      <c r="D33" s="12"/>
      <c r="E33" s="12"/>
      <c r="F33" s="12"/>
      <c r="G33" s="12"/>
      <c r="I33" s="15"/>
      <c r="J33" s="19"/>
      <c r="K33" s="15"/>
      <c r="L33" s="15"/>
      <c r="M33" s="5"/>
    </row>
    <row r="34" spans="1:15">
      <c r="A34" s="11">
        <v>17</v>
      </c>
      <c r="C34" s="12" t="s">
        <v>30</v>
      </c>
      <c r="I34" s="17">
        <f>+$S$17</f>
        <v>6360</v>
      </c>
      <c r="J34" s="5"/>
      <c r="K34" s="17">
        <f>+$S$17</f>
        <v>6360</v>
      </c>
      <c r="L34" s="18"/>
      <c r="M34" s="5"/>
    </row>
    <row r="35" spans="1:15">
      <c r="A35" s="11"/>
      <c r="I35" s="5"/>
      <c r="J35" s="5"/>
      <c r="K35" s="5"/>
      <c r="L35" s="18"/>
      <c r="M35" s="5"/>
    </row>
    <row r="36" spans="1:15">
      <c r="A36" s="11">
        <v>18</v>
      </c>
      <c r="C36" s="12" t="s">
        <v>31</v>
      </c>
      <c r="I36" s="5"/>
      <c r="J36" s="5"/>
      <c r="K36" s="5"/>
      <c r="L36" s="18"/>
      <c r="M36" s="5"/>
    </row>
    <row r="37" spans="1:15" ht="16.5" thickBot="1">
      <c r="A37" s="11">
        <v>19</v>
      </c>
      <c r="C37" s="12" t="s">
        <v>32</v>
      </c>
      <c r="I37" s="22">
        <f>+I34-I24</f>
        <v>1073.746911714763</v>
      </c>
      <c r="J37" s="14"/>
      <c r="K37" s="22">
        <f>+K34-K24</f>
        <v>4748.6314133092746</v>
      </c>
      <c r="L37" s="15"/>
      <c r="M37" s="5"/>
    </row>
    <row r="38" spans="1:15" ht="16.5" thickTop="1">
      <c r="A38" s="11"/>
      <c r="C38" s="12"/>
      <c r="I38" s="15"/>
      <c r="J38" s="19"/>
      <c r="K38" s="15"/>
      <c r="L38" s="15"/>
      <c r="M38" s="5"/>
      <c r="O38" s="6">
        <f>+I10+I20</f>
        <v>7948.253088285237</v>
      </c>
    </row>
    <row r="39" spans="1:15">
      <c r="A39" s="11"/>
      <c r="C39" s="12"/>
      <c r="H39" s="15"/>
      <c r="I39" s="19"/>
      <c r="J39" s="15"/>
      <c r="K39" s="19"/>
      <c r="L39" s="15"/>
      <c r="M39" s="5"/>
    </row>
    <row r="40" spans="1:15" ht="18.75">
      <c r="A40" s="11">
        <v>20</v>
      </c>
      <c r="C40" s="24" t="s">
        <v>33</v>
      </c>
      <c r="H40" s="15"/>
      <c r="I40" s="19"/>
      <c r="J40" s="15"/>
      <c r="K40" s="19"/>
      <c r="L40" s="15"/>
      <c r="M40" s="5"/>
    </row>
    <row r="41" spans="1:15" ht="18.75">
      <c r="A41" s="11">
        <v>21</v>
      </c>
      <c r="C41" s="24" t="s">
        <v>34</v>
      </c>
      <c r="H41" s="15"/>
      <c r="I41" s="19"/>
      <c r="J41" s="15"/>
      <c r="K41" s="19"/>
      <c r="L41" s="15"/>
      <c r="M41" s="5"/>
    </row>
    <row r="42" spans="1:15">
      <c r="A42" s="11">
        <v>22</v>
      </c>
      <c r="C42" s="12" t="s">
        <v>35</v>
      </c>
      <c r="I42" s="23">
        <f>+$U$7</f>
        <v>1400</v>
      </c>
      <c r="J42" s="14"/>
      <c r="K42" s="23">
        <f>+$U$7</f>
        <v>1400</v>
      </c>
      <c r="L42" s="15"/>
      <c r="M42" s="5"/>
    </row>
    <row r="43" spans="1:15">
      <c r="A43" s="11"/>
      <c r="C43" s="12"/>
      <c r="I43" s="15"/>
      <c r="J43" s="19"/>
      <c r="K43" s="15"/>
      <c r="L43" s="15"/>
      <c r="M43" s="5"/>
    </row>
    <row r="44" spans="1:15">
      <c r="A44" s="11">
        <v>23</v>
      </c>
      <c r="C44" s="12" t="s">
        <v>36</v>
      </c>
      <c r="I44" s="15"/>
      <c r="J44" s="19"/>
      <c r="K44" s="15"/>
      <c r="L44" s="15"/>
      <c r="M44" s="5"/>
    </row>
    <row r="45" spans="1:15" ht="16.5" thickBot="1">
      <c r="A45" s="11">
        <v>24</v>
      </c>
      <c r="C45" s="12" t="s">
        <v>37</v>
      </c>
      <c r="I45" s="22">
        <f>+$U$17</f>
        <v>1680</v>
      </c>
      <c r="J45" s="25"/>
      <c r="K45" s="22">
        <f>+$U$17</f>
        <v>1680</v>
      </c>
      <c r="L45" s="15"/>
      <c r="M45" s="5"/>
    </row>
    <row r="46" spans="1:15" ht="16.5" thickTop="1">
      <c r="A46" s="3"/>
      <c r="I46" s="5"/>
      <c r="J46" s="5"/>
      <c r="K46" s="5"/>
      <c r="L46" s="18"/>
      <c r="M46" s="5"/>
    </row>
    <row r="47" spans="1:15">
      <c r="A47" s="3"/>
      <c r="C47" s="12"/>
      <c r="H47" s="5">
        <f>+I31+I42</f>
        <v>6700</v>
      </c>
      <c r="I47" s="5"/>
      <c r="J47" s="5"/>
      <c r="K47" s="5"/>
      <c r="L47" s="5"/>
      <c r="M47" s="5"/>
    </row>
    <row r="48" spans="1:15">
      <c r="A48" s="3"/>
      <c r="C48" s="12"/>
      <c r="H48" s="5"/>
      <c r="I48" s="5"/>
      <c r="J48" s="5"/>
      <c r="K48" s="5"/>
      <c r="L48" s="5"/>
      <c r="M48" s="5"/>
    </row>
    <row r="49" spans="1:14">
      <c r="A49" s="3"/>
      <c r="H49" s="5"/>
      <c r="I49" s="5"/>
      <c r="J49" s="5"/>
      <c r="K49" s="5"/>
      <c r="L49" s="5"/>
      <c r="M49" s="5"/>
    </row>
    <row r="50" spans="1:14">
      <c r="A50" s="3"/>
      <c r="C50" s="26" t="s">
        <v>38</v>
      </c>
      <c r="D50" s="27"/>
      <c r="E50" s="27"/>
      <c r="F50" s="28"/>
      <c r="G50" s="29"/>
      <c r="H50" s="27"/>
      <c r="I50" s="27"/>
      <c r="J50" s="27"/>
      <c r="K50" s="27"/>
      <c r="L50" s="30"/>
    </row>
    <row r="51" spans="1:14">
      <c r="C51" s="31"/>
      <c r="D51" s="31"/>
      <c r="E51" s="31"/>
      <c r="F51" s="31"/>
      <c r="H51" s="32"/>
      <c r="J51" s="31" t="s">
        <v>39</v>
      </c>
      <c r="K51" s="31"/>
      <c r="L51" s="31"/>
      <c r="M51" s="31"/>
    </row>
    <row r="52" spans="1:14">
      <c r="C52" s="31"/>
      <c r="D52" s="31"/>
      <c r="E52" s="31"/>
      <c r="F52" s="31" t="s">
        <v>40</v>
      </c>
      <c r="H52" s="32" t="s">
        <v>39</v>
      </c>
      <c r="J52" s="31" t="s">
        <v>41</v>
      </c>
      <c r="K52" s="31"/>
      <c r="L52" s="31"/>
      <c r="M52" s="31"/>
    </row>
    <row r="53" spans="1:14" ht="18.75">
      <c r="C53" s="33"/>
      <c r="D53" s="31" t="s">
        <v>42</v>
      </c>
      <c r="E53" s="31"/>
      <c r="F53" s="31" t="s">
        <v>43</v>
      </c>
      <c r="H53" s="32" t="s">
        <v>44</v>
      </c>
      <c r="J53" s="31" t="s">
        <v>44</v>
      </c>
      <c r="K53" s="31"/>
      <c r="L53" s="31"/>
      <c r="M53" s="31"/>
    </row>
    <row r="54" spans="1:14">
      <c r="C54" s="31"/>
      <c r="D54" s="31"/>
      <c r="E54" s="31"/>
      <c r="F54" s="31"/>
      <c r="H54" s="32"/>
      <c r="J54" s="31"/>
      <c r="L54" s="31"/>
      <c r="M54" s="31"/>
      <c r="N54" s="31"/>
    </row>
    <row r="55" spans="1:14">
      <c r="C55" s="34"/>
      <c r="D55" s="35" t="s">
        <v>45</v>
      </c>
      <c r="E55" s="35"/>
      <c r="F55" s="36">
        <v>0.53</v>
      </c>
      <c r="H55" s="36">
        <v>5.7200000000000001E-2</v>
      </c>
      <c r="J55" s="36">
        <f>+F55*H55</f>
        <v>3.0316000000000003E-2</v>
      </c>
      <c r="L55" s="35"/>
      <c r="M55" s="31"/>
      <c r="N55" s="37">
        <f>+J55</f>
        <v>3.0316000000000003E-2</v>
      </c>
    </row>
    <row r="56" spans="1:14">
      <c r="C56" s="38"/>
      <c r="D56" s="38"/>
      <c r="E56" s="38"/>
      <c r="F56" s="36"/>
      <c r="H56" s="39"/>
      <c r="J56" s="36"/>
      <c r="L56" s="38"/>
      <c r="M56" s="31"/>
      <c r="N56" s="37"/>
    </row>
    <row r="57" spans="1:14">
      <c r="C57" s="38"/>
      <c r="D57" s="31" t="s">
        <v>46</v>
      </c>
      <c r="E57" s="35"/>
      <c r="F57" s="36">
        <v>0.47</v>
      </c>
      <c r="H57" s="36">
        <v>9.8000000000000004E-2</v>
      </c>
      <c r="J57" s="36">
        <f>+F57*H57</f>
        <v>4.6059999999999997E-2</v>
      </c>
      <c r="L57" s="40">
        <v>0.62095</v>
      </c>
      <c r="M57" s="31"/>
      <c r="N57" s="41">
        <f>+J57/L57</f>
        <v>7.41766647878251E-2</v>
      </c>
    </row>
    <row r="58" spans="1:14">
      <c r="C58" s="38"/>
      <c r="D58" s="35"/>
      <c r="E58" s="35"/>
      <c r="F58" s="36"/>
      <c r="H58" s="36"/>
      <c r="J58" s="36"/>
      <c r="L58" s="38"/>
      <c r="M58" s="31"/>
      <c r="N58" s="37"/>
    </row>
    <row r="59" spans="1:14">
      <c r="C59" s="38"/>
      <c r="D59" s="38" t="s">
        <v>47</v>
      </c>
      <c r="E59" s="38"/>
      <c r="F59" s="42">
        <f>+F55+F57</f>
        <v>1</v>
      </c>
      <c r="H59" s="43"/>
      <c r="J59" s="44">
        <f>+J55+J57</f>
        <v>7.6375999999999999E-2</v>
      </c>
      <c r="L59" s="31"/>
      <c r="M59" s="31"/>
      <c r="N59" s="45">
        <f>+N55+N57</f>
        <v>0.1044926647878251</v>
      </c>
    </row>
    <row r="61" spans="1:14">
      <c r="N61" s="46">
        <f>+'[1]JRD-13'!J18</f>
        <v>7.6375999999999999E-2</v>
      </c>
    </row>
    <row r="62" spans="1:14">
      <c r="C62" s="26" t="s">
        <v>48</v>
      </c>
      <c r="D62" s="27"/>
      <c r="E62" s="27"/>
      <c r="F62" s="28"/>
      <c r="G62" s="29"/>
      <c r="H62" s="27"/>
      <c r="I62" s="27"/>
      <c r="J62" s="27"/>
      <c r="K62" s="27"/>
      <c r="L62" s="30"/>
    </row>
    <row r="63" spans="1:14">
      <c r="C63" s="31"/>
      <c r="D63" s="31"/>
      <c r="E63" s="31"/>
      <c r="F63" s="31"/>
      <c r="H63" s="32"/>
      <c r="J63" s="31" t="s">
        <v>39</v>
      </c>
      <c r="K63" s="31"/>
      <c r="L63" s="31"/>
      <c r="M63" s="31"/>
    </row>
    <row r="64" spans="1:14">
      <c r="C64" s="31"/>
      <c r="D64" s="31"/>
      <c r="E64" s="31"/>
      <c r="F64" s="31" t="s">
        <v>40</v>
      </c>
      <c r="H64" s="32" t="s">
        <v>39</v>
      </c>
      <c r="J64" s="31" t="s">
        <v>41</v>
      </c>
      <c r="K64" s="31"/>
      <c r="L64" s="31"/>
      <c r="M64" s="31"/>
    </row>
    <row r="65" spans="3:14" ht="18.75">
      <c r="C65" s="33"/>
      <c r="D65" s="31" t="s">
        <v>42</v>
      </c>
      <c r="E65" s="31"/>
      <c r="F65" s="31" t="s">
        <v>43</v>
      </c>
      <c r="H65" s="32" t="s">
        <v>44</v>
      </c>
      <c r="J65" s="31" t="s">
        <v>44</v>
      </c>
      <c r="K65" s="31"/>
      <c r="L65" s="31"/>
      <c r="M65" s="31"/>
    </row>
    <row r="66" spans="3:14">
      <c r="C66" s="31"/>
      <c r="D66" s="31"/>
      <c r="E66" s="31"/>
      <c r="F66" s="31"/>
      <c r="H66" s="32"/>
      <c r="J66" s="31"/>
      <c r="L66" s="31"/>
      <c r="M66" s="31"/>
      <c r="N66" s="31"/>
    </row>
    <row r="67" spans="3:14">
      <c r="C67" s="34"/>
      <c r="D67" s="35" t="s">
        <v>45</v>
      </c>
      <c r="E67" s="35"/>
      <c r="F67" s="36">
        <v>0.51600000000000001</v>
      </c>
      <c r="H67" s="36">
        <v>5.7599999999999998E-2</v>
      </c>
      <c r="J67" s="36">
        <f>+F67*H67</f>
        <v>2.9721600000000001E-2</v>
      </c>
      <c r="L67" s="35"/>
      <c r="M67" s="31"/>
      <c r="N67" s="37">
        <f>+J67</f>
        <v>2.9721600000000001E-2</v>
      </c>
    </row>
    <row r="68" spans="3:14">
      <c r="C68" s="38"/>
      <c r="D68" s="38"/>
      <c r="E68" s="38"/>
      <c r="F68" s="36"/>
      <c r="H68" s="39"/>
      <c r="J68" s="36"/>
      <c r="L68" s="38"/>
      <c r="M68" s="31"/>
      <c r="N68" s="37"/>
    </row>
    <row r="69" spans="3:14">
      <c r="C69" s="38"/>
      <c r="D69" s="31" t="s">
        <v>46</v>
      </c>
      <c r="E69" s="35"/>
      <c r="F69" s="36">
        <v>0.48399999999999999</v>
      </c>
      <c r="H69" s="36">
        <v>0.109</v>
      </c>
      <c r="J69" s="36">
        <f>+F69*H69</f>
        <v>5.2755999999999997E-2</v>
      </c>
      <c r="L69" s="40">
        <v>0.62095</v>
      </c>
      <c r="M69" s="31"/>
      <c r="N69" s="41">
        <f>+J69/L69</f>
        <v>8.4960141718334811E-2</v>
      </c>
    </row>
    <row r="70" spans="3:14">
      <c r="C70" s="38"/>
      <c r="D70" s="35"/>
      <c r="E70" s="35"/>
      <c r="F70" s="36"/>
      <c r="H70" s="36"/>
      <c r="J70" s="36"/>
      <c r="L70" s="38"/>
      <c r="M70" s="31"/>
      <c r="N70" s="37"/>
    </row>
    <row r="71" spans="3:14">
      <c r="C71" s="38"/>
      <c r="D71" s="38" t="s">
        <v>47</v>
      </c>
      <c r="E71" s="38"/>
      <c r="F71" s="42">
        <f>+F67+F69</f>
        <v>1</v>
      </c>
      <c r="H71" s="43"/>
      <c r="J71" s="44">
        <f>+J67+J69</f>
        <v>8.2477599999999998E-2</v>
      </c>
      <c r="L71" s="31"/>
      <c r="M71" s="31"/>
      <c r="N71" s="45">
        <f>+N67+N69</f>
        <v>0.11468174171833481</v>
      </c>
    </row>
    <row r="72" spans="3:14">
      <c r="C72" s="38"/>
      <c r="D72" s="31"/>
      <c r="E72" s="47"/>
      <c r="F72" s="37"/>
      <c r="H72" s="39"/>
      <c r="J72" s="37"/>
      <c r="L72" s="48"/>
      <c r="M72" s="31"/>
      <c r="N72" s="37"/>
    </row>
    <row r="73" spans="3:14" ht="16.5" thickBot="1">
      <c r="C73" s="38"/>
      <c r="D73" s="31" t="s">
        <v>49</v>
      </c>
      <c r="E73" s="47"/>
      <c r="F73" s="37"/>
      <c r="H73" s="39"/>
      <c r="J73" s="37"/>
      <c r="L73" s="48"/>
      <c r="M73" s="31"/>
      <c r="N73" s="49">
        <f>+N59-N71</f>
        <v>-1.0189076930509716E-2</v>
      </c>
    </row>
    <row r="74" spans="3:14" ht="16.5" thickTop="1">
      <c r="C74" s="38"/>
      <c r="D74" s="31"/>
      <c r="E74" s="50"/>
      <c r="F74" s="37"/>
      <c r="H74" s="39"/>
      <c r="J74" s="37"/>
      <c r="L74" s="36"/>
      <c r="M74" s="31"/>
      <c r="N74" s="37"/>
    </row>
    <row r="75" spans="3:14">
      <c r="C75" s="38"/>
      <c r="D75" s="31"/>
      <c r="E75" s="50"/>
      <c r="F75" s="37"/>
      <c r="H75" s="39"/>
      <c r="J75" s="37"/>
      <c r="L75" s="31"/>
      <c r="M75" s="31"/>
      <c r="N75" s="31"/>
    </row>
    <row r="76" spans="3:14">
      <c r="C76" s="26" t="s">
        <v>50</v>
      </c>
      <c r="D76" s="27"/>
      <c r="E76" s="27"/>
      <c r="F76" s="28"/>
      <c r="H76" s="29"/>
      <c r="J76" s="27"/>
      <c r="L76" s="27"/>
      <c r="M76" s="27"/>
      <c r="N76" s="27"/>
    </row>
    <row r="77" spans="3:14">
      <c r="C77" s="31"/>
      <c r="D77" s="31"/>
      <c r="E77" s="31"/>
      <c r="F77" s="31"/>
      <c r="H77" s="32"/>
      <c r="J77" s="31" t="s">
        <v>39</v>
      </c>
      <c r="L77" s="31"/>
      <c r="M77" s="31"/>
      <c r="N77" s="31"/>
    </row>
    <row r="78" spans="3:14">
      <c r="C78" s="31"/>
      <c r="D78" s="31"/>
      <c r="E78" s="31"/>
      <c r="F78" s="31" t="s">
        <v>40</v>
      </c>
      <c r="H78" s="32" t="s">
        <v>39</v>
      </c>
      <c r="J78" s="31" t="s">
        <v>41</v>
      </c>
      <c r="L78" s="31"/>
      <c r="M78" s="31"/>
      <c r="N78" s="31"/>
    </row>
    <row r="79" spans="3:14" ht="18.75">
      <c r="C79" s="33"/>
      <c r="D79" s="31" t="s">
        <v>42</v>
      </c>
      <c r="E79" s="31"/>
      <c r="F79" s="31" t="s">
        <v>43</v>
      </c>
      <c r="H79" s="32" t="s">
        <v>44</v>
      </c>
      <c r="J79" s="31" t="s">
        <v>44</v>
      </c>
      <c r="L79" s="31"/>
      <c r="M79" s="31"/>
      <c r="N79" s="31"/>
    </row>
    <row r="80" spans="3:14">
      <c r="C80" s="31"/>
      <c r="D80" s="31"/>
      <c r="E80" s="31"/>
      <c r="F80" s="31"/>
      <c r="H80" s="32"/>
      <c r="J80" s="31"/>
      <c r="L80" s="31"/>
      <c r="M80" s="31"/>
      <c r="N80" s="31"/>
    </row>
    <row r="81" spans="3:14">
      <c r="C81" s="34"/>
      <c r="D81" s="35" t="s">
        <v>45</v>
      </c>
      <c r="E81" s="35"/>
      <c r="F81" s="36">
        <v>0.54</v>
      </c>
      <c r="H81" s="36">
        <v>5.7000000000000002E-2</v>
      </c>
      <c r="J81" s="36">
        <f>+F81*H81</f>
        <v>3.0780000000000002E-2</v>
      </c>
      <c r="L81" s="35"/>
      <c r="M81" s="31"/>
      <c r="N81" s="37">
        <f>+J81</f>
        <v>3.0780000000000002E-2</v>
      </c>
    </row>
    <row r="82" spans="3:14">
      <c r="C82" s="38"/>
      <c r="D82" s="38"/>
      <c r="E82" s="38"/>
      <c r="F82" s="36"/>
      <c r="H82" s="39"/>
      <c r="J82" s="36"/>
      <c r="L82" s="38"/>
      <c r="M82" s="31"/>
      <c r="N82" s="37"/>
    </row>
    <row r="83" spans="3:14">
      <c r="C83" s="38"/>
      <c r="D83" s="31" t="s">
        <v>46</v>
      </c>
      <c r="E83" s="35"/>
      <c r="F83" s="36">
        <v>0.46</v>
      </c>
      <c r="H83" s="36">
        <v>0.09</v>
      </c>
      <c r="J83" s="36">
        <f>+F83*H83</f>
        <v>4.1399999999999999E-2</v>
      </c>
      <c r="L83" s="40">
        <v>0.62095</v>
      </c>
      <c r="M83" s="31"/>
      <c r="N83" s="41">
        <f>+J83/L83</f>
        <v>6.6672034785409451E-2</v>
      </c>
    </row>
    <row r="84" spans="3:14">
      <c r="C84" s="38"/>
      <c r="D84" s="35"/>
      <c r="E84" s="35"/>
      <c r="F84" s="36"/>
      <c r="H84" s="36"/>
      <c r="J84" s="36"/>
      <c r="L84" s="38"/>
      <c r="M84" s="31"/>
      <c r="N84" s="37"/>
    </row>
    <row r="85" spans="3:14">
      <c r="C85" s="38"/>
      <c r="D85" s="38" t="s">
        <v>47</v>
      </c>
      <c r="E85" s="38"/>
      <c r="F85" s="42">
        <f>+F81+F83</f>
        <v>1</v>
      </c>
      <c r="H85" s="43"/>
      <c r="J85" s="44">
        <f>+J81+J83</f>
        <v>7.2179999999999994E-2</v>
      </c>
      <c r="L85" s="31"/>
      <c r="M85" s="31"/>
      <c r="N85" s="45">
        <f>+N81+N83</f>
        <v>9.7452034785409453E-2</v>
      </c>
    </row>
    <row r="86" spans="3:14">
      <c r="C86" s="38"/>
      <c r="D86" s="38"/>
      <c r="E86" s="38"/>
      <c r="F86" s="42"/>
      <c r="H86" s="43"/>
      <c r="J86" s="44"/>
      <c r="L86" s="31"/>
      <c r="M86" s="31"/>
      <c r="N86" s="45"/>
    </row>
    <row r="87" spans="3:14">
      <c r="C87" s="38"/>
      <c r="D87" s="31" t="s">
        <v>51</v>
      </c>
      <c r="E87" s="38"/>
      <c r="F87" s="42"/>
      <c r="H87" s="43"/>
      <c r="J87" s="44"/>
      <c r="L87" s="31"/>
      <c r="M87" s="31"/>
      <c r="N87" s="45">
        <f>+N59-N85</f>
        <v>7.0406300024156432E-3</v>
      </c>
    </row>
    <row r="88" spans="3:14">
      <c r="C88" s="38"/>
      <c r="D88" s="31"/>
      <c r="E88" s="47"/>
      <c r="F88" s="37"/>
      <c r="H88" s="39"/>
      <c r="J88" s="37"/>
      <c r="L88" s="48"/>
      <c r="M88" s="31"/>
      <c r="N88" s="37"/>
    </row>
    <row r="89" spans="3:14">
      <c r="C89" s="31"/>
      <c r="D89" s="31"/>
      <c r="E89" s="31"/>
      <c r="F89" s="31"/>
      <c r="H89" s="32"/>
      <c r="I89" s="31"/>
      <c r="J89" s="31"/>
      <c r="L89" s="31"/>
      <c r="M89" s="31"/>
    </row>
    <row r="90" spans="3:14">
      <c r="C90" s="26" t="s">
        <v>52</v>
      </c>
      <c r="D90" s="27"/>
      <c r="E90" s="27"/>
      <c r="F90" s="28"/>
      <c r="H90" s="29"/>
      <c r="J90" s="27"/>
      <c r="L90" s="27"/>
      <c r="M90" s="27"/>
      <c r="N90" s="27"/>
    </row>
    <row r="91" spans="3:14">
      <c r="C91" s="31"/>
      <c r="D91" s="31"/>
      <c r="E91" s="31"/>
      <c r="F91" s="31"/>
      <c r="H91" s="32"/>
      <c r="J91" s="31" t="s">
        <v>39</v>
      </c>
      <c r="L91" s="31"/>
      <c r="M91" s="31"/>
      <c r="N91" s="31"/>
    </row>
    <row r="92" spans="3:14">
      <c r="C92" s="31"/>
      <c r="D92" s="31"/>
      <c r="E92" s="31"/>
      <c r="F92" s="31" t="s">
        <v>40</v>
      </c>
      <c r="H92" s="32" t="s">
        <v>39</v>
      </c>
      <c r="J92" s="31" t="s">
        <v>41</v>
      </c>
      <c r="L92" s="31"/>
      <c r="M92" s="31"/>
      <c r="N92" s="31"/>
    </row>
    <row r="93" spans="3:14" ht="18.75">
      <c r="C93" s="33"/>
      <c r="D93" s="31" t="s">
        <v>42</v>
      </c>
      <c r="E93" s="31"/>
      <c r="F93" s="31" t="s">
        <v>43</v>
      </c>
      <c r="H93" s="32" t="s">
        <v>44</v>
      </c>
      <c r="J93" s="31" t="s">
        <v>44</v>
      </c>
      <c r="L93" s="31"/>
      <c r="M93" s="31"/>
      <c r="N93" s="31"/>
    </row>
    <row r="94" spans="3:14">
      <c r="C94" s="31"/>
      <c r="D94" s="31"/>
      <c r="E94" s="31"/>
      <c r="F94" s="31"/>
      <c r="H94" s="32"/>
      <c r="J94" s="31"/>
      <c r="L94" s="31"/>
      <c r="M94" s="31"/>
      <c r="N94" s="31"/>
    </row>
    <row r="95" spans="3:14">
      <c r="C95" s="34"/>
      <c r="D95" s="35" t="s">
        <v>45</v>
      </c>
      <c r="E95" s="35"/>
      <c r="F95" s="36">
        <v>0.52700000000000002</v>
      </c>
      <c r="H95" s="36">
        <v>5.7599999999999998E-2</v>
      </c>
      <c r="J95" s="36">
        <f>+F95*H95</f>
        <v>3.0355199999999999E-2</v>
      </c>
      <c r="L95" s="35"/>
      <c r="M95" s="31"/>
      <c r="N95" s="37">
        <f>+J95</f>
        <v>3.0355199999999999E-2</v>
      </c>
    </row>
    <row r="96" spans="3:14">
      <c r="C96" s="38"/>
      <c r="D96" s="38"/>
      <c r="E96" s="38"/>
      <c r="F96" s="36"/>
      <c r="H96" s="39"/>
      <c r="J96" s="36"/>
      <c r="L96" s="38"/>
      <c r="M96" s="31"/>
      <c r="N96" s="37"/>
    </row>
    <row r="97" spans="3:14">
      <c r="C97" s="38"/>
      <c r="D97" s="31" t="s">
        <v>46</v>
      </c>
      <c r="E97" s="35"/>
      <c r="F97" s="36">
        <v>0.47299999999999998</v>
      </c>
      <c r="H97" s="36">
        <v>9.4E-2</v>
      </c>
      <c r="J97" s="36">
        <f>+F97*H97</f>
        <v>4.4461999999999995E-2</v>
      </c>
      <c r="L97" s="37">
        <v>0.62082000000000004</v>
      </c>
      <c r="M97" s="31"/>
      <c r="N97" s="41">
        <f>+J97/L97</f>
        <v>7.1618182403917388E-2</v>
      </c>
    </row>
    <row r="98" spans="3:14">
      <c r="C98" s="38"/>
      <c r="D98" s="35"/>
      <c r="E98" s="35"/>
      <c r="F98" s="36"/>
      <c r="H98" s="36"/>
      <c r="J98" s="36"/>
      <c r="L98" s="38"/>
      <c r="M98" s="31"/>
      <c r="N98" s="37"/>
    </row>
    <row r="99" spans="3:14">
      <c r="C99" s="38"/>
      <c r="D99" s="38" t="s">
        <v>47</v>
      </c>
      <c r="E99" s="38"/>
      <c r="F99" s="42">
        <f>+F95+F97</f>
        <v>1</v>
      </c>
      <c r="H99" s="43"/>
      <c r="J99" s="44">
        <f>+J95+J97</f>
        <v>7.48172E-2</v>
      </c>
      <c r="L99" s="31"/>
      <c r="M99" s="31"/>
      <c r="N99" s="45">
        <f>+N95+N97</f>
        <v>0.10197338240391739</v>
      </c>
    </row>
    <row r="100" spans="3:14">
      <c r="C100" s="38"/>
      <c r="D100" s="31"/>
      <c r="E100" s="47"/>
      <c r="F100" s="37"/>
      <c r="H100" s="39"/>
      <c r="J100" s="37"/>
      <c r="L100" s="48"/>
      <c r="M100" s="31"/>
      <c r="N100" s="37"/>
    </row>
    <row r="101" spans="3:14">
      <c r="C101" s="38"/>
      <c r="D101" s="31" t="s">
        <v>51</v>
      </c>
      <c r="E101" s="50"/>
      <c r="F101" s="37"/>
      <c r="H101" s="39"/>
      <c r="J101" s="37"/>
      <c r="L101" s="36"/>
      <c r="M101" s="31"/>
      <c r="N101" s="37">
        <f>+N59-N99</f>
        <v>2.5192823839077089E-3</v>
      </c>
    </row>
    <row r="102" spans="3:14">
      <c r="C102" s="31"/>
      <c r="D102" s="31"/>
      <c r="E102" s="31"/>
      <c r="F102" s="31"/>
      <c r="H102" s="32"/>
      <c r="J102" s="51"/>
      <c r="L102" s="31"/>
      <c r="M102" s="31"/>
      <c r="N102" s="31"/>
    </row>
  </sheetData>
  <pageMargins left="0.95" right="0.45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2012-11-09T08:00:00+00:00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697C9-BD16-482F-985C-CC19B15C9B4F}"/>
</file>

<file path=customXml/itemProps2.xml><?xml version="1.0" encoding="utf-8"?>
<ds:datastoreItem xmlns:ds="http://schemas.openxmlformats.org/officeDocument/2006/customXml" ds:itemID="{C5C19D57-651D-4205-BA8F-268243F5B0B6}"/>
</file>

<file path=customXml/itemProps3.xml><?xml version="1.0" encoding="utf-8"?>
<ds:datastoreItem xmlns:ds="http://schemas.openxmlformats.org/officeDocument/2006/customXml" ds:itemID="{CCA9A295-D3DF-4ABE-BD7C-C0822A3895FD}"/>
</file>

<file path=customXml/itemProps4.xml><?xml version="1.0" encoding="utf-8"?>
<ds:datastoreItem xmlns:ds="http://schemas.openxmlformats.org/officeDocument/2006/customXml" ds:itemID="{B7D6CAB4-08DA-495C-ACE4-0746EEFBA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JRD-17</vt:lpstr>
      <vt:lpstr>'JRD-17'!Print_Area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2012-11-07T20:18:50Z</cp:lastPrinted>
  <dcterms:created xsi:type="dcterms:W3CDTF">2012-11-07T19:00:17Z</dcterms:created>
  <dcterms:modified xsi:type="dcterms:W3CDTF">2012-11-07T21:39:15Z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