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ACTIVE\Cases\IRPs and Workgroups\0 PacifiCorp\0_IRP\2025\Exhibits\"/>
    </mc:Choice>
  </mc:AlternateContent>
  <xr:revisionPtr revIDLastSave="0" documentId="13_ncr:1_{ACF34296-398B-4A77-B9DE-E2BC67891ED3}" xr6:coauthVersionLast="47" xr6:coauthVersionMax="47" xr10:uidLastSave="{00000000-0000-0000-0000-000000000000}"/>
  <bookViews>
    <workbookView xWindow="3825" yWindow="1815" windowWidth="21975" windowHeight="12045" xr2:uid="{00000000-000D-0000-FFFF-FFFF00000000}"/>
  </bookViews>
  <sheets>
    <sheet name="PC Attachment 1" sheetId="3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G6" i="3"/>
  <c r="G5" i="3"/>
  <c r="T6" i="1"/>
  <c r="P5" i="1"/>
  <c r="Q5" i="1" s="1"/>
  <c r="P6" i="1"/>
  <c r="Q6" i="1" s="1"/>
  <c r="P7" i="1"/>
  <c r="Q7" i="1" s="1"/>
  <c r="T7" i="1"/>
  <c r="P8" i="1"/>
  <c r="Q8" i="1" s="1"/>
  <c r="T8" i="1"/>
  <c r="P9" i="1"/>
  <c r="Q9" i="1" s="1"/>
  <c r="P10" i="1"/>
  <c r="Q10" i="1" s="1"/>
  <c r="P11" i="1"/>
  <c r="Q11" i="1" s="1"/>
  <c r="T9" i="1"/>
  <c r="T10" i="1"/>
  <c r="T11" i="1"/>
  <c r="P43" i="1"/>
  <c r="J135" i="1"/>
  <c r="S6" i="1" l="1"/>
  <c r="S5" i="1"/>
  <c r="B6" i="3" s="1"/>
  <c r="S8" i="1"/>
  <c r="S7" i="1"/>
  <c r="S11" i="1"/>
  <c r="S9" i="1"/>
  <c r="S10" i="1"/>
  <c r="P19" i="1"/>
  <c r="Q19" i="1" s="1"/>
  <c r="T19" i="1"/>
  <c r="P20" i="1"/>
  <c r="Q20" i="1" s="1"/>
  <c r="T20" i="1"/>
  <c r="P21" i="1"/>
  <c r="Q21" i="1" s="1"/>
  <c r="T21" i="1"/>
  <c r="P22" i="1"/>
  <c r="Q22" i="1" s="1"/>
  <c r="T22" i="1"/>
  <c r="P23" i="1"/>
  <c r="Q23" i="1" s="1"/>
  <c r="T23" i="1"/>
  <c r="P24" i="1"/>
  <c r="Q24" i="1" s="1"/>
  <c r="T24" i="1"/>
  <c r="P25" i="1"/>
  <c r="Q25" i="1" s="1"/>
  <c r="T25" i="1"/>
  <c r="P26" i="1"/>
  <c r="Q26" i="1" s="1"/>
  <c r="T26" i="1"/>
  <c r="P27" i="1"/>
  <c r="Q27" i="1" s="1"/>
  <c r="T27" i="1"/>
  <c r="P28" i="1"/>
  <c r="Q28" i="1" s="1"/>
  <c r="T28" i="1"/>
  <c r="P29" i="1"/>
  <c r="Q29" i="1" s="1"/>
  <c r="T29" i="1"/>
  <c r="P30" i="1"/>
  <c r="Q30" i="1" s="1"/>
  <c r="T30" i="1"/>
  <c r="P31" i="1"/>
  <c r="Q31" i="1" s="1"/>
  <c r="T31" i="1"/>
  <c r="P32" i="1"/>
  <c r="Q32" i="1" s="1"/>
  <c r="T32" i="1"/>
  <c r="P33" i="1"/>
  <c r="Q33" i="1" s="1"/>
  <c r="T33" i="1"/>
  <c r="P34" i="1"/>
  <c r="Q34" i="1" s="1"/>
  <c r="T34" i="1"/>
  <c r="P35" i="1"/>
  <c r="Q35" i="1" s="1"/>
  <c r="T35" i="1"/>
  <c r="P36" i="1"/>
  <c r="Q36" i="1" s="1"/>
  <c r="T36" i="1"/>
  <c r="P37" i="1"/>
  <c r="Q37" i="1" s="1"/>
  <c r="T37" i="1"/>
  <c r="P38" i="1"/>
  <c r="Q38" i="1" s="1"/>
  <c r="T38" i="1"/>
  <c r="P39" i="1"/>
  <c r="Q39" i="1" s="1"/>
  <c r="T39" i="1"/>
  <c r="P40" i="1"/>
  <c r="Q40" i="1" s="1"/>
  <c r="T40" i="1"/>
  <c r="P41" i="1"/>
  <c r="Q41" i="1" s="1"/>
  <c r="T41" i="1"/>
  <c r="P42" i="1"/>
  <c r="Q42" i="1" s="1"/>
  <c r="T42" i="1"/>
  <c r="Q43" i="1"/>
  <c r="T43" i="1"/>
  <c r="P44" i="1"/>
  <c r="Q44" i="1" s="1"/>
  <c r="T44" i="1"/>
  <c r="P45" i="1"/>
  <c r="Q45" i="1" s="1"/>
  <c r="T45" i="1"/>
  <c r="P46" i="1"/>
  <c r="Q46" i="1" s="1"/>
  <c r="T46" i="1"/>
  <c r="P47" i="1"/>
  <c r="Q47" i="1" s="1"/>
  <c r="T47" i="1"/>
  <c r="P48" i="1"/>
  <c r="Q48" i="1" s="1"/>
  <c r="T48" i="1"/>
  <c r="P49" i="1"/>
  <c r="Q49" i="1" s="1"/>
  <c r="T49" i="1"/>
  <c r="P50" i="1"/>
  <c r="Q50" i="1" s="1"/>
  <c r="T50" i="1"/>
  <c r="P51" i="1"/>
  <c r="Q51" i="1" s="1"/>
  <c r="T51" i="1"/>
  <c r="P52" i="1"/>
  <c r="Q52" i="1" s="1"/>
  <c r="T52" i="1"/>
  <c r="P53" i="1"/>
  <c r="Q53" i="1" s="1"/>
  <c r="T53" i="1"/>
  <c r="P54" i="1"/>
  <c r="Q54" i="1" s="1"/>
  <c r="T54" i="1"/>
  <c r="P55" i="1"/>
  <c r="Q55" i="1" s="1"/>
  <c r="T55" i="1"/>
  <c r="P56" i="1"/>
  <c r="Q56" i="1" s="1"/>
  <c r="T56" i="1"/>
  <c r="P57" i="1"/>
  <c r="Q57" i="1" s="1"/>
  <c r="T57" i="1"/>
  <c r="P58" i="1"/>
  <c r="Q58" i="1" s="1"/>
  <c r="T58" i="1"/>
  <c r="P59" i="1"/>
  <c r="Q59" i="1" s="1"/>
  <c r="T59" i="1"/>
  <c r="P60" i="1"/>
  <c r="Q60" i="1" s="1"/>
  <c r="T60" i="1"/>
  <c r="P61" i="1"/>
  <c r="Q61" i="1" s="1"/>
  <c r="T61" i="1"/>
  <c r="P62" i="1"/>
  <c r="Q62" i="1" s="1"/>
  <c r="T62" i="1"/>
  <c r="P63" i="1"/>
  <c r="Q63" i="1" s="1"/>
  <c r="T63" i="1"/>
  <c r="P64" i="1"/>
  <c r="Q64" i="1" s="1"/>
  <c r="T64" i="1"/>
  <c r="P65" i="1"/>
  <c r="Q65" i="1" s="1"/>
  <c r="T65" i="1"/>
  <c r="P66" i="1"/>
  <c r="Q66" i="1" s="1"/>
  <c r="T66" i="1"/>
  <c r="P67" i="1"/>
  <c r="Q67" i="1" s="1"/>
  <c r="T67" i="1"/>
  <c r="P68" i="1"/>
  <c r="Q68" i="1" s="1"/>
  <c r="T68" i="1"/>
  <c r="P69" i="1"/>
  <c r="Q69" i="1" s="1"/>
  <c r="T69" i="1"/>
  <c r="P70" i="1"/>
  <c r="Q70" i="1" s="1"/>
  <c r="T70" i="1"/>
  <c r="P71" i="1"/>
  <c r="Q71" i="1" s="1"/>
  <c r="T71" i="1"/>
  <c r="P72" i="1"/>
  <c r="Q72" i="1" s="1"/>
  <c r="T72" i="1"/>
  <c r="P73" i="1"/>
  <c r="Q73" i="1" s="1"/>
  <c r="T73" i="1"/>
  <c r="P74" i="1"/>
  <c r="Q74" i="1" s="1"/>
  <c r="T74" i="1"/>
  <c r="P75" i="1"/>
  <c r="Q75" i="1" s="1"/>
  <c r="T75" i="1"/>
  <c r="P76" i="1"/>
  <c r="Q76" i="1" s="1"/>
  <c r="T76" i="1"/>
  <c r="P77" i="1"/>
  <c r="Q77" i="1" s="1"/>
  <c r="T77" i="1"/>
  <c r="P78" i="1"/>
  <c r="Q78" i="1" s="1"/>
  <c r="T78" i="1"/>
  <c r="P79" i="1"/>
  <c r="Q79" i="1" s="1"/>
  <c r="T79" i="1"/>
  <c r="P80" i="1"/>
  <c r="Q80" i="1" s="1"/>
  <c r="T80" i="1"/>
  <c r="P81" i="1"/>
  <c r="Q81" i="1" s="1"/>
  <c r="T81" i="1"/>
  <c r="P82" i="1"/>
  <c r="Q82" i="1" s="1"/>
  <c r="T82" i="1"/>
  <c r="P83" i="1"/>
  <c r="Q83" i="1" s="1"/>
  <c r="T83" i="1"/>
  <c r="P84" i="1"/>
  <c r="Q84" i="1" s="1"/>
  <c r="T84" i="1"/>
  <c r="P85" i="1"/>
  <c r="Q85" i="1" s="1"/>
  <c r="T85" i="1"/>
  <c r="P86" i="1"/>
  <c r="Q86" i="1" s="1"/>
  <c r="T86" i="1"/>
  <c r="P87" i="1"/>
  <c r="Q87" i="1" s="1"/>
  <c r="T87" i="1"/>
  <c r="P88" i="1"/>
  <c r="Q88" i="1" s="1"/>
  <c r="T88" i="1"/>
  <c r="P89" i="1"/>
  <c r="Q89" i="1" s="1"/>
  <c r="T89" i="1"/>
  <c r="P90" i="1"/>
  <c r="Q90" i="1" s="1"/>
  <c r="T90" i="1"/>
  <c r="P91" i="1"/>
  <c r="Q91" i="1" s="1"/>
  <c r="T91" i="1"/>
  <c r="P92" i="1"/>
  <c r="Q92" i="1" s="1"/>
  <c r="T92" i="1"/>
  <c r="P93" i="1"/>
  <c r="Q93" i="1" s="1"/>
  <c r="T93" i="1"/>
  <c r="P94" i="1"/>
  <c r="Q94" i="1" s="1"/>
  <c r="T94" i="1"/>
  <c r="P95" i="1"/>
  <c r="Q95" i="1" s="1"/>
  <c r="T95" i="1"/>
  <c r="P96" i="1"/>
  <c r="Q96" i="1" s="1"/>
  <c r="T96" i="1"/>
  <c r="P97" i="1"/>
  <c r="Q97" i="1" s="1"/>
  <c r="T97" i="1"/>
  <c r="P98" i="1"/>
  <c r="Q98" i="1" s="1"/>
  <c r="T98" i="1"/>
  <c r="P99" i="1"/>
  <c r="Q99" i="1" s="1"/>
  <c r="T99" i="1"/>
  <c r="P100" i="1"/>
  <c r="Q100" i="1" s="1"/>
  <c r="T100" i="1"/>
  <c r="P101" i="1"/>
  <c r="Q101" i="1" s="1"/>
  <c r="T101" i="1"/>
  <c r="P102" i="1"/>
  <c r="Q102" i="1" s="1"/>
  <c r="T102" i="1"/>
  <c r="P103" i="1"/>
  <c r="Q103" i="1" s="1"/>
  <c r="T103" i="1"/>
  <c r="P104" i="1"/>
  <c r="Q104" i="1" s="1"/>
  <c r="T104" i="1"/>
  <c r="P105" i="1"/>
  <c r="Q105" i="1" s="1"/>
  <c r="T105" i="1"/>
  <c r="P106" i="1"/>
  <c r="Q106" i="1" s="1"/>
  <c r="T106" i="1"/>
  <c r="P107" i="1"/>
  <c r="Q107" i="1" s="1"/>
  <c r="T107" i="1"/>
  <c r="P108" i="1"/>
  <c r="Q108" i="1" s="1"/>
  <c r="T108" i="1"/>
  <c r="P109" i="1"/>
  <c r="Q109" i="1" s="1"/>
  <c r="T109" i="1"/>
  <c r="P110" i="1"/>
  <c r="Q110" i="1" s="1"/>
  <c r="T110" i="1"/>
  <c r="P111" i="1"/>
  <c r="Q111" i="1" s="1"/>
  <c r="T111" i="1"/>
  <c r="P112" i="1"/>
  <c r="Q112" i="1" s="1"/>
  <c r="T112" i="1"/>
  <c r="P113" i="1"/>
  <c r="Q113" i="1" s="1"/>
  <c r="T113" i="1"/>
  <c r="P114" i="1"/>
  <c r="Q114" i="1" s="1"/>
  <c r="T114" i="1"/>
  <c r="P115" i="1"/>
  <c r="Q115" i="1" s="1"/>
  <c r="T115" i="1"/>
  <c r="P116" i="1"/>
  <c r="Q116" i="1" s="1"/>
  <c r="T116" i="1"/>
  <c r="P117" i="1"/>
  <c r="Q117" i="1" s="1"/>
  <c r="T117" i="1"/>
  <c r="P118" i="1"/>
  <c r="Q118" i="1" s="1"/>
  <c r="T118" i="1"/>
  <c r="P119" i="1"/>
  <c r="Q119" i="1" s="1"/>
  <c r="T119" i="1"/>
  <c r="P120" i="1"/>
  <c r="Q120" i="1" s="1"/>
  <c r="T120" i="1"/>
  <c r="P121" i="1"/>
  <c r="Q121" i="1" s="1"/>
  <c r="T121" i="1"/>
  <c r="P122" i="1"/>
  <c r="Q122" i="1" s="1"/>
  <c r="T122" i="1"/>
  <c r="P123" i="1"/>
  <c r="Q123" i="1" s="1"/>
  <c r="T123" i="1"/>
  <c r="P124" i="1"/>
  <c r="Q124" i="1" s="1"/>
  <c r="T124" i="1"/>
  <c r="P125" i="1"/>
  <c r="Q125" i="1" s="1"/>
  <c r="T125" i="1"/>
  <c r="P126" i="1"/>
  <c r="Q126" i="1" s="1"/>
  <c r="T126" i="1"/>
  <c r="P127" i="1"/>
  <c r="Q127" i="1" s="1"/>
  <c r="T127" i="1"/>
  <c r="P128" i="1"/>
  <c r="Q128" i="1" s="1"/>
  <c r="T128" i="1"/>
  <c r="P129" i="1"/>
  <c r="Q129" i="1" s="1"/>
  <c r="T129" i="1"/>
  <c r="P130" i="1"/>
  <c r="Q130" i="1" s="1"/>
  <c r="T130" i="1"/>
  <c r="P131" i="1"/>
  <c r="Q131" i="1" s="1"/>
  <c r="T131" i="1"/>
  <c r="P132" i="1"/>
  <c r="Q132" i="1" s="1"/>
  <c r="T132" i="1"/>
  <c r="P133" i="1"/>
  <c r="Q133" i="1" s="1"/>
  <c r="T133" i="1"/>
  <c r="P134" i="1"/>
  <c r="Q134" i="1" s="1"/>
  <c r="T134" i="1"/>
  <c r="P135" i="1"/>
  <c r="Q135" i="1" s="1"/>
  <c r="T135" i="1"/>
  <c r="P136" i="1"/>
  <c r="Q136" i="1" s="1"/>
  <c r="T136" i="1"/>
  <c r="P137" i="1"/>
  <c r="Q137" i="1" s="1"/>
  <c r="T137" i="1"/>
  <c r="P138" i="1"/>
  <c r="Q138" i="1" s="1"/>
  <c r="T138" i="1"/>
  <c r="P139" i="1"/>
  <c r="Q139" i="1" s="1"/>
  <c r="T139" i="1"/>
  <c r="P140" i="1"/>
  <c r="Q140" i="1" s="1"/>
  <c r="T140" i="1"/>
  <c r="P141" i="1"/>
  <c r="Q141" i="1" s="1"/>
  <c r="T141" i="1"/>
  <c r="P142" i="1"/>
  <c r="Q142" i="1" s="1"/>
  <c r="T142" i="1"/>
  <c r="P143" i="1"/>
  <c r="Q143" i="1" s="1"/>
  <c r="T143" i="1"/>
  <c r="P144" i="1"/>
  <c r="Q144" i="1" s="1"/>
  <c r="T144" i="1"/>
  <c r="P145" i="1"/>
  <c r="Q145" i="1" s="1"/>
  <c r="T145" i="1"/>
  <c r="P146" i="1"/>
  <c r="Q146" i="1" s="1"/>
  <c r="T146" i="1"/>
  <c r="P147" i="1"/>
  <c r="Q147" i="1" s="1"/>
  <c r="T147" i="1"/>
  <c r="P148" i="1"/>
  <c r="Q148" i="1" s="1"/>
  <c r="T148" i="1"/>
  <c r="P149" i="1"/>
  <c r="Q149" i="1" s="1"/>
  <c r="T149" i="1"/>
  <c r="P150" i="1"/>
  <c r="Q150" i="1" s="1"/>
  <c r="T150" i="1"/>
  <c r="P151" i="1"/>
  <c r="Q151" i="1" s="1"/>
  <c r="T151" i="1"/>
  <c r="P152" i="1"/>
  <c r="Q152" i="1" s="1"/>
  <c r="T152" i="1"/>
  <c r="P153" i="1"/>
  <c r="Q153" i="1" s="1"/>
  <c r="T153" i="1"/>
  <c r="P154" i="1"/>
  <c r="Q154" i="1" s="1"/>
  <c r="T154" i="1"/>
  <c r="P155" i="1"/>
  <c r="Q155" i="1" s="1"/>
  <c r="T155" i="1"/>
  <c r="P156" i="1"/>
  <c r="Q156" i="1" s="1"/>
  <c r="T156" i="1"/>
  <c r="P157" i="1"/>
  <c r="Q157" i="1" s="1"/>
  <c r="T157" i="1"/>
  <c r="P158" i="1"/>
  <c r="Q158" i="1" s="1"/>
  <c r="T158" i="1"/>
  <c r="P159" i="1"/>
  <c r="Q159" i="1" s="1"/>
  <c r="T159" i="1"/>
  <c r="P160" i="1"/>
  <c r="Q160" i="1" s="1"/>
  <c r="T160" i="1"/>
  <c r="P161" i="1"/>
  <c r="Q161" i="1" s="1"/>
  <c r="T161" i="1"/>
  <c r="P162" i="1"/>
  <c r="Q162" i="1" s="1"/>
  <c r="T162" i="1"/>
  <c r="P163" i="1"/>
  <c r="Q163" i="1" s="1"/>
  <c r="T163" i="1"/>
  <c r="P164" i="1"/>
  <c r="Q164" i="1" s="1"/>
  <c r="T164" i="1"/>
  <c r="P165" i="1"/>
  <c r="Q165" i="1" s="1"/>
  <c r="T165" i="1"/>
  <c r="P166" i="1"/>
  <c r="Q166" i="1" s="1"/>
  <c r="T166" i="1"/>
  <c r="P167" i="1"/>
  <c r="Q167" i="1" s="1"/>
  <c r="T167" i="1"/>
  <c r="P168" i="1"/>
  <c r="Q168" i="1" s="1"/>
  <c r="T168" i="1"/>
  <c r="P169" i="1"/>
  <c r="Q169" i="1" s="1"/>
  <c r="T169" i="1"/>
  <c r="P170" i="1"/>
  <c r="Q170" i="1" s="1"/>
  <c r="T170" i="1"/>
  <c r="P171" i="1"/>
  <c r="Q171" i="1" s="1"/>
  <c r="T171" i="1"/>
  <c r="P172" i="1"/>
  <c r="Q172" i="1" s="1"/>
  <c r="T172" i="1"/>
  <c r="P173" i="1"/>
  <c r="Q173" i="1" s="1"/>
  <c r="T173" i="1"/>
  <c r="P174" i="1"/>
  <c r="Q174" i="1" s="1"/>
  <c r="T174" i="1"/>
  <c r="P175" i="1"/>
  <c r="Q175" i="1" s="1"/>
  <c r="T175" i="1"/>
  <c r="P176" i="1"/>
  <c r="Q176" i="1" s="1"/>
  <c r="T176" i="1"/>
  <c r="P177" i="1"/>
  <c r="Q177" i="1" s="1"/>
  <c r="T177" i="1"/>
  <c r="P178" i="1"/>
  <c r="Q178" i="1" s="1"/>
  <c r="T178" i="1"/>
  <c r="P179" i="1"/>
  <c r="Q179" i="1" s="1"/>
  <c r="T179" i="1"/>
  <c r="P180" i="1"/>
  <c r="Q180" i="1" s="1"/>
  <c r="T180" i="1"/>
  <c r="P181" i="1"/>
  <c r="Q181" i="1" s="1"/>
  <c r="T181" i="1"/>
  <c r="P182" i="1"/>
  <c r="Q182" i="1" s="1"/>
  <c r="T182" i="1"/>
  <c r="P183" i="1"/>
  <c r="Q183" i="1" s="1"/>
  <c r="T183" i="1"/>
  <c r="P184" i="1"/>
  <c r="Q184" i="1" s="1"/>
  <c r="T184" i="1"/>
  <c r="P185" i="1"/>
  <c r="Q185" i="1" s="1"/>
  <c r="T185" i="1"/>
  <c r="P186" i="1"/>
  <c r="Q186" i="1" s="1"/>
  <c r="T186" i="1"/>
  <c r="P187" i="1"/>
  <c r="Q187" i="1" s="1"/>
  <c r="T187" i="1"/>
  <c r="P188" i="1"/>
  <c r="Q188" i="1" s="1"/>
  <c r="T188" i="1"/>
  <c r="S85" i="1" l="1"/>
  <c r="S37" i="1"/>
  <c r="S183" i="1"/>
  <c r="S123" i="1"/>
  <c r="S119" i="1"/>
  <c r="S121" i="1"/>
  <c r="S71" i="1"/>
  <c r="S21" i="1"/>
  <c r="S171" i="1"/>
  <c r="S59" i="1"/>
  <c r="S185" i="1"/>
  <c r="S181" i="1"/>
  <c r="S103" i="1"/>
  <c r="S69" i="1"/>
  <c r="S87" i="1"/>
  <c r="S147" i="1"/>
  <c r="S135" i="1"/>
  <c r="S120" i="1"/>
  <c r="S97" i="1"/>
  <c r="S86" i="1"/>
  <c r="S184" i="1"/>
  <c r="S166" i="1"/>
  <c r="S127" i="1"/>
  <c r="S104" i="1"/>
  <c r="S56" i="1"/>
  <c r="S63" i="1"/>
  <c r="S165" i="1"/>
  <c r="S130" i="1"/>
  <c r="S115" i="1"/>
  <c r="S107" i="1"/>
  <c r="S88" i="1"/>
  <c r="S81" i="1"/>
  <c r="S70" i="1"/>
  <c r="S55" i="1"/>
  <c r="S51" i="1"/>
  <c r="S47" i="1"/>
  <c r="S43" i="1"/>
  <c r="S36" i="1"/>
  <c r="S24" i="1"/>
  <c r="S170" i="1"/>
  <c r="S143" i="1"/>
  <c r="S68" i="1"/>
  <c r="S111" i="1"/>
  <c r="S168" i="1"/>
  <c r="S149" i="1"/>
  <c r="S145" i="1"/>
  <c r="S133" i="1"/>
  <c r="S122" i="1"/>
  <c r="S99" i="1"/>
  <c r="S95" i="1"/>
  <c r="S91" i="1"/>
  <c r="S77" i="1"/>
  <c r="S66" i="1"/>
  <c r="S39" i="1"/>
  <c r="S20" i="1"/>
  <c r="S33" i="1"/>
  <c r="S150" i="1"/>
  <c r="S146" i="1"/>
  <c r="S138" i="1"/>
  <c r="S134" i="1"/>
  <c r="S100" i="1"/>
  <c r="S67" i="1"/>
  <c r="S179" i="1"/>
  <c r="S164" i="1"/>
  <c r="S152" i="1"/>
  <c r="S129" i="1"/>
  <c r="S118" i="1"/>
  <c r="S114" i="1"/>
  <c r="S106" i="1"/>
  <c r="S84" i="1"/>
  <c r="S58" i="1"/>
  <c r="S54" i="1"/>
  <c r="S50" i="1"/>
  <c r="S35" i="1"/>
  <c r="S31" i="1"/>
  <c r="S27" i="1"/>
  <c r="S23" i="1"/>
  <c r="S139" i="1"/>
  <c r="S101" i="1"/>
  <c r="S177" i="1"/>
  <c r="S162" i="1"/>
  <c r="S154" i="1"/>
  <c r="S131" i="1"/>
  <c r="S116" i="1"/>
  <c r="S82" i="1"/>
  <c r="S52" i="1"/>
  <c r="S74" i="1"/>
  <c r="S40" i="1"/>
  <c r="S187" i="1"/>
  <c r="S180" i="1"/>
  <c r="S161" i="1"/>
  <c r="S186" i="1"/>
  <c r="S175" i="1"/>
  <c r="S182" i="1"/>
  <c r="S167" i="1"/>
  <c r="S148" i="1"/>
  <c r="S136" i="1"/>
  <c r="S102" i="1"/>
  <c r="S98" i="1"/>
  <c r="S72" i="1"/>
  <c r="S65" i="1"/>
  <c r="S42" i="1"/>
  <c r="S38" i="1"/>
  <c r="S19" i="1"/>
  <c r="S178" i="1"/>
  <c r="S163" i="1"/>
  <c r="S159" i="1"/>
  <c r="S155" i="1"/>
  <c r="S151" i="1"/>
  <c r="S132" i="1"/>
  <c r="S117" i="1"/>
  <c r="S113" i="1"/>
  <c r="S90" i="1"/>
  <c r="S83" i="1"/>
  <c r="S79" i="1"/>
  <c r="S75" i="1"/>
  <c r="S53" i="1"/>
  <c r="S49" i="1"/>
  <c r="S34" i="1"/>
  <c r="S26" i="1"/>
  <c r="S22" i="1"/>
  <c r="S173" i="1"/>
  <c r="B4" i="3" s="1"/>
  <c r="S169" i="1"/>
  <c r="S157" i="1"/>
  <c r="S153" i="1"/>
  <c r="S141" i="1"/>
  <c r="S137" i="1"/>
  <c r="S109" i="1"/>
  <c r="S125" i="1"/>
  <c r="S73" i="1"/>
  <c r="S105" i="1"/>
  <c r="S61" i="1"/>
  <c r="S57" i="1"/>
  <c r="S93" i="1"/>
  <c r="S89" i="1"/>
  <c r="S45" i="1"/>
  <c r="S41" i="1"/>
  <c r="S29" i="1"/>
  <c r="S25" i="1"/>
  <c r="S174" i="1"/>
  <c r="S158" i="1"/>
  <c r="S142" i="1"/>
  <c r="S126" i="1"/>
  <c r="S110" i="1"/>
  <c r="S94" i="1"/>
  <c r="S78" i="1"/>
  <c r="S62" i="1"/>
  <c r="S46" i="1"/>
  <c r="S30" i="1"/>
  <c r="S176" i="1"/>
  <c r="S160" i="1"/>
  <c r="S144" i="1"/>
  <c r="S128" i="1"/>
  <c r="S112" i="1"/>
  <c r="S96" i="1"/>
  <c r="S80" i="1"/>
  <c r="S64" i="1"/>
  <c r="S48" i="1"/>
  <c r="S32" i="1"/>
  <c r="S188" i="1"/>
  <c r="S172" i="1"/>
  <c r="S156" i="1"/>
  <c r="S140" i="1"/>
  <c r="S124" i="1"/>
  <c r="S108" i="1"/>
  <c r="S92" i="1"/>
  <c r="S76" i="1"/>
  <c r="S60" i="1"/>
  <c r="S44" i="1"/>
  <c r="S28" i="1"/>
  <c r="T12" i="1"/>
  <c r="P13" i="1"/>
  <c r="Q13" i="1" s="1"/>
  <c r="P14" i="1"/>
  <c r="Q14" i="1" s="1"/>
  <c r="P15" i="1"/>
  <c r="Q15" i="1" s="1"/>
  <c r="P16" i="1"/>
  <c r="Q16" i="1" s="1"/>
  <c r="P17" i="1"/>
  <c r="Q17" i="1" s="1"/>
  <c r="T13" i="1"/>
  <c r="T14" i="1"/>
  <c r="T15" i="1"/>
  <c r="T16" i="1"/>
  <c r="T17" i="1"/>
  <c r="T18" i="1"/>
  <c r="P18" i="1"/>
  <c r="Q18" i="1" s="1"/>
  <c r="S18" i="1" l="1"/>
  <c r="B5" i="3" s="1"/>
  <c r="S17" i="1"/>
  <c r="S15" i="1"/>
  <c r="S14" i="1"/>
  <c r="S16" i="1"/>
  <c r="S13" i="1"/>
  <c r="C5" i="3" l="1"/>
  <c r="E5" i="3" s="1"/>
  <c r="D5" i="3"/>
  <c r="F5" i="3" s="1"/>
  <c r="C6" i="3"/>
  <c r="E6" i="3" s="1"/>
  <c r="D6" i="3"/>
  <c r="F6" i="3" s="1"/>
  <c r="P12" i="1"/>
  <c r="Q12" i="1" s="1"/>
  <c r="S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tc={9E01F4ED-B464-476A-9BDD-D9F303CF5A2C}</author>
    <author>tc={71CBDD2C-A569-4808-B2A7-1DE994A2028C}</author>
    <author>tc={311F9E46-3B50-42E5-9E20-2AEBBCCFAE78}</author>
  </authors>
  <commentList>
    <comment ref="B2" authorId="0" shapeId="0" xr:uid="{9E01F4ED-B464-476A-9BDD-D9F303CF5A2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Assuming single-phase, single-family, for sake of simplicity and historical comparison</t>
      </text>
    </comment>
    <comment ref="T5" authorId="1" shapeId="0" xr:uid="{71CBDD2C-A569-4808-B2A7-1DE994A2028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UE-230172 RY2 projected increase of $6.07</t>
      </text>
    </comment>
    <comment ref="J135" authorId="2" shapeId="0" xr:uid="{311F9E46-3B50-42E5-9E20-2AEBBCCFAE78}">
      <text>
        <t>[Threaded comment]
Your version of Excel allows you to read this threaded comment; however, any edits to it will get removed if the file is opened in a newer version of Excel. Learn more: https://go.microsoft.com/fwlink/?linkid=870924
Comment:
    One-time credit which gave average residential customers using 1300 kWh/month approximately $45. As such, credit included as $45/1300.</t>
      </text>
    </comment>
  </commentList>
</comments>
</file>

<file path=xl/sharedStrings.xml><?xml version="1.0" encoding="utf-8"?>
<sst xmlns="http://schemas.openxmlformats.org/spreadsheetml/2006/main" count="49" uniqueCount="36">
  <si>
    <t>Energy Charge</t>
  </si>
  <si>
    <t>Schedule</t>
  </si>
  <si>
    <t>Date</t>
  </si>
  <si>
    <t>0-600 kWh</t>
  </si>
  <si>
    <t>&gt;600 kWh</t>
  </si>
  <si>
    <t>Per month</t>
  </si>
  <si>
    <t>Per kWh</t>
  </si>
  <si>
    <t>Low Income Program</t>
  </si>
  <si>
    <t>Decoupling</t>
  </si>
  <si>
    <t>PCAM</t>
  </si>
  <si>
    <t>BPA REP</t>
  </si>
  <si>
    <t>Production Tax</t>
  </si>
  <si>
    <t>System Benefits Charge</t>
  </si>
  <si>
    <t>Federal Tax Act</t>
  </si>
  <si>
    <t>Total bill</t>
  </si>
  <si>
    <t>Bill Usage (kWh)</t>
  </si>
  <si>
    <t>Surcharge (deduction) from riders (incl. 91)</t>
  </si>
  <si>
    <t>All Riders (excl. 91)</t>
  </si>
  <si>
    <t>Bill excl. riders</t>
  </si>
  <si>
    <t>Basic Charge</t>
  </si>
  <si>
    <t>Renewable Energy</t>
  </si>
  <si>
    <t>Hydro; Renewable</t>
  </si>
  <si>
    <t>Deferral; Coal Cost</t>
  </si>
  <si>
    <t>Rate Case</t>
  </si>
  <si>
    <t>April 2011</t>
  </si>
  <si>
    <t>March 2024</t>
  </si>
  <si>
    <t>Period</t>
  </si>
  <si>
    <t>Years from previous period</t>
  </si>
  <si>
    <t>April 2025*</t>
  </si>
  <si>
    <t>Inc. from prev. period ($)</t>
  </si>
  <si>
    <t>Inc. from prev. period (%)</t>
  </si>
  <si>
    <t>Inc. per 12 mo. ($)</t>
  </si>
  <si>
    <t>Inc. per 12 mo. (%)</t>
  </si>
  <si>
    <t>*1,200 kWh usage/month; including Sch. 16, 91-99, 191, and 197 as applicable
**April 2025 bill calculated as February 2025 bill plus UE-230172 RY2 projected increase of $6.07</t>
  </si>
  <si>
    <t>Average bill*</t>
  </si>
  <si>
    <t>Public Counsel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</si>
</sst>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[$-409]mmm\-yy;@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/>
    </xf>
    <xf numFmtId="0" fontId="0" fillId="0" borderId="0" xfId="1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2" fillId="0" borderId="0" xfId="1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0" fillId="0" borderId="0" xfId="1" applyFont="1" applyFill="1" applyAlignment="1">
      <alignment vertical="center"/>
    </xf>
    <xf numFmtId="44" fontId="0" fillId="2" borderId="0" xfId="1" applyFont="1" applyFill="1" applyAlignment="1">
      <alignment vertical="center"/>
    </xf>
    <xf numFmtId="164" fontId="0" fillId="2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0" fillId="2" borderId="0" xfId="1" applyNumberFormat="1" applyFont="1" applyFill="1" applyAlignment="1">
      <alignment horizontal="left" vertical="center"/>
    </xf>
    <xf numFmtId="164" fontId="0" fillId="0" borderId="0" xfId="1" applyNumberFormat="1" applyFont="1" applyFill="1" applyAlignment="1">
      <alignment vertical="center"/>
    </xf>
    <xf numFmtId="9" fontId="0" fillId="0" borderId="0" xfId="2" applyFont="1" applyAlignment="1">
      <alignment vertical="center"/>
    </xf>
    <xf numFmtId="164" fontId="0" fillId="0" borderId="0" xfId="1" applyNumberFormat="1" applyFont="1" applyFill="1" applyAlignment="1">
      <alignment horizontal="left" vertical="center"/>
    </xf>
    <xf numFmtId="164" fontId="0" fillId="3" borderId="0" xfId="1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44" fontId="0" fillId="0" borderId="0" xfId="0" applyNumberFormat="1"/>
    <xf numFmtId="164" fontId="0" fillId="0" borderId="0" xfId="0" applyNumberFormat="1"/>
    <xf numFmtId="10" fontId="0" fillId="0" borderId="0" xfId="2" applyNumberFormat="1" applyFont="1" applyAlignment="1">
      <alignment vertical="center"/>
    </xf>
    <xf numFmtId="44" fontId="0" fillId="4" borderId="0" xfId="1" applyFont="1" applyFill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2" fontId="5" fillId="0" borderId="0" xfId="3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0" fontId="5" fillId="0" borderId="0" xfId="0" applyFont="1"/>
    <xf numFmtId="166" fontId="0" fillId="0" borderId="0" xfId="2" applyNumberFormat="1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9D9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595959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>
                <a:solidFill>
                  <a:srgbClr val="595959"/>
                </a:solidFill>
              </a:rPr>
              <a:t>1,200 kWh usage/month; including Sch. 16, 91-99, 191, and 197 as applicable</a:t>
            </a:r>
          </a:p>
          <a:p>
            <a:pPr>
              <a:defRPr sz="1100">
                <a:solidFill>
                  <a:srgbClr val="595959"/>
                </a:solidFill>
              </a:defRPr>
            </a:pPr>
            <a:r>
              <a:rPr lang="en-US" sz="900">
                <a:solidFill>
                  <a:srgbClr val="595959"/>
                </a:solidFill>
              </a:rPr>
              <a:t>(March and April 2025 bills projected)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59595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Data!$T$2</c:f>
              <c:strCache>
                <c:ptCount val="1"/>
                <c:pt idx="0">
                  <c:v>Bill excl. riders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Data!$R$5:$R$188</c:f>
              <c:numCache>
                <c:formatCode>[$-409]mmm\-yy;@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45352</c:v>
                </c:pt>
                <c:pt idx="14">
                  <c:v>45323</c:v>
                </c:pt>
                <c:pt idx="15">
                  <c:v>45292</c:v>
                </c:pt>
                <c:pt idx="16">
                  <c:v>45261</c:v>
                </c:pt>
                <c:pt idx="17">
                  <c:v>45231</c:v>
                </c:pt>
                <c:pt idx="18">
                  <c:v>45200</c:v>
                </c:pt>
                <c:pt idx="19">
                  <c:v>45170</c:v>
                </c:pt>
                <c:pt idx="20">
                  <c:v>45139</c:v>
                </c:pt>
                <c:pt idx="21">
                  <c:v>45108</c:v>
                </c:pt>
                <c:pt idx="22">
                  <c:v>45078</c:v>
                </c:pt>
                <c:pt idx="23">
                  <c:v>45047</c:v>
                </c:pt>
                <c:pt idx="24">
                  <c:v>45017</c:v>
                </c:pt>
                <c:pt idx="25">
                  <c:v>44986</c:v>
                </c:pt>
                <c:pt idx="26">
                  <c:v>44958</c:v>
                </c:pt>
                <c:pt idx="27">
                  <c:v>44927</c:v>
                </c:pt>
                <c:pt idx="28">
                  <c:v>44896</c:v>
                </c:pt>
                <c:pt idx="29">
                  <c:v>44866</c:v>
                </c:pt>
                <c:pt idx="30">
                  <c:v>44835</c:v>
                </c:pt>
                <c:pt idx="31">
                  <c:v>44805</c:v>
                </c:pt>
                <c:pt idx="32">
                  <c:v>44774</c:v>
                </c:pt>
                <c:pt idx="33">
                  <c:v>44743</c:v>
                </c:pt>
                <c:pt idx="34">
                  <c:v>44713</c:v>
                </c:pt>
                <c:pt idx="35">
                  <c:v>44682</c:v>
                </c:pt>
                <c:pt idx="36">
                  <c:v>44652</c:v>
                </c:pt>
                <c:pt idx="37">
                  <c:v>44621</c:v>
                </c:pt>
                <c:pt idx="38">
                  <c:v>44593</c:v>
                </c:pt>
                <c:pt idx="39">
                  <c:v>44562</c:v>
                </c:pt>
                <c:pt idx="40">
                  <c:v>44531</c:v>
                </c:pt>
                <c:pt idx="41">
                  <c:v>44501</c:v>
                </c:pt>
                <c:pt idx="42">
                  <c:v>44470</c:v>
                </c:pt>
                <c:pt idx="43">
                  <c:v>44440</c:v>
                </c:pt>
                <c:pt idx="44">
                  <c:v>44409</c:v>
                </c:pt>
                <c:pt idx="45">
                  <c:v>44378</c:v>
                </c:pt>
                <c:pt idx="46">
                  <c:v>44348</c:v>
                </c:pt>
                <c:pt idx="47">
                  <c:v>44317</c:v>
                </c:pt>
                <c:pt idx="48">
                  <c:v>44287</c:v>
                </c:pt>
                <c:pt idx="49">
                  <c:v>44256</c:v>
                </c:pt>
                <c:pt idx="50">
                  <c:v>44228</c:v>
                </c:pt>
                <c:pt idx="51">
                  <c:v>44197</c:v>
                </c:pt>
                <c:pt idx="52">
                  <c:v>44166</c:v>
                </c:pt>
                <c:pt idx="53">
                  <c:v>44136</c:v>
                </c:pt>
                <c:pt idx="54">
                  <c:v>44105</c:v>
                </c:pt>
                <c:pt idx="55">
                  <c:v>44075</c:v>
                </c:pt>
                <c:pt idx="56">
                  <c:v>44044</c:v>
                </c:pt>
                <c:pt idx="57">
                  <c:v>44013</c:v>
                </c:pt>
                <c:pt idx="58">
                  <c:v>43983</c:v>
                </c:pt>
                <c:pt idx="59">
                  <c:v>43952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42644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  <c:pt idx="124">
                  <c:v>41974</c:v>
                </c:pt>
                <c:pt idx="125">
                  <c:v>41944</c:v>
                </c:pt>
                <c:pt idx="126">
                  <c:v>41913</c:v>
                </c:pt>
                <c:pt idx="127">
                  <c:v>41883</c:v>
                </c:pt>
                <c:pt idx="128">
                  <c:v>41852</c:v>
                </c:pt>
                <c:pt idx="129">
                  <c:v>41821</c:v>
                </c:pt>
                <c:pt idx="130">
                  <c:v>41791</c:v>
                </c:pt>
                <c:pt idx="131">
                  <c:v>41760</c:v>
                </c:pt>
                <c:pt idx="132">
                  <c:v>41730</c:v>
                </c:pt>
                <c:pt idx="133">
                  <c:v>41699</c:v>
                </c:pt>
                <c:pt idx="134">
                  <c:v>41671</c:v>
                </c:pt>
                <c:pt idx="135">
                  <c:v>41640</c:v>
                </c:pt>
                <c:pt idx="136">
                  <c:v>41609</c:v>
                </c:pt>
                <c:pt idx="137">
                  <c:v>41579</c:v>
                </c:pt>
                <c:pt idx="138">
                  <c:v>41548</c:v>
                </c:pt>
                <c:pt idx="139">
                  <c:v>41518</c:v>
                </c:pt>
                <c:pt idx="140">
                  <c:v>41487</c:v>
                </c:pt>
                <c:pt idx="141">
                  <c:v>41456</c:v>
                </c:pt>
                <c:pt idx="142">
                  <c:v>41426</c:v>
                </c:pt>
                <c:pt idx="143">
                  <c:v>41395</c:v>
                </c:pt>
                <c:pt idx="144">
                  <c:v>41365</c:v>
                </c:pt>
                <c:pt idx="145">
                  <c:v>41334</c:v>
                </c:pt>
                <c:pt idx="146">
                  <c:v>41306</c:v>
                </c:pt>
                <c:pt idx="147">
                  <c:v>41275</c:v>
                </c:pt>
                <c:pt idx="148">
                  <c:v>41244</c:v>
                </c:pt>
                <c:pt idx="149">
                  <c:v>41214</c:v>
                </c:pt>
                <c:pt idx="150">
                  <c:v>41183</c:v>
                </c:pt>
                <c:pt idx="151">
                  <c:v>41153</c:v>
                </c:pt>
                <c:pt idx="152">
                  <c:v>41122</c:v>
                </c:pt>
                <c:pt idx="153">
                  <c:v>41091</c:v>
                </c:pt>
                <c:pt idx="154">
                  <c:v>41061</c:v>
                </c:pt>
                <c:pt idx="155">
                  <c:v>41030</c:v>
                </c:pt>
                <c:pt idx="156">
                  <c:v>41000</c:v>
                </c:pt>
                <c:pt idx="157">
                  <c:v>40969</c:v>
                </c:pt>
                <c:pt idx="158">
                  <c:v>40940</c:v>
                </c:pt>
                <c:pt idx="159">
                  <c:v>40909</c:v>
                </c:pt>
                <c:pt idx="160">
                  <c:v>40878</c:v>
                </c:pt>
                <c:pt idx="161">
                  <c:v>40848</c:v>
                </c:pt>
                <c:pt idx="162">
                  <c:v>40817</c:v>
                </c:pt>
                <c:pt idx="163">
                  <c:v>40787</c:v>
                </c:pt>
                <c:pt idx="164">
                  <c:v>40756</c:v>
                </c:pt>
                <c:pt idx="165">
                  <c:v>40725</c:v>
                </c:pt>
                <c:pt idx="166">
                  <c:v>40695</c:v>
                </c:pt>
                <c:pt idx="167">
                  <c:v>40664</c:v>
                </c:pt>
                <c:pt idx="168">
                  <c:v>40634</c:v>
                </c:pt>
                <c:pt idx="169">
                  <c:v>40603</c:v>
                </c:pt>
                <c:pt idx="170">
                  <c:v>40575</c:v>
                </c:pt>
                <c:pt idx="171">
                  <c:v>40544</c:v>
                </c:pt>
                <c:pt idx="172">
                  <c:v>40513</c:v>
                </c:pt>
                <c:pt idx="173">
                  <c:v>40483</c:v>
                </c:pt>
                <c:pt idx="174">
                  <c:v>40452</c:v>
                </c:pt>
                <c:pt idx="175">
                  <c:v>40422</c:v>
                </c:pt>
                <c:pt idx="176">
                  <c:v>40391</c:v>
                </c:pt>
                <c:pt idx="177">
                  <c:v>40360</c:v>
                </c:pt>
                <c:pt idx="178">
                  <c:v>40330</c:v>
                </c:pt>
                <c:pt idx="179">
                  <c:v>40299</c:v>
                </c:pt>
                <c:pt idx="180">
                  <c:v>40269</c:v>
                </c:pt>
                <c:pt idx="181">
                  <c:v>40238</c:v>
                </c:pt>
                <c:pt idx="182">
                  <c:v>40210</c:v>
                </c:pt>
                <c:pt idx="183">
                  <c:v>40179</c:v>
                </c:pt>
              </c:numCache>
            </c:numRef>
          </c:cat>
          <c:val>
            <c:numRef>
              <c:f>Data!$T$5:$T$188</c:f>
              <c:numCache>
                <c:formatCode>_("$"* #,##0.00_);_("$"* \(#,##0.00\);_("$"* "-"??_);_(@_)</c:formatCode>
                <c:ptCount val="184"/>
                <c:pt idx="0">
                  <c:v>134.29999999999998</c:v>
                </c:pt>
                <c:pt idx="1">
                  <c:v>128.22999999999999</c:v>
                </c:pt>
                <c:pt idx="2">
                  <c:v>128.22999999999999</c:v>
                </c:pt>
                <c:pt idx="3">
                  <c:v>128.22999999999999</c:v>
                </c:pt>
                <c:pt idx="4">
                  <c:v>128.22999999999999</c:v>
                </c:pt>
                <c:pt idx="5">
                  <c:v>128.22999999999999</c:v>
                </c:pt>
                <c:pt idx="6">
                  <c:v>128.22999999999999</c:v>
                </c:pt>
                <c:pt idx="7">
                  <c:v>128.22999999999999</c:v>
                </c:pt>
                <c:pt idx="8">
                  <c:v>128.22999999999999</c:v>
                </c:pt>
                <c:pt idx="9">
                  <c:v>128.22999999999999</c:v>
                </c:pt>
                <c:pt idx="10">
                  <c:v>128.22999999999999</c:v>
                </c:pt>
                <c:pt idx="11">
                  <c:v>128.22999999999999</c:v>
                </c:pt>
                <c:pt idx="12">
                  <c:v>128.22999999999999</c:v>
                </c:pt>
                <c:pt idx="13">
                  <c:v>124.59399999999999</c:v>
                </c:pt>
                <c:pt idx="14">
                  <c:v>124.59399999999999</c:v>
                </c:pt>
                <c:pt idx="15">
                  <c:v>124.59399999999999</c:v>
                </c:pt>
                <c:pt idx="16">
                  <c:v>124.59399999999999</c:v>
                </c:pt>
                <c:pt idx="17">
                  <c:v>124.59399999999999</c:v>
                </c:pt>
                <c:pt idx="18">
                  <c:v>124.59399999999999</c:v>
                </c:pt>
                <c:pt idx="19">
                  <c:v>124.59399999999999</c:v>
                </c:pt>
                <c:pt idx="20">
                  <c:v>124.59399999999999</c:v>
                </c:pt>
                <c:pt idx="21">
                  <c:v>124.59399999999999</c:v>
                </c:pt>
                <c:pt idx="22">
                  <c:v>124.59399999999999</c:v>
                </c:pt>
                <c:pt idx="23">
                  <c:v>124.59399999999999</c:v>
                </c:pt>
                <c:pt idx="24">
                  <c:v>124.59399999999999</c:v>
                </c:pt>
                <c:pt idx="25">
                  <c:v>124.59399999999999</c:v>
                </c:pt>
                <c:pt idx="26">
                  <c:v>124.59399999999999</c:v>
                </c:pt>
                <c:pt idx="27">
                  <c:v>124.59399999999999</c:v>
                </c:pt>
                <c:pt idx="28">
                  <c:v>124.59399999999999</c:v>
                </c:pt>
                <c:pt idx="29">
                  <c:v>124.59399999999999</c:v>
                </c:pt>
                <c:pt idx="30">
                  <c:v>124.59399999999999</c:v>
                </c:pt>
                <c:pt idx="31">
                  <c:v>124.59399999999999</c:v>
                </c:pt>
                <c:pt idx="32">
                  <c:v>124.59399999999999</c:v>
                </c:pt>
                <c:pt idx="33">
                  <c:v>124.59399999999999</c:v>
                </c:pt>
                <c:pt idx="34">
                  <c:v>124.59399999999999</c:v>
                </c:pt>
                <c:pt idx="35">
                  <c:v>124.59399999999999</c:v>
                </c:pt>
                <c:pt idx="36">
                  <c:v>111.97</c:v>
                </c:pt>
                <c:pt idx="37">
                  <c:v>111.97</c:v>
                </c:pt>
                <c:pt idx="38">
                  <c:v>111.97</c:v>
                </c:pt>
                <c:pt idx="39">
                  <c:v>112.59400000000001</c:v>
                </c:pt>
                <c:pt idx="40">
                  <c:v>112.59400000000001</c:v>
                </c:pt>
                <c:pt idx="41">
                  <c:v>112.59400000000001</c:v>
                </c:pt>
                <c:pt idx="42">
                  <c:v>112.59400000000001</c:v>
                </c:pt>
                <c:pt idx="43">
                  <c:v>112.59400000000001</c:v>
                </c:pt>
                <c:pt idx="44">
                  <c:v>112.59400000000001</c:v>
                </c:pt>
                <c:pt idx="45">
                  <c:v>112.59400000000001</c:v>
                </c:pt>
                <c:pt idx="46">
                  <c:v>112.59400000000001</c:v>
                </c:pt>
                <c:pt idx="47">
                  <c:v>112.59400000000001</c:v>
                </c:pt>
                <c:pt idx="48">
                  <c:v>112.59400000000001</c:v>
                </c:pt>
                <c:pt idx="49">
                  <c:v>112.59400000000001</c:v>
                </c:pt>
                <c:pt idx="50">
                  <c:v>112.59400000000001</c:v>
                </c:pt>
                <c:pt idx="51">
                  <c:v>112.59400000000001</c:v>
                </c:pt>
                <c:pt idx="52">
                  <c:v>111.73</c:v>
                </c:pt>
                <c:pt idx="53">
                  <c:v>111.73</c:v>
                </c:pt>
                <c:pt idx="54">
                  <c:v>111.73</c:v>
                </c:pt>
                <c:pt idx="55">
                  <c:v>111.73</c:v>
                </c:pt>
                <c:pt idx="56">
                  <c:v>111.73</c:v>
                </c:pt>
                <c:pt idx="57">
                  <c:v>111.73</c:v>
                </c:pt>
                <c:pt idx="58">
                  <c:v>111.73</c:v>
                </c:pt>
                <c:pt idx="59">
                  <c:v>111.73</c:v>
                </c:pt>
                <c:pt idx="60">
                  <c:v>111.73</c:v>
                </c:pt>
                <c:pt idx="61">
                  <c:v>111.73</c:v>
                </c:pt>
                <c:pt idx="62">
                  <c:v>111.73</c:v>
                </c:pt>
                <c:pt idx="63">
                  <c:v>111.73</c:v>
                </c:pt>
                <c:pt idx="64">
                  <c:v>111.73</c:v>
                </c:pt>
                <c:pt idx="65">
                  <c:v>111.73</c:v>
                </c:pt>
                <c:pt idx="66">
                  <c:v>111.73</c:v>
                </c:pt>
                <c:pt idx="67">
                  <c:v>111.73</c:v>
                </c:pt>
                <c:pt idx="68">
                  <c:v>111.73</c:v>
                </c:pt>
                <c:pt idx="69">
                  <c:v>111.73</c:v>
                </c:pt>
                <c:pt idx="70">
                  <c:v>111.73</c:v>
                </c:pt>
                <c:pt idx="71">
                  <c:v>111.73</c:v>
                </c:pt>
                <c:pt idx="72">
                  <c:v>111.73</c:v>
                </c:pt>
                <c:pt idx="73">
                  <c:v>111.73</c:v>
                </c:pt>
                <c:pt idx="74">
                  <c:v>111.73</c:v>
                </c:pt>
                <c:pt idx="75">
                  <c:v>111.73</c:v>
                </c:pt>
                <c:pt idx="76">
                  <c:v>111.73</c:v>
                </c:pt>
                <c:pt idx="77">
                  <c:v>111.73</c:v>
                </c:pt>
                <c:pt idx="78">
                  <c:v>111.73</c:v>
                </c:pt>
                <c:pt idx="79">
                  <c:v>111.73</c:v>
                </c:pt>
                <c:pt idx="80">
                  <c:v>111.73</c:v>
                </c:pt>
                <c:pt idx="81">
                  <c:v>111.73</c:v>
                </c:pt>
                <c:pt idx="82">
                  <c:v>111.73</c:v>
                </c:pt>
                <c:pt idx="83">
                  <c:v>111.73</c:v>
                </c:pt>
                <c:pt idx="84">
                  <c:v>111.73</c:v>
                </c:pt>
                <c:pt idx="85">
                  <c:v>111.73</c:v>
                </c:pt>
                <c:pt idx="86">
                  <c:v>111.73</c:v>
                </c:pt>
                <c:pt idx="87">
                  <c:v>111.73</c:v>
                </c:pt>
                <c:pt idx="88">
                  <c:v>111.73</c:v>
                </c:pt>
                <c:pt idx="89">
                  <c:v>111.73</c:v>
                </c:pt>
                <c:pt idx="90">
                  <c:v>111.73</c:v>
                </c:pt>
                <c:pt idx="91">
                  <c:v>111.73</c:v>
                </c:pt>
                <c:pt idx="92">
                  <c:v>109.13799999999999</c:v>
                </c:pt>
                <c:pt idx="93">
                  <c:v>109.13799999999999</c:v>
                </c:pt>
                <c:pt idx="94">
                  <c:v>109.13799999999999</c:v>
                </c:pt>
                <c:pt idx="95">
                  <c:v>109.13799999999999</c:v>
                </c:pt>
                <c:pt idx="96">
                  <c:v>109.13799999999999</c:v>
                </c:pt>
                <c:pt idx="97">
                  <c:v>109.13799999999999</c:v>
                </c:pt>
                <c:pt idx="98">
                  <c:v>109.13799999999999</c:v>
                </c:pt>
                <c:pt idx="99">
                  <c:v>109.13799999999999</c:v>
                </c:pt>
                <c:pt idx="100">
                  <c:v>109.13799999999999</c:v>
                </c:pt>
                <c:pt idx="101">
                  <c:v>109.13799999999999</c:v>
                </c:pt>
                <c:pt idx="102">
                  <c:v>109.13799999999999</c:v>
                </c:pt>
                <c:pt idx="103">
                  <c:v>107.29600000000001</c:v>
                </c:pt>
                <c:pt idx="104">
                  <c:v>107.29600000000001</c:v>
                </c:pt>
                <c:pt idx="105">
                  <c:v>107.29600000000001</c:v>
                </c:pt>
                <c:pt idx="106">
                  <c:v>107.29600000000001</c:v>
                </c:pt>
                <c:pt idx="107">
                  <c:v>107.29600000000001</c:v>
                </c:pt>
                <c:pt idx="108">
                  <c:v>107.29600000000001</c:v>
                </c:pt>
                <c:pt idx="109">
                  <c:v>107.29600000000001</c:v>
                </c:pt>
                <c:pt idx="110">
                  <c:v>107.29600000000001</c:v>
                </c:pt>
                <c:pt idx="111">
                  <c:v>107.29600000000001</c:v>
                </c:pt>
                <c:pt idx="112">
                  <c:v>107.29600000000001</c:v>
                </c:pt>
                <c:pt idx="113">
                  <c:v>107.29600000000001</c:v>
                </c:pt>
                <c:pt idx="114">
                  <c:v>107.29600000000001</c:v>
                </c:pt>
                <c:pt idx="115">
                  <c:v>107.29600000000001</c:v>
                </c:pt>
                <c:pt idx="116">
                  <c:v>107.29600000000001</c:v>
                </c:pt>
                <c:pt idx="117">
                  <c:v>107.29600000000001</c:v>
                </c:pt>
                <c:pt idx="118">
                  <c:v>107.29600000000001</c:v>
                </c:pt>
                <c:pt idx="119">
                  <c:v>107.29600000000001</c:v>
                </c:pt>
                <c:pt idx="120">
                  <c:v>107.29600000000001</c:v>
                </c:pt>
                <c:pt idx="121">
                  <c:v>107.29600000000001</c:v>
                </c:pt>
                <c:pt idx="122">
                  <c:v>103.846</c:v>
                </c:pt>
                <c:pt idx="123">
                  <c:v>103.846</c:v>
                </c:pt>
                <c:pt idx="124">
                  <c:v>103.846</c:v>
                </c:pt>
                <c:pt idx="125">
                  <c:v>103.846</c:v>
                </c:pt>
                <c:pt idx="126">
                  <c:v>103.846</c:v>
                </c:pt>
                <c:pt idx="127">
                  <c:v>103.846</c:v>
                </c:pt>
                <c:pt idx="128">
                  <c:v>103.846</c:v>
                </c:pt>
                <c:pt idx="129">
                  <c:v>103.846</c:v>
                </c:pt>
                <c:pt idx="130">
                  <c:v>103.846</c:v>
                </c:pt>
                <c:pt idx="131">
                  <c:v>103.846</c:v>
                </c:pt>
                <c:pt idx="132">
                  <c:v>103.846</c:v>
                </c:pt>
                <c:pt idx="133">
                  <c:v>103.846</c:v>
                </c:pt>
                <c:pt idx="134">
                  <c:v>103.846</c:v>
                </c:pt>
                <c:pt idx="135">
                  <c:v>103.846</c:v>
                </c:pt>
                <c:pt idx="136">
                  <c:v>103.846</c:v>
                </c:pt>
                <c:pt idx="137">
                  <c:v>98.19</c:v>
                </c:pt>
                <c:pt idx="138">
                  <c:v>98.19</c:v>
                </c:pt>
                <c:pt idx="139">
                  <c:v>98.19</c:v>
                </c:pt>
                <c:pt idx="140">
                  <c:v>98.19</c:v>
                </c:pt>
                <c:pt idx="141">
                  <c:v>98.19</c:v>
                </c:pt>
                <c:pt idx="142">
                  <c:v>98.19</c:v>
                </c:pt>
                <c:pt idx="143">
                  <c:v>98.19</c:v>
                </c:pt>
                <c:pt idx="144">
                  <c:v>98.19</c:v>
                </c:pt>
                <c:pt idx="145">
                  <c:v>98.19</c:v>
                </c:pt>
                <c:pt idx="146">
                  <c:v>98.19</c:v>
                </c:pt>
                <c:pt idx="147">
                  <c:v>98.19</c:v>
                </c:pt>
                <c:pt idx="148">
                  <c:v>98.19</c:v>
                </c:pt>
                <c:pt idx="149">
                  <c:v>98.19</c:v>
                </c:pt>
                <c:pt idx="150">
                  <c:v>98.19</c:v>
                </c:pt>
                <c:pt idx="151">
                  <c:v>98.19</c:v>
                </c:pt>
                <c:pt idx="152">
                  <c:v>98.19</c:v>
                </c:pt>
                <c:pt idx="153">
                  <c:v>98.19</c:v>
                </c:pt>
                <c:pt idx="154">
                  <c:v>98.19</c:v>
                </c:pt>
                <c:pt idx="155">
                  <c:v>96.731999999999999</c:v>
                </c:pt>
                <c:pt idx="156">
                  <c:v>96.731999999999999</c:v>
                </c:pt>
                <c:pt idx="157">
                  <c:v>96.731999999999999</c:v>
                </c:pt>
                <c:pt idx="158">
                  <c:v>96.731999999999999</c:v>
                </c:pt>
                <c:pt idx="159">
                  <c:v>96.731999999999999</c:v>
                </c:pt>
                <c:pt idx="160">
                  <c:v>96.731999999999999</c:v>
                </c:pt>
                <c:pt idx="161">
                  <c:v>96.731999999999999</c:v>
                </c:pt>
                <c:pt idx="162">
                  <c:v>96.731999999999999</c:v>
                </c:pt>
                <c:pt idx="163">
                  <c:v>96.731999999999999</c:v>
                </c:pt>
                <c:pt idx="164">
                  <c:v>96.731999999999999</c:v>
                </c:pt>
                <c:pt idx="165">
                  <c:v>96.731999999999999</c:v>
                </c:pt>
                <c:pt idx="166">
                  <c:v>96.731999999999999</c:v>
                </c:pt>
                <c:pt idx="167">
                  <c:v>96.731999999999999</c:v>
                </c:pt>
                <c:pt idx="168">
                  <c:v>96.731999999999999</c:v>
                </c:pt>
                <c:pt idx="169">
                  <c:v>86.316000000000003</c:v>
                </c:pt>
                <c:pt idx="170">
                  <c:v>86.316000000000003</c:v>
                </c:pt>
                <c:pt idx="171">
                  <c:v>86.316000000000003</c:v>
                </c:pt>
                <c:pt idx="172">
                  <c:v>86.316000000000003</c:v>
                </c:pt>
                <c:pt idx="173">
                  <c:v>86.316000000000003</c:v>
                </c:pt>
                <c:pt idx="174">
                  <c:v>86.316000000000003</c:v>
                </c:pt>
                <c:pt idx="175">
                  <c:v>86.316000000000003</c:v>
                </c:pt>
                <c:pt idx="176">
                  <c:v>86.316000000000003</c:v>
                </c:pt>
                <c:pt idx="177">
                  <c:v>86.316000000000003</c:v>
                </c:pt>
                <c:pt idx="178">
                  <c:v>86.316000000000003</c:v>
                </c:pt>
                <c:pt idx="179">
                  <c:v>86.316000000000003</c:v>
                </c:pt>
                <c:pt idx="180">
                  <c:v>86.316000000000003</c:v>
                </c:pt>
                <c:pt idx="181">
                  <c:v>86.316000000000003</c:v>
                </c:pt>
                <c:pt idx="182">
                  <c:v>86.316000000000003</c:v>
                </c:pt>
                <c:pt idx="183">
                  <c:v>86.316000000000003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2-4EB8-8343-2ABBB2DD7140}"/>
            </c:ext>
          </c:extLst>
        </c:ser>
        <c:ser>
          <c:idx val="0"/>
          <c:order val="1"/>
          <c:tx>
            <c:strRef>
              <c:f>Data!$S$2</c:f>
              <c:strCache>
                <c:ptCount val="1"/>
                <c:pt idx="0">
                  <c:v>Total bill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7.3559173082201099E-2"/>
                  <c:y val="-8.8053446824442577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>
                        <a:solidFill>
                          <a:schemeClr val="accent2"/>
                        </a:solidFill>
                      </a:rPr>
                      <a:t>Apr. '11: </a:t>
                    </a:r>
                    <a:fld id="{9C6B80F3-3654-427E-95ED-B7AC6B5192AB}" type="VALUE">
                      <a:rPr lang="en-US" sz="1000" b="1">
                        <a:solidFill>
                          <a:schemeClr val="accent2"/>
                        </a:solidFill>
                      </a:rPr>
                      <a:pPr>
                        <a:defRPr sz="10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US" sz="100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52-4EB8-8343-2ABBB2DD7140}"/>
                </c:ext>
              </c:extLst>
            </c:dLbl>
            <c:dLbl>
              <c:idx val="53"/>
              <c:layout>
                <c:manualLayout>
                  <c:x val="4.953273401739686E-3"/>
                  <c:y val="-4.9710372463929363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800" b="0" i="0" u="none" strike="noStrike" kern="1200" baseline="0">
                        <a:solidFill>
                          <a:srgbClr val="595959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>
                        <a:solidFill>
                          <a:srgbClr val="595959"/>
                        </a:solidFill>
                      </a:rPr>
                      <a:t>One-time Sch. 96 credit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800" b="0" i="0" u="none" strike="noStrike" kern="1200" baseline="0">
                      <a:solidFill>
                        <a:srgbClr val="595959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728284625048487"/>
                      <c:h val="4.173445392776566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652-4EB8-8343-2ABBB2DD7140}"/>
                </c:ext>
              </c:extLst>
            </c:dLbl>
            <c:dLbl>
              <c:idx val="169"/>
              <c:layout>
                <c:manualLayout>
                  <c:x val="-8.766266394612908E-2"/>
                  <c:y val="-7.704676597138725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>
                        <a:solidFill>
                          <a:schemeClr val="accent2"/>
                        </a:solidFill>
                      </a:rPr>
                      <a:t>Mar. '24: </a:t>
                    </a:r>
                    <a:fld id="{FB5FFAC0-161A-4A61-9233-56F3EB93F877}" type="VALUE">
                      <a:rPr lang="en-US" sz="1000" b="1">
                        <a:solidFill>
                          <a:schemeClr val="accent2"/>
                        </a:solidFill>
                      </a:rPr>
                      <a:pPr>
                        <a:defRPr sz="10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US" sz="100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652-4EB8-8343-2ABBB2DD7140}"/>
                </c:ext>
              </c:extLst>
            </c:dLbl>
            <c:dLbl>
              <c:idx val="183"/>
              <c:layout>
                <c:manualLayout>
                  <c:x val="-5.8566644395960384E-2"/>
                  <c:y val="-1.467557447074043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>
                        <a:solidFill>
                          <a:schemeClr val="accent2"/>
                        </a:solidFill>
                      </a:rPr>
                      <a:t>Apr. '25: </a:t>
                    </a:r>
                    <a:fld id="{E5FE4AE3-78E8-42B1-BD5C-02581382EDAD}" type="VALUE">
                      <a:rPr lang="en-US" sz="1000" b="1">
                        <a:solidFill>
                          <a:schemeClr val="accent2"/>
                        </a:solidFill>
                      </a:rPr>
                      <a:pPr>
                        <a:defRPr sz="10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US" sz="100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652-4EB8-8343-2ABBB2DD714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Data!$R$5:$R$188</c:f>
              <c:numCache>
                <c:formatCode>[$-409]mmm\-yy;@</c:formatCode>
                <c:ptCount val="184"/>
                <c:pt idx="0">
                  <c:v>45748</c:v>
                </c:pt>
                <c:pt idx="1">
                  <c:v>45717</c:v>
                </c:pt>
                <c:pt idx="2">
                  <c:v>45689</c:v>
                </c:pt>
                <c:pt idx="3">
                  <c:v>45658</c:v>
                </c:pt>
                <c:pt idx="4">
                  <c:v>45627</c:v>
                </c:pt>
                <c:pt idx="5">
                  <c:v>45597</c:v>
                </c:pt>
                <c:pt idx="6">
                  <c:v>45566</c:v>
                </c:pt>
                <c:pt idx="7">
                  <c:v>45536</c:v>
                </c:pt>
                <c:pt idx="8">
                  <c:v>45505</c:v>
                </c:pt>
                <c:pt idx="9">
                  <c:v>45474</c:v>
                </c:pt>
                <c:pt idx="10">
                  <c:v>45444</c:v>
                </c:pt>
                <c:pt idx="11">
                  <c:v>45413</c:v>
                </c:pt>
                <c:pt idx="12">
                  <c:v>45383</c:v>
                </c:pt>
                <c:pt idx="13">
                  <c:v>45352</c:v>
                </c:pt>
                <c:pt idx="14">
                  <c:v>45323</c:v>
                </c:pt>
                <c:pt idx="15">
                  <c:v>45292</c:v>
                </c:pt>
                <c:pt idx="16">
                  <c:v>45261</c:v>
                </c:pt>
                <c:pt idx="17">
                  <c:v>45231</c:v>
                </c:pt>
                <c:pt idx="18">
                  <c:v>45200</c:v>
                </c:pt>
                <c:pt idx="19">
                  <c:v>45170</c:v>
                </c:pt>
                <c:pt idx="20">
                  <c:v>45139</c:v>
                </c:pt>
                <c:pt idx="21">
                  <c:v>45108</c:v>
                </c:pt>
                <c:pt idx="22">
                  <c:v>45078</c:v>
                </c:pt>
                <c:pt idx="23">
                  <c:v>45047</c:v>
                </c:pt>
                <c:pt idx="24">
                  <c:v>45017</c:v>
                </c:pt>
                <c:pt idx="25">
                  <c:v>44986</c:v>
                </c:pt>
                <c:pt idx="26">
                  <c:v>44958</c:v>
                </c:pt>
                <c:pt idx="27">
                  <c:v>44927</c:v>
                </c:pt>
                <c:pt idx="28">
                  <c:v>44896</c:v>
                </c:pt>
                <c:pt idx="29">
                  <c:v>44866</c:v>
                </c:pt>
                <c:pt idx="30">
                  <c:v>44835</c:v>
                </c:pt>
                <c:pt idx="31">
                  <c:v>44805</c:v>
                </c:pt>
                <c:pt idx="32">
                  <c:v>44774</c:v>
                </c:pt>
                <c:pt idx="33">
                  <c:v>44743</c:v>
                </c:pt>
                <c:pt idx="34">
                  <c:v>44713</c:v>
                </c:pt>
                <c:pt idx="35">
                  <c:v>44682</c:v>
                </c:pt>
                <c:pt idx="36">
                  <c:v>44652</c:v>
                </c:pt>
                <c:pt idx="37">
                  <c:v>44621</c:v>
                </c:pt>
                <c:pt idx="38">
                  <c:v>44593</c:v>
                </c:pt>
                <c:pt idx="39">
                  <c:v>44562</c:v>
                </c:pt>
                <c:pt idx="40">
                  <c:v>44531</c:v>
                </c:pt>
                <c:pt idx="41">
                  <c:v>44501</c:v>
                </c:pt>
                <c:pt idx="42">
                  <c:v>44470</c:v>
                </c:pt>
                <c:pt idx="43">
                  <c:v>44440</c:v>
                </c:pt>
                <c:pt idx="44">
                  <c:v>44409</c:v>
                </c:pt>
                <c:pt idx="45">
                  <c:v>44378</c:v>
                </c:pt>
                <c:pt idx="46">
                  <c:v>44348</c:v>
                </c:pt>
                <c:pt idx="47">
                  <c:v>44317</c:v>
                </c:pt>
                <c:pt idx="48">
                  <c:v>44287</c:v>
                </c:pt>
                <c:pt idx="49">
                  <c:v>44256</c:v>
                </c:pt>
                <c:pt idx="50">
                  <c:v>44228</c:v>
                </c:pt>
                <c:pt idx="51">
                  <c:v>44197</c:v>
                </c:pt>
                <c:pt idx="52">
                  <c:v>44166</c:v>
                </c:pt>
                <c:pt idx="53">
                  <c:v>44136</c:v>
                </c:pt>
                <c:pt idx="54">
                  <c:v>44105</c:v>
                </c:pt>
                <c:pt idx="55">
                  <c:v>44075</c:v>
                </c:pt>
                <c:pt idx="56">
                  <c:v>44044</c:v>
                </c:pt>
                <c:pt idx="57">
                  <c:v>44013</c:v>
                </c:pt>
                <c:pt idx="58">
                  <c:v>43983</c:v>
                </c:pt>
                <c:pt idx="59">
                  <c:v>43952</c:v>
                </c:pt>
                <c:pt idx="60">
                  <c:v>43922</c:v>
                </c:pt>
                <c:pt idx="61">
                  <c:v>43891</c:v>
                </c:pt>
                <c:pt idx="62">
                  <c:v>43862</c:v>
                </c:pt>
                <c:pt idx="63">
                  <c:v>43831</c:v>
                </c:pt>
                <c:pt idx="64">
                  <c:v>43800</c:v>
                </c:pt>
                <c:pt idx="65">
                  <c:v>43770</c:v>
                </c:pt>
                <c:pt idx="66">
                  <c:v>43739</c:v>
                </c:pt>
                <c:pt idx="67">
                  <c:v>43709</c:v>
                </c:pt>
                <c:pt idx="68">
                  <c:v>43678</c:v>
                </c:pt>
                <c:pt idx="69">
                  <c:v>43647</c:v>
                </c:pt>
                <c:pt idx="70">
                  <c:v>43617</c:v>
                </c:pt>
                <c:pt idx="71">
                  <c:v>43586</c:v>
                </c:pt>
                <c:pt idx="72">
                  <c:v>43556</c:v>
                </c:pt>
                <c:pt idx="73">
                  <c:v>43525</c:v>
                </c:pt>
                <c:pt idx="74">
                  <c:v>43497</c:v>
                </c:pt>
                <c:pt idx="75">
                  <c:v>43466</c:v>
                </c:pt>
                <c:pt idx="76">
                  <c:v>43435</c:v>
                </c:pt>
                <c:pt idx="77">
                  <c:v>43405</c:v>
                </c:pt>
                <c:pt idx="78">
                  <c:v>43374</c:v>
                </c:pt>
                <c:pt idx="79">
                  <c:v>43344</c:v>
                </c:pt>
                <c:pt idx="80">
                  <c:v>43313</c:v>
                </c:pt>
                <c:pt idx="81">
                  <c:v>43282</c:v>
                </c:pt>
                <c:pt idx="82">
                  <c:v>43252</c:v>
                </c:pt>
                <c:pt idx="83">
                  <c:v>43221</c:v>
                </c:pt>
                <c:pt idx="84">
                  <c:v>43191</c:v>
                </c:pt>
                <c:pt idx="85">
                  <c:v>43160</c:v>
                </c:pt>
                <c:pt idx="86">
                  <c:v>43132</c:v>
                </c:pt>
                <c:pt idx="87">
                  <c:v>43101</c:v>
                </c:pt>
                <c:pt idx="88">
                  <c:v>43070</c:v>
                </c:pt>
                <c:pt idx="89">
                  <c:v>43040</c:v>
                </c:pt>
                <c:pt idx="90">
                  <c:v>43009</c:v>
                </c:pt>
                <c:pt idx="91">
                  <c:v>42979</c:v>
                </c:pt>
                <c:pt idx="92">
                  <c:v>42948</c:v>
                </c:pt>
                <c:pt idx="93">
                  <c:v>42917</c:v>
                </c:pt>
                <c:pt idx="94">
                  <c:v>42887</c:v>
                </c:pt>
                <c:pt idx="95">
                  <c:v>42856</c:v>
                </c:pt>
                <c:pt idx="96">
                  <c:v>42826</c:v>
                </c:pt>
                <c:pt idx="97">
                  <c:v>42795</c:v>
                </c:pt>
                <c:pt idx="98">
                  <c:v>42767</c:v>
                </c:pt>
                <c:pt idx="99">
                  <c:v>42736</c:v>
                </c:pt>
                <c:pt idx="100">
                  <c:v>42705</c:v>
                </c:pt>
                <c:pt idx="101">
                  <c:v>42675</c:v>
                </c:pt>
                <c:pt idx="102">
                  <c:v>42644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  <c:pt idx="124">
                  <c:v>41974</c:v>
                </c:pt>
                <c:pt idx="125">
                  <c:v>41944</c:v>
                </c:pt>
                <c:pt idx="126">
                  <c:v>41913</c:v>
                </c:pt>
                <c:pt idx="127">
                  <c:v>41883</c:v>
                </c:pt>
                <c:pt idx="128">
                  <c:v>41852</c:v>
                </c:pt>
                <c:pt idx="129">
                  <c:v>41821</c:v>
                </c:pt>
                <c:pt idx="130">
                  <c:v>41791</c:v>
                </c:pt>
                <c:pt idx="131">
                  <c:v>41760</c:v>
                </c:pt>
                <c:pt idx="132">
                  <c:v>41730</c:v>
                </c:pt>
                <c:pt idx="133">
                  <c:v>41699</c:v>
                </c:pt>
                <c:pt idx="134">
                  <c:v>41671</c:v>
                </c:pt>
                <c:pt idx="135">
                  <c:v>41640</c:v>
                </c:pt>
                <c:pt idx="136">
                  <c:v>41609</c:v>
                </c:pt>
                <c:pt idx="137">
                  <c:v>41579</c:v>
                </c:pt>
                <c:pt idx="138">
                  <c:v>41548</c:v>
                </c:pt>
                <c:pt idx="139">
                  <c:v>41518</c:v>
                </c:pt>
                <c:pt idx="140">
                  <c:v>41487</c:v>
                </c:pt>
                <c:pt idx="141">
                  <c:v>41456</c:v>
                </c:pt>
                <c:pt idx="142">
                  <c:v>41426</c:v>
                </c:pt>
                <c:pt idx="143">
                  <c:v>41395</c:v>
                </c:pt>
                <c:pt idx="144">
                  <c:v>41365</c:v>
                </c:pt>
                <c:pt idx="145">
                  <c:v>41334</c:v>
                </c:pt>
                <c:pt idx="146">
                  <c:v>41306</c:v>
                </c:pt>
                <c:pt idx="147">
                  <c:v>41275</c:v>
                </c:pt>
                <c:pt idx="148">
                  <c:v>41244</c:v>
                </c:pt>
                <c:pt idx="149">
                  <c:v>41214</c:v>
                </c:pt>
                <c:pt idx="150">
                  <c:v>41183</c:v>
                </c:pt>
                <c:pt idx="151">
                  <c:v>41153</c:v>
                </c:pt>
                <c:pt idx="152">
                  <c:v>41122</c:v>
                </c:pt>
                <c:pt idx="153">
                  <c:v>41091</c:v>
                </c:pt>
                <c:pt idx="154">
                  <c:v>41061</c:v>
                </c:pt>
                <c:pt idx="155">
                  <c:v>41030</c:v>
                </c:pt>
                <c:pt idx="156">
                  <c:v>41000</c:v>
                </c:pt>
                <c:pt idx="157">
                  <c:v>40969</c:v>
                </c:pt>
                <c:pt idx="158">
                  <c:v>40940</c:v>
                </c:pt>
                <c:pt idx="159">
                  <c:v>40909</c:v>
                </c:pt>
                <c:pt idx="160">
                  <c:v>40878</c:v>
                </c:pt>
                <c:pt idx="161">
                  <c:v>40848</c:v>
                </c:pt>
                <c:pt idx="162">
                  <c:v>40817</c:v>
                </c:pt>
                <c:pt idx="163">
                  <c:v>40787</c:v>
                </c:pt>
                <c:pt idx="164">
                  <c:v>40756</c:v>
                </c:pt>
                <c:pt idx="165">
                  <c:v>40725</c:v>
                </c:pt>
                <c:pt idx="166">
                  <c:v>40695</c:v>
                </c:pt>
                <c:pt idx="167">
                  <c:v>40664</c:v>
                </c:pt>
                <c:pt idx="168">
                  <c:v>40634</c:v>
                </c:pt>
                <c:pt idx="169">
                  <c:v>40603</c:v>
                </c:pt>
                <c:pt idx="170">
                  <c:v>40575</c:v>
                </c:pt>
                <c:pt idx="171">
                  <c:v>40544</c:v>
                </c:pt>
                <c:pt idx="172">
                  <c:v>40513</c:v>
                </c:pt>
                <c:pt idx="173">
                  <c:v>40483</c:v>
                </c:pt>
                <c:pt idx="174">
                  <c:v>40452</c:v>
                </c:pt>
                <c:pt idx="175">
                  <c:v>40422</c:v>
                </c:pt>
                <c:pt idx="176">
                  <c:v>40391</c:v>
                </c:pt>
                <c:pt idx="177">
                  <c:v>40360</c:v>
                </c:pt>
                <c:pt idx="178">
                  <c:v>40330</c:v>
                </c:pt>
                <c:pt idx="179">
                  <c:v>40299</c:v>
                </c:pt>
                <c:pt idx="180">
                  <c:v>40269</c:v>
                </c:pt>
                <c:pt idx="181">
                  <c:v>40238</c:v>
                </c:pt>
                <c:pt idx="182">
                  <c:v>40210</c:v>
                </c:pt>
                <c:pt idx="183">
                  <c:v>40179</c:v>
                </c:pt>
              </c:numCache>
            </c:numRef>
          </c:cat>
          <c:val>
            <c:numRef>
              <c:f>Data!$S$5:$S$188</c:f>
              <c:numCache>
                <c:formatCode>_("$"* #,##0.00_);_("$"* \(#,##0.00\);_("$"* "-"??_);_(@_)</c:formatCode>
                <c:ptCount val="184"/>
                <c:pt idx="0">
                  <c:v>168.05399999999997</c:v>
                </c:pt>
                <c:pt idx="1">
                  <c:v>161.98399999999998</c:v>
                </c:pt>
                <c:pt idx="2">
                  <c:v>161.98399999999998</c:v>
                </c:pt>
                <c:pt idx="3">
                  <c:v>137.28799999999998</c:v>
                </c:pt>
                <c:pt idx="4">
                  <c:v>141.11599999999999</c:v>
                </c:pt>
                <c:pt idx="5">
                  <c:v>141.11599999999999</c:v>
                </c:pt>
                <c:pt idx="6">
                  <c:v>129.404</c:v>
                </c:pt>
                <c:pt idx="7">
                  <c:v>129.404</c:v>
                </c:pt>
                <c:pt idx="8">
                  <c:v>129.27199999999999</c:v>
                </c:pt>
                <c:pt idx="9">
                  <c:v>127.48199999999999</c:v>
                </c:pt>
                <c:pt idx="10">
                  <c:v>127.48199999999999</c:v>
                </c:pt>
                <c:pt idx="11">
                  <c:v>127.48199999999999</c:v>
                </c:pt>
                <c:pt idx="12">
                  <c:v>127.48199999999999</c:v>
                </c:pt>
                <c:pt idx="13">
                  <c:v>122.64599999999999</c:v>
                </c:pt>
                <c:pt idx="14">
                  <c:v>122.64599999999999</c:v>
                </c:pt>
                <c:pt idx="15">
                  <c:v>122.64599999999999</c:v>
                </c:pt>
                <c:pt idx="16">
                  <c:v>122.64599999999999</c:v>
                </c:pt>
                <c:pt idx="17">
                  <c:v>122.64599999999999</c:v>
                </c:pt>
                <c:pt idx="18">
                  <c:v>122.64599999999999</c:v>
                </c:pt>
                <c:pt idx="19">
                  <c:v>119.78999999999999</c:v>
                </c:pt>
                <c:pt idx="20">
                  <c:v>125.28599999999999</c:v>
                </c:pt>
                <c:pt idx="21">
                  <c:v>125.28599999999999</c:v>
                </c:pt>
                <c:pt idx="22">
                  <c:v>125.28599999999999</c:v>
                </c:pt>
                <c:pt idx="23">
                  <c:v>125.28599999999999</c:v>
                </c:pt>
                <c:pt idx="24">
                  <c:v>125.28599999999999</c:v>
                </c:pt>
                <c:pt idx="25">
                  <c:v>125.28599999999999</c:v>
                </c:pt>
                <c:pt idx="26">
                  <c:v>125.28599999999999</c:v>
                </c:pt>
                <c:pt idx="27">
                  <c:v>124.32599999999999</c:v>
                </c:pt>
                <c:pt idx="28">
                  <c:v>119.49</c:v>
                </c:pt>
                <c:pt idx="29">
                  <c:v>119.49</c:v>
                </c:pt>
                <c:pt idx="30">
                  <c:v>119.49</c:v>
                </c:pt>
                <c:pt idx="31">
                  <c:v>116.81399999999999</c:v>
                </c:pt>
                <c:pt idx="32">
                  <c:v>116.81399999999999</c:v>
                </c:pt>
                <c:pt idx="33">
                  <c:v>114.16199999999999</c:v>
                </c:pt>
                <c:pt idx="34">
                  <c:v>114.16199999999999</c:v>
                </c:pt>
                <c:pt idx="35">
                  <c:v>114.16199999999999</c:v>
                </c:pt>
                <c:pt idx="36">
                  <c:v>101.538</c:v>
                </c:pt>
                <c:pt idx="37">
                  <c:v>101.538</c:v>
                </c:pt>
                <c:pt idx="38">
                  <c:v>101.538</c:v>
                </c:pt>
                <c:pt idx="39">
                  <c:v>103.12200000000001</c:v>
                </c:pt>
                <c:pt idx="40">
                  <c:v>103.12200000000001</c:v>
                </c:pt>
                <c:pt idx="41">
                  <c:v>103.12200000000001</c:v>
                </c:pt>
                <c:pt idx="42">
                  <c:v>103.12200000000001</c:v>
                </c:pt>
                <c:pt idx="43">
                  <c:v>105.474</c:v>
                </c:pt>
                <c:pt idx="44">
                  <c:v>105.474</c:v>
                </c:pt>
                <c:pt idx="45">
                  <c:v>105.474</c:v>
                </c:pt>
                <c:pt idx="46">
                  <c:v>105.474</c:v>
                </c:pt>
                <c:pt idx="47">
                  <c:v>105.474</c:v>
                </c:pt>
                <c:pt idx="48">
                  <c:v>105.474</c:v>
                </c:pt>
                <c:pt idx="49">
                  <c:v>105.474</c:v>
                </c:pt>
                <c:pt idx="50">
                  <c:v>105.474</c:v>
                </c:pt>
                <c:pt idx="51">
                  <c:v>100.01400000000001</c:v>
                </c:pt>
                <c:pt idx="52">
                  <c:v>100.614</c:v>
                </c:pt>
                <c:pt idx="53">
                  <c:v>100.614</c:v>
                </c:pt>
                <c:pt idx="54">
                  <c:v>100.614</c:v>
                </c:pt>
                <c:pt idx="55">
                  <c:v>100.614</c:v>
                </c:pt>
                <c:pt idx="56">
                  <c:v>100.614</c:v>
                </c:pt>
                <c:pt idx="57">
                  <c:v>100.614</c:v>
                </c:pt>
                <c:pt idx="58">
                  <c:v>100.614</c:v>
                </c:pt>
                <c:pt idx="59">
                  <c:v>100.614</c:v>
                </c:pt>
                <c:pt idx="60">
                  <c:v>100.614</c:v>
                </c:pt>
                <c:pt idx="61">
                  <c:v>100.614</c:v>
                </c:pt>
                <c:pt idx="62">
                  <c:v>100.614</c:v>
                </c:pt>
                <c:pt idx="63">
                  <c:v>104.40600000000001</c:v>
                </c:pt>
                <c:pt idx="64">
                  <c:v>104.40600000000001</c:v>
                </c:pt>
                <c:pt idx="65">
                  <c:v>104.40600000000001</c:v>
                </c:pt>
                <c:pt idx="66">
                  <c:v>98.52600000000001</c:v>
                </c:pt>
                <c:pt idx="67">
                  <c:v>97.481999999999999</c:v>
                </c:pt>
                <c:pt idx="68">
                  <c:v>97.481999999999999</c:v>
                </c:pt>
                <c:pt idx="69">
                  <c:v>97.481999999999999</c:v>
                </c:pt>
                <c:pt idx="70">
                  <c:v>97.481999999999999</c:v>
                </c:pt>
                <c:pt idx="71">
                  <c:v>97.481999999999999</c:v>
                </c:pt>
                <c:pt idx="72">
                  <c:v>97.481999999999999</c:v>
                </c:pt>
                <c:pt idx="73">
                  <c:v>97.926000000000002</c:v>
                </c:pt>
                <c:pt idx="74">
                  <c:v>97.926000000000002</c:v>
                </c:pt>
                <c:pt idx="75">
                  <c:v>95.322000000000003</c:v>
                </c:pt>
                <c:pt idx="76">
                  <c:v>98.213999999999999</c:v>
                </c:pt>
                <c:pt idx="77">
                  <c:v>98.213999999999999</c:v>
                </c:pt>
                <c:pt idx="78">
                  <c:v>104.09400000000001</c:v>
                </c:pt>
                <c:pt idx="79">
                  <c:v>104.09400000000001</c:v>
                </c:pt>
                <c:pt idx="80">
                  <c:v>104.09400000000001</c:v>
                </c:pt>
                <c:pt idx="81">
                  <c:v>104.67</c:v>
                </c:pt>
                <c:pt idx="82">
                  <c:v>104.67</c:v>
                </c:pt>
                <c:pt idx="83">
                  <c:v>104.67</c:v>
                </c:pt>
                <c:pt idx="84">
                  <c:v>104.67</c:v>
                </c:pt>
                <c:pt idx="85">
                  <c:v>107.274</c:v>
                </c:pt>
                <c:pt idx="86">
                  <c:v>107.274</c:v>
                </c:pt>
                <c:pt idx="87">
                  <c:v>107.274</c:v>
                </c:pt>
                <c:pt idx="88">
                  <c:v>107.274</c:v>
                </c:pt>
                <c:pt idx="89">
                  <c:v>107.274</c:v>
                </c:pt>
                <c:pt idx="90">
                  <c:v>107.274</c:v>
                </c:pt>
                <c:pt idx="91">
                  <c:v>108.09</c:v>
                </c:pt>
                <c:pt idx="92">
                  <c:v>105.49799999999999</c:v>
                </c:pt>
                <c:pt idx="93">
                  <c:v>105.17399999999999</c:v>
                </c:pt>
                <c:pt idx="94">
                  <c:v>105.17399999999999</c:v>
                </c:pt>
                <c:pt idx="95">
                  <c:v>105.17399999999999</c:v>
                </c:pt>
                <c:pt idx="96">
                  <c:v>105.91799999999999</c:v>
                </c:pt>
                <c:pt idx="97">
                  <c:v>105.91799999999999</c:v>
                </c:pt>
                <c:pt idx="98">
                  <c:v>105.91799999999999</c:v>
                </c:pt>
                <c:pt idx="99">
                  <c:v>105.91799999999999</c:v>
                </c:pt>
                <c:pt idx="100">
                  <c:v>105.91799999999999</c:v>
                </c:pt>
                <c:pt idx="101">
                  <c:v>105.91799999999999</c:v>
                </c:pt>
                <c:pt idx="102">
                  <c:v>105.91799999999999</c:v>
                </c:pt>
                <c:pt idx="103">
                  <c:v>104.07600000000001</c:v>
                </c:pt>
                <c:pt idx="104">
                  <c:v>104.07600000000001</c:v>
                </c:pt>
                <c:pt idx="105">
                  <c:v>103.44000000000001</c:v>
                </c:pt>
                <c:pt idx="106">
                  <c:v>103.44000000000001</c:v>
                </c:pt>
                <c:pt idx="107">
                  <c:v>103.44000000000001</c:v>
                </c:pt>
                <c:pt idx="108">
                  <c:v>103.44000000000001</c:v>
                </c:pt>
                <c:pt idx="109">
                  <c:v>103.44000000000001</c:v>
                </c:pt>
                <c:pt idx="110">
                  <c:v>103.32000000000001</c:v>
                </c:pt>
                <c:pt idx="111">
                  <c:v>103.32000000000001</c:v>
                </c:pt>
                <c:pt idx="112">
                  <c:v>103.32000000000001</c:v>
                </c:pt>
                <c:pt idx="113">
                  <c:v>103.32000000000001</c:v>
                </c:pt>
                <c:pt idx="114">
                  <c:v>103.32000000000001</c:v>
                </c:pt>
                <c:pt idx="115">
                  <c:v>107.22000000000001</c:v>
                </c:pt>
                <c:pt idx="116">
                  <c:v>107.22000000000001</c:v>
                </c:pt>
                <c:pt idx="117">
                  <c:v>107.04</c:v>
                </c:pt>
                <c:pt idx="118">
                  <c:v>107.04</c:v>
                </c:pt>
                <c:pt idx="119">
                  <c:v>107.04</c:v>
                </c:pt>
                <c:pt idx="120">
                  <c:v>107.04</c:v>
                </c:pt>
                <c:pt idx="121">
                  <c:v>107.04</c:v>
                </c:pt>
                <c:pt idx="122">
                  <c:v>102.91800000000001</c:v>
                </c:pt>
                <c:pt idx="123">
                  <c:v>102.91800000000001</c:v>
                </c:pt>
                <c:pt idx="124">
                  <c:v>102.91800000000001</c:v>
                </c:pt>
                <c:pt idx="125">
                  <c:v>102.91800000000001</c:v>
                </c:pt>
                <c:pt idx="126">
                  <c:v>102.91800000000001</c:v>
                </c:pt>
                <c:pt idx="127">
                  <c:v>102.91800000000001</c:v>
                </c:pt>
                <c:pt idx="128">
                  <c:v>102.91800000000001</c:v>
                </c:pt>
                <c:pt idx="129">
                  <c:v>102.91800000000001</c:v>
                </c:pt>
                <c:pt idx="130">
                  <c:v>61.379538461538459</c:v>
                </c:pt>
                <c:pt idx="131">
                  <c:v>102.91800000000001</c:v>
                </c:pt>
                <c:pt idx="132">
                  <c:v>102.91800000000001</c:v>
                </c:pt>
                <c:pt idx="133">
                  <c:v>102.91800000000001</c:v>
                </c:pt>
                <c:pt idx="134">
                  <c:v>102.91800000000001</c:v>
                </c:pt>
                <c:pt idx="135">
                  <c:v>102.91800000000001</c:v>
                </c:pt>
                <c:pt idx="136">
                  <c:v>102.91800000000001</c:v>
                </c:pt>
                <c:pt idx="137">
                  <c:v>97.201999999999998</c:v>
                </c:pt>
                <c:pt idx="138">
                  <c:v>97.201999999999998</c:v>
                </c:pt>
                <c:pt idx="139">
                  <c:v>97.346000000000004</c:v>
                </c:pt>
                <c:pt idx="140">
                  <c:v>97.346000000000004</c:v>
                </c:pt>
                <c:pt idx="141">
                  <c:v>97.346000000000004</c:v>
                </c:pt>
                <c:pt idx="142">
                  <c:v>97.753999999999991</c:v>
                </c:pt>
                <c:pt idx="143">
                  <c:v>97.703999999999994</c:v>
                </c:pt>
                <c:pt idx="144">
                  <c:v>97.703999999999994</c:v>
                </c:pt>
                <c:pt idx="145">
                  <c:v>97.703999999999994</c:v>
                </c:pt>
                <c:pt idx="146">
                  <c:v>97.703999999999994</c:v>
                </c:pt>
                <c:pt idx="147">
                  <c:v>96.215999999999994</c:v>
                </c:pt>
                <c:pt idx="148">
                  <c:v>96.215999999999994</c:v>
                </c:pt>
                <c:pt idx="149">
                  <c:v>96.215999999999994</c:v>
                </c:pt>
                <c:pt idx="150">
                  <c:v>96.215999999999994</c:v>
                </c:pt>
                <c:pt idx="151">
                  <c:v>96.215999999999994</c:v>
                </c:pt>
                <c:pt idx="152">
                  <c:v>96.215999999999994</c:v>
                </c:pt>
                <c:pt idx="153">
                  <c:v>96.215999999999994</c:v>
                </c:pt>
                <c:pt idx="154">
                  <c:v>95.352000000000004</c:v>
                </c:pt>
                <c:pt idx="155">
                  <c:v>94.474000000000004</c:v>
                </c:pt>
                <c:pt idx="156">
                  <c:v>94.474000000000004</c:v>
                </c:pt>
                <c:pt idx="157">
                  <c:v>94.474000000000004</c:v>
                </c:pt>
                <c:pt idx="158">
                  <c:v>94.474000000000004</c:v>
                </c:pt>
                <c:pt idx="159">
                  <c:v>94.474000000000004</c:v>
                </c:pt>
                <c:pt idx="160">
                  <c:v>94.474000000000004</c:v>
                </c:pt>
                <c:pt idx="161">
                  <c:v>94.474000000000004</c:v>
                </c:pt>
                <c:pt idx="162">
                  <c:v>94.474000000000004</c:v>
                </c:pt>
                <c:pt idx="163">
                  <c:v>94.078000000000003</c:v>
                </c:pt>
                <c:pt idx="164">
                  <c:v>94.078000000000003</c:v>
                </c:pt>
                <c:pt idx="165">
                  <c:v>94.078000000000003</c:v>
                </c:pt>
                <c:pt idx="166">
                  <c:v>94.078000000000003</c:v>
                </c:pt>
                <c:pt idx="167">
                  <c:v>94.078000000000003</c:v>
                </c:pt>
                <c:pt idx="168">
                  <c:v>94.078000000000003</c:v>
                </c:pt>
                <c:pt idx="169">
                  <c:v>85.06</c:v>
                </c:pt>
                <c:pt idx="170">
                  <c:v>85.06</c:v>
                </c:pt>
                <c:pt idx="171">
                  <c:v>85.06</c:v>
                </c:pt>
                <c:pt idx="172">
                  <c:v>85.06</c:v>
                </c:pt>
                <c:pt idx="173">
                  <c:v>85.06</c:v>
                </c:pt>
                <c:pt idx="174">
                  <c:v>85.06</c:v>
                </c:pt>
                <c:pt idx="175">
                  <c:v>85.06</c:v>
                </c:pt>
                <c:pt idx="176">
                  <c:v>85.06</c:v>
                </c:pt>
                <c:pt idx="177">
                  <c:v>85.06</c:v>
                </c:pt>
                <c:pt idx="178">
                  <c:v>85.06</c:v>
                </c:pt>
                <c:pt idx="179">
                  <c:v>85.06</c:v>
                </c:pt>
                <c:pt idx="180">
                  <c:v>85.06</c:v>
                </c:pt>
                <c:pt idx="181">
                  <c:v>85.06</c:v>
                </c:pt>
                <c:pt idx="182">
                  <c:v>85.06</c:v>
                </c:pt>
                <c:pt idx="183">
                  <c:v>85.06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2-4EB8-8343-2ABBB2DD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87535"/>
        <c:axId val="72388015"/>
        <c:extLst/>
      </c:lineChart>
      <c:dateAx>
        <c:axId val="72387535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2388015"/>
        <c:crosses val="autoZero"/>
        <c:auto val="1"/>
        <c:lblOffset val="100"/>
        <c:baseTimeUnit val="months"/>
      </c:dateAx>
      <c:valAx>
        <c:axId val="72388015"/>
        <c:scaling>
          <c:orientation val="minMax"/>
          <c:max val="170"/>
          <c:min val="6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2387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7</xdr:row>
      <xdr:rowOff>180975</xdr:rowOff>
    </xdr:from>
    <xdr:to>
      <xdr:col>5</xdr:col>
      <xdr:colOff>526703</xdr:colOff>
      <xdr:row>26</xdr:row>
      <xdr:rowOff>146834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3F4361-B8D4-4AE9-AFC2-C04B73869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 Villiers, Stefan (ATG)" id="{5CE1CA71-025D-40BE-B477-98F8D56CD8C4}" userId="S::Stefan.deVilliers@atg.wa.gov::77ef75cd-ba01-440b-b29d-a47ae67c0af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4-10-08T16:25:12.92" personId="{5CE1CA71-025D-40BE-B477-98F8D56CD8C4}" id="{9E01F4ED-B464-476A-9BDD-D9F303CF5A2C}">
    <text>Assuming single-phase, single-family, for sake of simplicity and historical comparison</text>
  </threadedComment>
  <threadedComment ref="T5" dT="2025-02-13T22:28:44.16" personId="{5CE1CA71-025D-40BE-B477-98F8D56CD8C4}" id="{71CBDD2C-A569-4808-B2A7-1DE994A2028C}">
    <text>Includes UE-230172 RY2 projected increase of $6.07</text>
  </threadedComment>
  <threadedComment ref="J135" dT="2025-02-24T21:41:27.51" personId="{5CE1CA71-025D-40BE-B477-98F8D56CD8C4}" id="{311F9E46-3B50-42E5-9E20-2AEBBCCFAE78}">
    <text>One-time credit which gave average residential customers using 1300 kWh/month approximately $45. As such, credit included as $45/1300.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7EA7-1AD9-4727-AEB2-049CE398660E}">
  <dimension ref="A1:I7"/>
  <sheetViews>
    <sheetView tabSelected="1" workbookViewId="0">
      <selection activeCell="A2" sqref="A2"/>
    </sheetView>
  </sheetViews>
  <sheetFormatPr defaultRowHeight="15" x14ac:dyDescent="0.25"/>
  <cols>
    <col min="1" max="1" width="12" customWidth="1"/>
    <col min="2" max="2" width="13.7109375" bestFit="1" customWidth="1"/>
    <col min="3" max="3" width="25" bestFit="1" customWidth="1"/>
    <col min="4" max="4" width="26.140625" bestFit="1" customWidth="1"/>
    <col min="5" max="5" width="16.5703125" hidden="1" customWidth="1"/>
    <col min="6" max="6" width="19.5703125" bestFit="1" customWidth="1"/>
    <col min="7" max="7" width="24.140625" customWidth="1"/>
  </cols>
  <sheetData>
    <row r="1" spans="1:9" x14ac:dyDescent="0.25">
      <c r="A1" s="36" t="s">
        <v>35</v>
      </c>
    </row>
    <row r="3" spans="1:9" x14ac:dyDescent="0.25">
      <c r="A3" s="25" t="s">
        <v>26</v>
      </c>
      <c r="B3" s="25" t="s">
        <v>34</v>
      </c>
      <c r="C3" s="25" t="s">
        <v>29</v>
      </c>
      <c r="D3" s="25" t="s">
        <v>30</v>
      </c>
      <c r="E3" s="25" t="s">
        <v>31</v>
      </c>
      <c r="F3" s="25" t="s">
        <v>32</v>
      </c>
      <c r="G3" s="26" t="s">
        <v>27</v>
      </c>
    </row>
    <row r="4" spans="1:9" x14ac:dyDescent="0.25">
      <c r="A4" s="27" t="s">
        <v>24</v>
      </c>
      <c r="B4" s="28">
        <f>Data!S173</f>
        <v>94.078000000000003</v>
      </c>
      <c r="C4" s="29"/>
      <c r="D4" s="30"/>
      <c r="E4" s="30"/>
      <c r="F4" s="30"/>
      <c r="G4" s="26"/>
    </row>
    <row r="5" spans="1:9" x14ac:dyDescent="0.25">
      <c r="A5" s="27" t="s">
        <v>25</v>
      </c>
      <c r="B5" s="28">
        <f>Data!S18</f>
        <v>122.64599999999999</v>
      </c>
      <c r="C5" s="31">
        <f>B5-B4</f>
        <v>28.567999999999984</v>
      </c>
      <c r="D5" s="32">
        <f>B5/B4-1</f>
        <v>0.30366291800420919</v>
      </c>
      <c r="E5" s="33">
        <f>C5/G5</f>
        <v>2.2117161290322569</v>
      </c>
      <c r="F5" s="32">
        <f>(1+D5)^(1/G5)-1</f>
        <v>2.0742092450148908E-2</v>
      </c>
      <c r="G5" s="26">
        <f>155/12</f>
        <v>12.916666666666666</v>
      </c>
    </row>
    <row r="6" spans="1:9" x14ac:dyDescent="0.25">
      <c r="A6" s="27" t="s">
        <v>28</v>
      </c>
      <c r="B6" s="28">
        <f>Data!S5</f>
        <v>168.05399999999997</v>
      </c>
      <c r="C6" s="31">
        <f>B6-B5</f>
        <v>45.407999999999987</v>
      </c>
      <c r="D6" s="32">
        <f>B6/B5-1</f>
        <v>0.37023628980969603</v>
      </c>
      <c r="E6" s="33">
        <f>C6/G6</f>
        <v>41.915076923076917</v>
      </c>
      <c r="F6" s="32">
        <f>(1+D6)^(1/G6)-1</f>
        <v>0.33743516308364674</v>
      </c>
      <c r="G6" s="26">
        <f>13/12</f>
        <v>1.0833333333333333</v>
      </c>
      <c r="I6" s="35"/>
    </row>
    <row r="7" spans="1:9" ht="27.75" customHeight="1" x14ac:dyDescent="0.25">
      <c r="A7" s="37" t="s">
        <v>33</v>
      </c>
      <c r="B7" s="37"/>
      <c r="C7" s="37"/>
      <c r="D7" s="37"/>
      <c r="E7" s="37"/>
      <c r="F7" s="37"/>
      <c r="G7" s="34"/>
    </row>
  </sheetData>
  <mergeCells count="1">
    <mergeCell ref="A7:F7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7"/>
  <sheetViews>
    <sheetView zoomScale="80" zoomScaleNormal="80" workbookViewId="0">
      <pane ySplit="1" topLeftCell="A2" activePane="bottomLeft" state="frozen"/>
      <selection pane="bottomLeft" activeCell="O15" sqref="O15"/>
    </sheetView>
  </sheetViews>
  <sheetFormatPr defaultColWidth="9" defaultRowHeight="15" x14ac:dyDescent="0.25"/>
  <cols>
    <col min="1" max="1" width="12" style="2" customWidth="1"/>
    <col min="2" max="16" width="11.28515625" style="2" customWidth="1"/>
    <col min="17" max="17" width="14.7109375" style="2" customWidth="1"/>
    <col min="18" max="18" width="12" style="2" customWidth="1"/>
    <col min="19" max="20" width="11.28515625" style="2" customWidth="1"/>
    <col min="21" max="21" width="11.5703125" style="2" bestFit="1" customWidth="1"/>
    <col min="22" max="22" width="11.7109375" style="2" bestFit="1" customWidth="1"/>
    <col min="23" max="23" width="10.7109375" style="2" bestFit="1" customWidth="1"/>
    <col min="24" max="16384" width="9" style="2"/>
  </cols>
  <sheetData>
    <row r="1" spans="1:25" ht="15" customHeight="1" x14ac:dyDescent="0.25">
      <c r="A1" s="2" t="s">
        <v>1</v>
      </c>
      <c r="B1" s="39">
        <v>16</v>
      </c>
      <c r="C1" s="39"/>
      <c r="D1" s="39"/>
      <c r="E1" s="2">
        <v>91</v>
      </c>
      <c r="F1" s="2">
        <v>92</v>
      </c>
      <c r="G1" s="2">
        <v>93</v>
      </c>
      <c r="H1" s="2">
        <v>94</v>
      </c>
      <c r="I1" s="2">
        <v>95</v>
      </c>
      <c r="J1" s="2">
        <v>96</v>
      </c>
      <c r="K1" s="2">
        <v>97</v>
      </c>
      <c r="L1" s="2">
        <v>98</v>
      </c>
      <c r="M1" s="2">
        <v>99</v>
      </c>
      <c r="N1" s="2">
        <v>191</v>
      </c>
      <c r="O1" s="2">
        <v>197</v>
      </c>
      <c r="P1" s="38" t="s">
        <v>17</v>
      </c>
      <c r="Q1" s="38" t="s">
        <v>16</v>
      </c>
      <c r="R1"/>
      <c r="S1"/>
    </row>
    <row r="2" spans="1:25" ht="30" customHeight="1" x14ac:dyDescent="0.25">
      <c r="A2" s="39" t="s">
        <v>2</v>
      </c>
      <c r="B2" s="38" t="s">
        <v>19</v>
      </c>
      <c r="C2" s="39" t="s">
        <v>0</v>
      </c>
      <c r="D2" s="39"/>
      <c r="E2" s="38" t="s">
        <v>7</v>
      </c>
      <c r="F2" s="38" t="s">
        <v>22</v>
      </c>
      <c r="G2" s="39" t="s">
        <v>8</v>
      </c>
      <c r="H2" s="39" t="s">
        <v>23</v>
      </c>
      <c r="I2" s="38" t="s">
        <v>20</v>
      </c>
      <c r="J2" s="38" t="s">
        <v>21</v>
      </c>
      <c r="K2" s="39" t="s">
        <v>9</v>
      </c>
      <c r="L2" s="39" t="s">
        <v>10</v>
      </c>
      <c r="M2" s="38" t="s">
        <v>11</v>
      </c>
      <c r="N2" s="38" t="s">
        <v>12</v>
      </c>
      <c r="O2" s="38" t="s">
        <v>13</v>
      </c>
      <c r="P2" s="38"/>
      <c r="Q2" s="38"/>
      <c r="R2" s="39" t="s">
        <v>2</v>
      </c>
      <c r="S2" s="39" t="s">
        <v>14</v>
      </c>
      <c r="T2" s="38" t="s">
        <v>18</v>
      </c>
      <c r="W2" s="20" t="s">
        <v>15</v>
      </c>
    </row>
    <row r="3" spans="1:25" x14ac:dyDescent="0.25">
      <c r="A3" s="39"/>
      <c r="B3" s="38"/>
      <c r="C3" s="1" t="s">
        <v>3</v>
      </c>
      <c r="D3" s="1" t="s">
        <v>4</v>
      </c>
      <c r="E3" s="38"/>
      <c r="F3" s="38"/>
      <c r="G3" s="39"/>
      <c r="H3" s="39"/>
      <c r="I3" s="38"/>
      <c r="J3" s="38"/>
      <c r="K3" s="39"/>
      <c r="L3" s="39"/>
      <c r="M3" s="38"/>
      <c r="N3" s="38"/>
      <c r="O3" s="38"/>
      <c r="P3" s="38"/>
      <c r="Q3" s="38"/>
      <c r="R3" s="39"/>
      <c r="S3" s="39"/>
      <c r="T3" s="38"/>
      <c r="W3" s="9">
        <v>1200</v>
      </c>
    </row>
    <row r="4" spans="1:25" x14ac:dyDescent="0.25">
      <c r="A4" s="39"/>
      <c r="B4" s="2" t="s">
        <v>5</v>
      </c>
      <c r="C4" s="2" t="s">
        <v>6</v>
      </c>
      <c r="D4" s="2" t="s">
        <v>6</v>
      </c>
      <c r="E4" s="2" t="s">
        <v>5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38"/>
      <c r="Q4" s="38"/>
      <c r="R4" s="39"/>
      <c r="S4" s="39"/>
      <c r="T4" s="38"/>
    </row>
    <row r="5" spans="1:25" x14ac:dyDescent="0.25">
      <c r="A5" s="3">
        <v>45748</v>
      </c>
      <c r="B5" s="4">
        <v>8.5</v>
      </c>
      <c r="C5" s="5">
        <v>9.2469999999999997E-2</v>
      </c>
      <c r="D5" s="5">
        <v>0.10707999999999999</v>
      </c>
      <c r="E5" s="4">
        <v>3.79</v>
      </c>
      <c r="F5" s="6">
        <v>1E-3</v>
      </c>
      <c r="G5" s="16">
        <v>-2.1099999999999999E-3</v>
      </c>
      <c r="K5" s="16">
        <v>3.0360000000000002E-2</v>
      </c>
      <c r="L5" s="16">
        <v>-7.9100000000000004E-3</v>
      </c>
      <c r="M5" s="16">
        <v>8.1999999999999998E-4</v>
      </c>
      <c r="N5" s="16">
        <v>6.4000000000000003E-3</v>
      </c>
      <c r="O5" s="5">
        <v>-3.5899999999999999E-3</v>
      </c>
      <c r="P5" s="5">
        <f t="shared" ref="P5:P6" si="0">SUM(F5:O5)</f>
        <v>2.4970000000000003E-2</v>
      </c>
      <c r="Q5" s="4">
        <f t="shared" ref="Q5:Q36" si="1">W$3*P5+E5</f>
        <v>33.754000000000005</v>
      </c>
      <c r="R5" s="3">
        <v>45748</v>
      </c>
      <c r="S5" s="10">
        <f>T5+Q5</f>
        <v>168.05399999999997</v>
      </c>
      <c r="T5" s="24">
        <f>B5+IF(W$3&gt;600,C5*600+D5*(W$3-600),C5*W$3)+6.07</f>
        <v>134.29999999999998</v>
      </c>
      <c r="U5" s="8"/>
    </row>
    <row r="6" spans="1:25" x14ac:dyDescent="0.25">
      <c r="A6" s="3">
        <v>45717</v>
      </c>
      <c r="B6" s="4">
        <v>8.5</v>
      </c>
      <c r="C6" s="5">
        <v>9.2469999999999997E-2</v>
      </c>
      <c r="D6" s="5">
        <v>0.10707999999999999</v>
      </c>
      <c r="E6" s="4">
        <v>3.79</v>
      </c>
      <c r="F6" s="6">
        <v>1E-3</v>
      </c>
      <c r="G6" s="16">
        <v>-2.1099999999999999E-3</v>
      </c>
      <c r="K6" s="16">
        <v>3.0360000000000002E-2</v>
      </c>
      <c r="L6" s="16">
        <v>-7.9100000000000004E-3</v>
      </c>
      <c r="M6" s="16">
        <v>8.1999999999999998E-4</v>
      </c>
      <c r="N6" s="16">
        <v>6.4000000000000003E-3</v>
      </c>
      <c r="O6" s="5">
        <v>-3.5899999999999999E-3</v>
      </c>
      <c r="P6" s="5">
        <f t="shared" si="0"/>
        <v>2.4970000000000003E-2</v>
      </c>
      <c r="Q6" s="4">
        <f t="shared" si="1"/>
        <v>33.754000000000005</v>
      </c>
      <c r="R6" s="3">
        <v>45717</v>
      </c>
      <c r="S6" s="10">
        <f t="shared" ref="S6" si="2">T6+Q6</f>
        <v>161.98399999999998</v>
      </c>
      <c r="T6" s="4">
        <f t="shared" ref="T6:T37" si="3">B6+IF(W$3&gt;600,C6*600+D6*(W$3-600),C6*W$3)</f>
        <v>128.22999999999999</v>
      </c>
      <c r="W6"/>
    </row>
    <row r="7" spans="1:25" x14ac:dyDescent="0.25">
      <c r="A7" s="3">
        <v>45689</v>
      </c>
      <c r="B7" s="4">
        <v>8.5</v>
      </c>
      <c r="C7" s="5">
        <v>9.2469999999999997E-2</v>
      </c>
      <c r="D7" s="5">
        <v>0.10707999999999999</v>
      </c>
      <c r="E7" s="4">
        <v>3.79</v>
      </c>
      <c r="F7" s="6">
        <v>1E-3</v>
      </c>
      <c r="G7" s="16">
        <v>-2.1099999999999999E-3</v>
      </c>
      <c r="K7" s="13">
        <v>3.0360000000000002E-2</v>
      </c>
      <c r="L7" s="5">
        <v>-7.9100000000000004E-3</v>
      </c>
      <c r="M7" s="13">
        <v>8.1999999999999998E-4</v>
      </c>
      <c r="N7" s="16">
        <v>6.4000000000000003E-3</v>
      </c>
      <c r="O7" s="5">
        <v>-3.5899999999999999E-3</v>
      </c>
      <c r="P7" s="5">
        <f t="shared" ref="P7:P8" si="4">SUM(F7:O7)</f>
        <v>2.4970000000000003E-2</v>
      </c>
      <c r="Q7" s="4">
        <f t="shared" si="1"/>
        <v>33.754000000000005</v>
      </c>
      <c r="R7" s="3">
        <v>45689</v>
      </c>
      <c r="S7" s="10">
        <f t="shared" ref="S7:S8" si="5">T7+Q7</f>
        <v>161.98399999999998</v>
      </c>
      <c r="T7" s="4">
        <f t="shared" si="3"/>
        <v>128.22999999999999</v>
      </c>
      <c r="W7"/>
    </row>
    <row r="8" spans="1:25" x14ac:dyDescent="0.25">
      <c r="A8" s="3">
        <v>45658</v>
      </c>
      <c r="B8" s="4">
        <v>8.5</v>
      </c>
      <c r="C8" s="5">
        <v>9.2469999999999997E-2</v>
      </c>
      <c r="D8" s="5">
        <v>0.10707999999999999</v>
      </c>
      <c r="E8" s="4">
        <v>3.79</v>
      </c>
      <c r="F8" s="6">
        <v>1E-3</v>
      </c>
      <c r="G8" s="16">
        <v>-2.1099999999999999E-3</v>
      </c>
      <c r="K8" s="14">
        <v>1.0120000000000001E-2</v>
      </c>
      <c r="L8" s="5">
        <v>-7.9100000000000004E-3</v>
      </c>
      <c r="M8" s="16">
        <v>4.8000000000000001E-4</v>
      </c>
      <c r="N8" s="16">
        <v>6.4000000000000003E-3</v>
      </c>
      <c r="O8" s="5">
        <v>-3.5899999999999999E-3</v>
      </c>
      <c r="P8" s="5">
        <f t="shared" si="4"/>
        <v>4.3900000000000015E-3</v>
      </c>
      <c r="Q8" s="4">
        <f t="shared" si="1"/>
        <v>9.0580000000000016</v>
      </c>
      <c r="R8" s="3">
        <v>45658</v>
      </c>
      <c r="S8" s="10">
        <f t="shared" si="5"/>
        <v>137.28799999999998</v>
      </c>
      <c r="T8" s="4">
        <f t="shared" si="3"/>
        <v>128.22999999999999</v>
      </c>
      <c r="W8"/>
    </row>
    <row r="9" spans="1:25" x14ac:dyDescent="0.25">
      <c r="A9" s="3">
        <v>45627</v>
      </c>
      <c r="B9" s="4">
        <v>8.5</v>
      </c>
      <c r="C9" s="5">
        <v>9.2469999999999997E-2</v>
      </c>
      <c r="D9" s="5">
        <v>0.10707999999999999</v>
      </c>
      <c r="E9" s="4">
        <v>3.79</v>
      </c>
      <c r="F9" s="6">
        <v>1E-3</v>
      </c>
      <c r="G9" s="16">
        <v>-2.1099999999999999E-3</v>
      </c>
      <c r="K9" s="5">
        <v>1.3310000000000001E-2</v>
      </c>
      <c r="L9" s="5">
        <v>-7.9100000000000004E-3</v>
      </c>
      <c r="M9" s="16">
        <v>4.8000000000000001E-4</v>
      </c>
      <c r="N9" s="16">
        <v>6.4000000000000003E-3</v>
      </c>
      <c r="O9" s="5">
        <v>-3.5899999999999999E-3</v>
      </c>
      <c r="P9" s="5">
        <f t="shared" ref="P9:P11" si="6">SUM(F9:O9)</f>
        <v>7.5800000000000017E-3</v>
      </c>
      <c r="Q9" s="4">
        <f t="shared" si="1"/>
        <v>12.886000000000003</v>
      </c>
      <c r="R9" s="3">
        <v>45627</v>
      </c>
      <c r="S9" s="10">
        <f t="shared" ref="S9:S10" si="7">T9+Q9</f>
        <v>141.11599999999999</v>
      </c>
      <c r="T9" s="4">
        <f t="shared" si="3"/>
        <v>128.22999999999999</v>
      </c>
    </row>
    <row r="10" spans="1:25" x14ac:dyDescent="0.25">
      <c r="A10" s="3">
        <v>45597</v>
      </c>
      <c r="B10" s="4">
        <v>8.5</v>
      </c>
      <c r="C10" s="5">
        <v>9.2469999999999997E-2</v>
      </c>
      <c r="D10" s="5">
        <v>0.10707999999999999</v>
      </c>
      <c r="E10" s="4">
        <v>3.79</v>
      </c>
      <c r="F10" s="6">
        <v>1E-3</v>
      </c>
      <c r="G10" s="16">
        <v>-2.1099999999999999E-3</v>
      </c>
      <c r="K10" s="13">
        <v>1.3310000000000001E-2</v>
      </c>
      <c r="L10" s="5">
        <v>-7.9100000000000004E-3</v>
      </c>
      <c r="M10" s="14">
        <v>4.8000000000000001E-4</v>
      </c>
      <c r="N10" s="16">
        <v>6.4000000000000003E-3</v>
      </c>
      <c r="O10" s="5">
        <v>-3.5899999999999999E-3</v>
      </c>
      <c r="P10" s="5">
        <f t="shared" si="6"/>
        <v>7.5800000000000017E-3</v>
      </c>
      <c r="Q10" s="4">
        <f t="shared" si="1"/>
        <v>12.886000000000003</v>
      </c>
      <c r="R10" s="3">
        <v>45597</v>
      </c>
      <c r="S10" s="10">
        <f t="shared" si="7"/>
        <v>141.11599999999999</v>
      </c>
      <c r="T10" s="4">
        <f t="shared" si="3"/>
        <v>128.22999999999999</v>
      </c>
    </row>
    <row r="11" spans="1:25" x14ac:dyDescent="0.25">
      <c r="A11" s="3">
        <v>45566</v>
      </c>
      <c r="B11" s="4">
        <v>8.5</v>
      </c>
      <c r="C11" s="5">
        <v>9.2469999999999997E-2</v>
      </c>
      <c r="D11" s="5">
        <v>0.10707999999999999</v>
      </c>
      <c r="E11" s="4">
        <v>3.79</v>
      </c>
      <c r="F11" s="6">
        <v>1E-3</v>
      </c>
      <c r="G11" s="16">
        <v>-2.1099999999999999E-3</v>
      </c>
      <c r="K11" s="5">
        <v>3.1900000000000001E-3</v>
      </c>
      <c r="L11" s="5">
        <v>-7.9100000000000004E-3</v>
      </c>
      <c r="M11" s="5">
        <v>8.4000000000000003E-4</v>
      </c>
      <c r="N11" s="16">
        <v>6.4000000000000003E-3</v>
      </c>
      <c r="O11" s="5">
        <v>-3.5899999999999999E-3</v>
      </c>
      <c r="P11" s="5">
        <f t="shared" si="6"/>
        <v>-2.1799999999999992E-3</v>
      </c>
      <c r="Q11" s="4">
        <f t="shared" si="1"/>
        <v>1.1740000000000008</v>
      </c>
      <c r="R11" s="3">
        <v>45566</v>
      </c>
      <c r="S11" s="10">
        <f>T11+Q11</f>
        <v>129.404</v>
      </c>
      <c r="T11" s="4">
        <f t="shared" si="3"/>
        <v>128.22999999999999</v>
      </c>
    </row>
    <row r="12" spans="1:25" x14ac:dyDescent="0.25">
      <c r="A12" s="3">
        <v>45536</v>
      </c>
      <c r="B12" s="4">
        <v>8.5</v>
      </c>
      <c r="C12" s="5">
        <v>9.2469999999999997E-2</v>
      </c>
      <c r="D12" s="5">
        <v>0.10707999999999999</v>
      </c>
      <c r="E12" s="4">
        <v>3.79</v>
      </c>
      <c r="F12" s="6">
        <v>1E-3</v>
      </c>
      <c r="G12" s="14">
        <v>-2.1099999999999999E-3</v>
      </c>
      <c r="H12" s="16"/>
      <c r="I12" s="16"/>
      <c r="J12" s="16"/>
      <c r="K12" s="5">
        <v>3.1900000000000001E-3</v>
      </c>
      <c r="L12" s="5">
        <v>-7.9100000000000004E-3</v>
      </c>
      <c r="M12" s="5">
        <v>8.4000000000000003E-4</v>
      </c>
      <c r="N12" s="13">
        <v>6.4000000000000003E-3</v>
      </c>
      <c r="O12" s="5">
        <v>-3.5899999999999999E-3</v>
      </c>
      <c r="P12" s="5">
        <f t="shared" ref="P12:P43" si="8">SUM(F12:O12)</f>
        <v>-2.1799999999999992E-3</v>
      </c>
      <c r="Q12" s="4">
        <f t="shared" si="1"/>
        <v>1.1740000000000008</v>
      </c>
      <c r="R12" s="3">
        <v>45536</v>
      </c>
      <c r="S12" s="10">
        <f t="shared" ref="S12:S43" si="9">T12+Q12</f>
        <v>129.404</v>
      </c>
      <c r="T12" s="4">
        <f t="shared" si="3"/>
        <v>128.22999999999999</v>
      </c>
      <c r="V12" s="4"/>
      <c r="W12"/>
      <c r="X12" s="4"/>
      <c r="Y12" s="4"/>
    </row>
    <row r="13" spans="1:25" x14ac:dyDescent="0.25">
      <c r="A13" s="3">
        <v>45505</v>
      </c>
      <c r="B13" s="4">
        <v>8.5</v>
      </c>
      <c r="C13" s="5">
        <v>9.2469999999999997E-2</v>
      </c>
      <c r="D13" s="5">
        <v>0.10707999999999999</v>
      </c>
      <c r="E13" s="12">
        <v>3.79</v>
      </c>
      <c r="F13" s="6">
        <v>1E-3</v>
      </c>
      <c r="G13" s="5">
        <v>-9.6000000000000002E-4</v>
      </c>
      <c r="H13" s="5"/>
      <c r="I13" s="5"/>
      <c r="J13" s="5"/>
      <c r="K13" s="5">
        <v>3.1900000000000001E-3</v>
      </c>
      <c r="L13" s="5">
        <v>-7.9100000000000004E-3</v>
      </c>
      <c r="M13" s="5">
        <v>8.4000000000000003E-4</v>
      </c>
      <c r="N13" s="5">
        <v>5.1399999999999996E-3</v>
      </c>
      <c r="O13" s="5">
        <v>-3.5899999999999999E-3</v>
      </c>
      <c r="P13" s="5">
        <f t="shared" si="8"/>
        <v>-2.2900000000000004E-3</v>
      </c>
      <c r="Q13" s="4">
        <f t="shared" si="1"/>
        <v>1.0419999999999998</v>
      </c>
      <c r="R13" s="3">
        <v>45505</v>
      </c>
      <c r="S13" s="10">
        <f t="shared" si="9"/>
        <v>129.27199999999999</v>
      </c>
      <c r="T13" s="4">
        <f t="shared" si="3"/>
        <v>128.22999999999999</v>
      </c>
      <c r="V13" s="4"/>
      <c r="W13"/>
      <c r="X13" s="4"/>
      <c r="Y13" s="4"/>
    </row>
    <row r="14" spans="1:25" x14ac:dyDescent="0.25">
      <c r="A14" s="3">
        <v>45474</v>
      </c>
      <c r="B14" s="4">
        <v>8.5</v>
      </c>
      <c r="C14" s="5">
        <v>9.2469999999999997E-2</v>
      </c>
      <c r="D14" s="5">
        <v>0.10707999999999999</v>
      </c>
      <c r="E14" s="4">
        <v>2</v>
      </c>
      <c r="F14" s="6">
        <v>1E-3</v>
      </c>
      <c r="G14" s="5">
        <v>-9.6000000000000002E-4</v>
      </c>
      <c r="H14" s="5"/>
      <c r="I14" s="5"/>
      <c r="J14" s="5"/>
      <c r="K14" s="5">
        <v>3.1900000000000001E-3</v>
      </c>
      <c r="L14" s="5">
        <v>-7.9100000000000004E-3</v>
      </c>
      <c r="M14" s="5">
        <v>8.4000000000000003E-4</v>
      </c>
      <c r="N14" s="5">
        <v>5.1399999999999996E-3</v>
      </c>
      <c r="O14" s="5">
        <v>-3.5899999999999999E-3</v>
      </c>
      <c r="P14" s="5">
        <f t="shared" si="8"/>
        <v>-2.2900000000000004E-3</v>
      </c>
      <c r="Q14" s="4">
        <f t="shared" si="1"/>
        <v>-0.74800000000000022</v>
      </c>
      <c r="R14" s="3">
        <v>45474</v>
      </c>
      <c r="S14" s="10">
        <f t="shared" si="9"/>
        <v>127.48199999999999</v>
      </c>
      <c r="T14" s="4">
        <f t="shared" si="3"/>
        <v>128.22999999999999</v>
      </c>
      <c r="U14" s="4"/>
      <c r="V14" s="4"/>
      <c r="W14" s="4"/>
      <c r="X14" s="4"/>
      <c r="Y14" s="4"/>
    </row>
    <row r="15" spans="1:25" x14ac:dyDescent="0.25">
      <c r="A15" s="3">
        <v>45444</v>
      </c>
      <c r="B15" s="4">
        <v>8.5</v>
      </c>
      <c r="C15" s="5">
        <v>9.2469999999999997E-2</v>
      </c>
      <c r="D15" s="5">
        <v>0.10707999999999999</v>
      </c>
      <c r="E15" s="4">
        <v>2</v>
      </c>
      <c r="F15" s="6">
        <v>1E-3</v>
      </c>
      <c r="G15" s="5">
        <v>-9.6000000000000002E-4</v>
      </c>
      <c r="H15" s="5"/>
      <c r="I15" s="5"/>
      <c r="J15" s="5"/>
      <c r="K15" s="5">
        <v>3.1900000000000001E-3</v>
      </c>
      <c r="L15" s="5">
        <v>-7.9100000000000004E-3</v>
      </c>
      <c r="M15" s="5">
        <v>8.4000000000000003E-4</v>
      </c>
      <c r="N15" s="5">
        <v>5.1399999999999996E-3</v>
      </c>
      <c r="O15" s="5">
        <v>-3.5899999999999999E-3</v>
      </c>
      <c r="P15" s="5">
        <f t="shared" si="8"/>
        <v>-2.2900000000000004E-3</v>
      </c>
      <c r="Q15" s="4">
        <f t="shared" si="1"/>
        <v>-0.74800000000000022</v>
      </c>
      <c r="R15" s="3">
        <v>45444</v>
      </c>
      <c r="S15" s="10">
        <f t="shared" si="9"/>
        <v>127.48199999999999</v>
      </c>
      <c r="T15" s="4">
        <f t="shared" si="3"/>
        <v>128.22999999999999</v>
      </c>
      <c r="U15" s="4"/>
      <c r="V15" s="4"/>
      <c r="W15" s="4"/>
      <c r="X15" s="4"/>
      <c r="Y15" s="4"/>
    </row>
    <row r="16" spans="1:25" x14ac:dyDescent="0.25">
      <c r="A16" s="3">
        <v>45413</v>
      </c>
      <c r="B16" s="4">
        <v>8.5</v>
      </c>
      <c r="C16" s="5">
        <v>9.2469999999999997E-2</v>
      </c>
      <c r="D16" s="5">
        <v>0.10707999999999999</v>
      </c>
      <c r="E16" s="4">
        <v>2</v>
      </c>
      <c r="F16" s="6">
        <v>1E-3</v>
      </c>
      <c r="G16" s="5">
        <v>-9.6000000000000002E-4</v>
      </c>
      <c r="H16" s="5"/>
      <c r="I16" s="5"/>
      <c r="J16" s="5"/>
      <c r="K16" s="5">
        <v>3.1900000000000001E-3</v>
      </c>
      <c r="L16" s="5">
        <v>-7.9100000000000004E-3</v>
      </c>
      <c r="M16" s="5">
        <v>8.4000000000000003E-4</v>
      </c>
      <c r="N16" s="5">
        <v>5.1399999999999996E-3</v>
      </c>
      <c r="O16" s="5">
        <v>-3.5899999999999999E-3</v>
      </c>
      <c r="P16" s="5">
        <f t="shared" si="8"/>
        <v>-2.2900000000000004E-3</v>
      </c>
      <c r="Q16" s="4">
        <f t="shared" si="1"/>
        <v>-0.74800000000000022</v>
      </c>
      <c r="R16" s="3">
        <v>45413</v>
      </c>
      <c r="S16" s="10">
        <f t="shared" si="9"/>
        <v>127.48199999999999</v>
      </c>
      <c r="T16" s="4">
        <f t="shared" si="3"/>
        <v>128.22999999999999</v>
      </c>
      <c r="U16" s="4"/>
      <c r="V16" s="4"/>
      <c r="W16" s="4"/>
      <c r="X16" s="4"/>
      <c r="Y16" s="4"/>
    </row>
    <row r="17" spans="1:25" x14ac:dyDescent="0.25">
      <c r="A17" s="3">
        <v>45383</v>
      </c>
      <c r="B17" s="12">
        <v>8.5</v>
      </c>
      <c r="C17" s="13">
        <v>9.2469999999999997E-2</v>
      </c>
      <c r="D17" s="14">
        <v>0.10707999999999999</v>
      </c>
      <c r="E17" s="4">
        <v>2</v>
      </c>
      <c r="F17" s="15">
        <v>1E-3</v>
      </c>
      <c r="G17" s="5">
        <v>-9.6000000000000002E-4</v>
      </c>
      <c r="H17" s="5"/>
      <c r="I17" s="5"/>
      <c r="J17" s="5"/>
      <c r="K17" s="16">
        <v>3.1900000000000001E-3</v>
      </c>
      <c r="L17" s="5">
        <v>-7.9100000000000004E-3</v>
      </c>
      <c r="M17" s="5">
        <v>8.4000000000000003E-4</v>
      </c>
      <c r="N17" s="5">
        <v>5.1399999999999996E-3</v>
      </c>
      <c r="O17" s="5">
        <v>-3.5899999999999999E-3</v>
      </c>
      <c r="P17" s="5">
        <f t="shared" si="8"/>
        <v>-2.2900000000000004E-3</v>
      </c>
      <c r="Q17" s="4">
        <f t="shared" si="1"/>
        <v>-0.74800000000000022</v>
      </c>
      <c r="R17" s="3">
        <v>45383</v>
      </c>
      <c r="S17" s="10">
        <f t="shared" si="9"/>
        <v>127.48199999999999</v>
      </c>
      <c r="T17" s="4">
        <f t="shared" si="3"/>
        <v>128.22999999999999</v>
      </c>
      <c r="U17" s="4"/>
      <c r="V17" s="4"/>
      <c r="W17" s="4"/>
      <c r="X17" s="4"/>
      <c r="Y17" s="4"/>
    </row>
    <row r="18" spans="1:25" x14ac:dyDescent="0.25">
      <c r="A18" s="3">
        <v>45352</v>
      </c>
      <c r="B18" s="4">
        <v>7.75</v>
      </c>
      <c r="C18" s="5">
        <v>8.276E-2</v>
      </c>
      <c r="D18" s="5">
        <v>0.11198</v>
      </c>
      <c r="E18" s="4">
        <v>2</v>
      </c>
      <c r="F18" s="4">
        <v>0</v>
      </c>
      <c r="G18" s="5">
        <v>-9.6000000000000002E-4</v>
      </c>
      <c r="H18" s="5"/>
      <c r="I18" s="5"/>
      <c r="J18" s="5"/>
      <c r="K18" s="5">
        <v>3.1900000000000001E-3</v>
      </c>
      <c r="L18" s="5">
        <v>-7.9100000000000004E-3</v>
      </c>
      <c r="M18" s="5">
        <v>8.4000000000000003E-4</v>
      </c>
      <c r="N18" s="5">
        <v>5.1399999999999996E-3</v>
      </c>
      <c r="O18" s="5">
        <v>-3.5899999999999999E-3</v>
      </c>
      <c r="P18" s="5">
        <f t="shared" si="8"/>
        <v>-3.2900000000000008E-3</v>
      </c>
      <c r="Q18" s="4">
        <f t="shared" si="1"/>
        <v>-1.9480000000000008</v>
      </c>
      <c r="R18" s="3">
        <v>45352</v>
      </c>
      <c r="S18" s="10">
        <f>T18+Q18</f>
        <v>122.64599999999999</v>
      </c>
      <c r="T18" s="4">
        <f t="shared" si="3"/>
        <v>124.59399999999999</v>
      </c>
      <c r="U18" s="23"/>
      <c r="V18" s="4"/>
      <c r="W18"/>
      <c r="X18" s="4"/>
      <c r="Y18" s="4"/>
    </row>
    <row r="19" spans="1:25" x14ac:dyDescent="0.25">
      <c r="A19" s="3">
        <v>45323</v>
      </c>
      <c r="B19" s="4">
        <v>7.75</v>
      </c>
      <c r="C19" s="5">
        <v>8.276E-2</v>
      </c>
      <c r="D19" s="5">
        <v>0.11198</v>
      </c>
      <c r="E19" s="4">
        <v>2</v>
      </c>
      <c r="F19" s="4">
        <v>0</v>
      </c>
      <c r="G19" s="5">
        <v>-9.6000000000000002E-4</v>
      </c>
      <c r="H19" s="4"/>
      <c r="I19" s="4"/>
      <c r="J19" s="4"/>
      <c r="K19" s="5">
        <v>3.1900000000000001E-3</v>
      </c>
      <c r="L19" s="5">
        <v>-7.9100000000000004E-3</v>
      </c>
      <c r="M19" s="5">
        <v>8.4000000000000003E-4</v>
      </c>
      <c r="N19" s="5">
        <v>5.1399999999999996E-3</v>
      </c>
      <c r="O19" s="5">
        <v>-3.5899999999999999E-3</v>
      </c>
      <c r="P19" s="5">
        <f t="shared" si="8"/>
        <v>-3.2900000000000008E-3</v>
      </c>
      <c r="Q19" s="4">
        <f t="shared" si="1"/>
        <v>-1.9480000000000008</v>
      </c>
      <c r="R19" s="3">
        <v>45323</v>
      </c>
      <c r="S19" s="10">
        <f t="shared" si="9"/>
        <v>122.64599999999999</v>
      </c>
      <c r="T19" s="4">
        <f t="shared" si="3"/>
        <v>124.59399999999999</v>
      </c>
      <c r="U19" s="4"/>
      <c r="V19" s="4"/>
      <c r="W19"/>
      <c r="X19" s="4"/>
      <c r="Y19" s="4"/>
    </row>
    <row r="20" spans="1:25" x14ac:dyDescent="0.25">
      <c r="A20" s="3">
        <v>45292</v>
      </c>
      <c r="B20" s="4">
        <v>7.75</v>
      </c>
      <c r="C20" s="5">
        <v>8.276E-2</v>
      </c>
      <c r="D20" s="5">
        <v>0.11198</v>
      </c>
      <c r="E20" s="4">
        <v>2</v>
      </c>
      <c r="F20" s="4">
        <v>0</v>
      </c>
      <c r="G20" s="5">
        <v>-9.6000000000000002E-4</v>
      </c>
      <c r="H20" s="4"/>
      <c r="I20" s="4"/>
      <c r="J20" s="4"/>
      <c r="K20" s="5">
        <v>3.1900000000000001E-3</v>
      </c>
      <c r="L20" s="5">
        <v>-7.9100000000000004E-3</v>
      </c>
      <c r="M20" s="5">
        <v>8.4000000000000003E-4</v>
      </c>
      <c r="N20" s="5">
        <v>5.1399999999999996E-3</v>
      </c>
      <c r="O20" s="5">
        <v>-3.5899999999999999E-3</v>
      </c>
      <c r="P20" s="5">
        <f t="shared" si="8"/>
        <v>-3.2900000000000008E-3</v>
      </c>
      <c r="Q20" s="4">
        <f t="shared" si="1"/>
        <v>-1.9480000000000008</v>
      </c>
      <c r="R20" s="3">
        <v>45292</v>
      </c>
      <c r="S20" s="10">
        <f t="shared" si="9"/>
        <v>122.64599999999999</v>
      </c>
      <c r="T20" s="4">
        <f t="shared" si="3"/>
        <v>124.59399999999999</v>
      </c>
      <c r="U20" s="4"/>
      <c r="V20" s="4"/>
      <c r="W20"/>
      <c r="X20" s="4"/>
      <c r="Y20" s="4"/>
    </row>
    <row r="21" spans="1:25" x14ac:dyDescent="0.25">
      <c r="A21" s="3">
        <v>45261</v>
      </c>
      <c r="B21" s="4">
        <v>7.75</v>
      </c>
      <c r="C21" s="5">
        <v>8.276E-2</v>
      </c>
      <c r="D21" s="5">
        <v>0.11198</v>
      </c>
      <c r="E21" s="4">
        <v>2</v>
      </c>
      <c r="F21" s="4">
        <v>0</v>
      </c>
      <c r="G21" s="5">
        <v>-9.6000000000000002E-4</v>
      </c>
      <c r="H21" s="4"/>
      <c r="I21" s="4"/>
      <c r="J21" s="4"/>
      <c r="K21" s="5">
        <v>3.1900000000000001E-3</v>
      </c>
      <c r="L21" s="5">
        <v>-7.9100000000000004E-3</v>
      </c>
      <c r="M21" s="5">
        <v>8.4000000000000003E-4</v>
      </c>
      <c r="N21" s="5">
        <v>5.1399999999999996E-3</v>
      </c>
      <c r="O21" s="5">
        <v>-3.5899999999999999E-3</v>
      </c>
      <c r="P21" s="5">
        <f t="shared" si="8"/>
        <v>-3.2900000000000008E-3</v>
      </c>
      <c r="Q21" s="4">
        <f t="shared" si="1"/>
        <v>-1.9480000000000008</v>
      </c>
      <c r="R21" s="3">
        <v>45261</v>
      </c>
      <c r="S21" s="10">
        <f t="shared" si="9"/>
        <v>122.64599999999999</v>
      </c>
      <c r="T21" s="4">
        <f t="shared" si="3"/>
        <v>124.59399999999999</v>
      </c>
      <c r="U21" s="4"/>
      <c r="V21" s="4"/>
      <c r="W21" s="4"/>
      <c r="X21" s="4"/>
      <c r="Y21" s="4"/>
    </row>
    <row r="22" spans="1:25" x14ac:dyDescent="0.25">
      <c r="A22" s="3">
        <v>45231</v>
      </c>
      <c r="B22" s="4">
        <v>7.75</v>
      </c>
      <c r="C22" s="5">
        <v>8.276E-2</v>
      </c>
      <c r="D22" s="5">
        <v>0.11198</v>
      </c>
      <c r="E22" s="4">
        <v>2</v>
      </c>
      <c r="F22" s="4">
        <v>0</v>
      </c>
      <c r="G22" s="5">
        <v>-9.6000000000000002E-4</v>
      </c>
      <c r="H22" s="4"/>
      <c r="I22" s="4"/>
      <c r="J22" s="4"/>
      <c r="K22" s="5">
        <v>3.1900000000000001E-3</v>
      </c>
      <c r="L22" s="5">
        <v>-7.9100000000000004E-3</v>
      </c>
      <c r="M22" s="5">
        <v>8.4000000000000003E-4</v>
      </c>
      <c r="N22" s="5">
        <v>5.1399999999999996E-3</v>
      </c>
      <c r="O22" s="5">
        <v>-3.5899999999999999E-3</v>
      </c>
      <c r="P22" s="5">
        <f t="shared" si="8"/>
        <v>-3.2900000000000008E-3</v>
      </c>
      <c r="Q22" s="4">
        <f t="shared" si="1"/>
        <v>-1.9480000000000008</v>
      </c>
      <c r="R22" s="3">
        <v>45231</v>
      </c>
      <c r="S22" s="10">
        <f t="shared" si="9"/>
        <v>122.64599999999999</v>
      </c>
      <c r="T22" s="4">
        <f t="shared" si="3"/>
        <v>124.59399999999999</v>
      </c>
      <c r="U22" s="4"/>
      <c r="V22" s="4"/>
      <c r="W22" s="4"/>
      <c r="X22" s="4"/>
      <c r="Y22" s="4"/>
    </row>
    <row r="23" spans="1:25" x14ac:dyDescent="0.25">
      <c r="A23" s="3">
        <v>45200</v>
      </c>
      <c r="B23" s="4">
        <v>7.75</v>
      </c>
      <c r="C23" s="5">
        <v>8.276E-2</v>
      </c>
      <c r="D23" s="5">
        <v>0.11198</v>
      </c>
      <c r="E23" s="4">
        <v>2</v>
      </c>
      <c r="F23" s="4">
        <v>0</v>
      </c>
      <c r="G23" s="5">
        <v>-9.6000000000000002E-4</v>
      </c>
      <c r="H23" s="4"/>
      <c r="I23" s="4"/>
      <c r="J23" s="4"/>
      <c r="K23" s="5">
        <v>3.1900000000000001E-3</v>
      </c>
      <c r="L23" s="13">
        <v>-7.9100000000000004E-3</v>
      </c>
      <c r="M23" s="5">
        <v>8.4000000000000003E-4</v>
      </c>
      <c r="N23" s="5">
        <v>5.1399999999999996E-3</v>
      </c>
      <c r="O23" s="5">
        <v>-3.5899999999999999E-3</v>
      </c>
      <c r="P23" s="5">
        <f t="shared" si="8"/>
        <v>-3.2900000000000008E-3</v>
      </c>
      <c r="Q23" s="4">
        <f t="shared" si="1"/>
        <v>-1.9480000000000008</v>
      </c>
      <c r="R23" s="3">
        <v>45200</v>
      </c>
      <c r="S23" s="10">
        <f t="shared" si="9"/>
        <v>122.64599999999999</v>
      </c>
      <c r="T23" s="4">
        <f t="shared" si="3"/>
        <v>124.59399999999999</v>
      </c>
      <c r="U23" s="4"/>
      <c r="V23" s="4"/>
      <c r="W23" s="4"/>
      <c r="X23" s="4"/>
      <c r="Y23" s="4"/>
    </row>
    <row r="24" spans="1:25" x14ac:dyDescent="0.25">
      <c r="A24" s="3">
        <v>45170</v>
      </c>
      <c r="B24" s="4">
        <v>7.75</v>
      </c>
      <c r="C24" s="5">
        <v>8.276E-2</v>
      </c>
      <c r="D24" s="5">
        <v>0.11198</v>
      </c>
      <c r="E24" s="4">
        <v>2</v>
      </c>
      <c r="F24" s="4">
        <v>0</v>
      </c>
      <c r="G24" s="14">
        <v>-9.6000000000000002E-4</v>
      </c>
      <c r="H24" s="11"/>
      <c r="I24" s="11"/>
      <c r="J24" s="11"/>
      <c r="K24" s="5">
        <v>3.1900000000000001E-3</v>
      </c>
      <c r="L24" s="5">
        <v>-1.0290000000000001E-2</v>
      </c>
      <c r="M24" s="5">
        <v>8.4000000000000003E-4</v>
      </c>
      <c r="N24" s="5">
        <v>5.1399999999999996E-3</v>
      </c>
      <c r="O24" s="5">
        <v>-3.5899999999999999E-3</v>
      </c>
      <c r="P24" s="5">
        <f t="shared" si="8"/>
        <v>-5.6700000000000014E-3</v>
      </c>
      <c r="Q24" s="4">
        <f t="shared" si="1"/>
        <v>-4.804000000000002</v>
      </c>
      <c r="R24" s="3">
        <v>45170</v>
      </c>
      <c r="S24" s="10">
        <f t="shared" si="9"/>
        <v>119.78999999999999</v>
      </c>
      <c r="T24" s="4">
        <f t="shared" si="3"/>
        <v>124.59399999999999</v>
      </c>
      <c r="U24" s="4"/>
      <c r="V24" s="4"/>
      <c r="W24" s="4"/>
      <c r="X24" s="4"/>
      <c r="Y24" s="4"/>
    </row>
    <row r="25" spans="1:25" x14ac:dyDescent="0.25">
      <c r="A25" s="3">
        <v>45139</v>
      </c>
      <c r="B25" s="4">
        <v>7.75</v>
      </c>
      <c r="C25" s="5">
        <v>8.276E-2</v>
      </c>
      <c r="D25" s="5">
        <v>0.11198</v>
      </c>
      <c r="E25" s="4">
        <v>2</v>
      </c>
      <c r="F25" s="4">
        <v>0</v>
      </c>
      <c r="G25" s="5">
        <v>3.62E-3</v>
      </c>
      <c r="H25" s="4"/>
      <c r="I25" s="4"/>
      <c r="J25" s="4"/>
      <c r="K25" s="5">
        <v>3.1900000000000001E-3</v>
      </c>
      <c r="L25" s="5">
        <v>-1.0290000000000001E-2</v>
      </c>
      <c r="M25" s="5">
        <v>8.4000000000000003E-4</v>
      </c>
      <c r="N25" s="5">
        <v>5.1399999999999996E-3</v>
      </c>
      <c r="O25" s="5">
        <v>-3.5899999999999999E-3</v>
      </c>
      <c r="P25" s="5">
        <f t="shared" si="8"/>
        <v>-1.0900000000000007E-3</v>
      </c>
      <c r="Q25" s="4">
        <f t="shared" si="1"/>
        <v>0.69199999999999928</v>
      </c>
      <c r="R25" s="3">
        <v>45139</v>
      </c>
      <c r="S25" s="10">
        <f t="shared" si="9"/>
        <v>125.28599999999999</v>
      </c>
      <c r="T25" s="4">
        <f t="shared" si="3"/>
        <v>124.59399999999999</v>
      </c>
      <c r="U25" s="17"/>
      <c r="V25" s="4"/>
      <c r="W25" s="4"/>
      <c r="X25" s="4"/>
      <c r="Y25" s="4"/>
    </row>
    <row r="26" spans="1:25" x14ac:dyDescent="0.25">
      <c r="A26" s="3">
        <v>45108</v>
      </c>
      <c r="B26" s="4">
        <v>7.75</v>
      </c>
      <c r="C26" s="5">
        <v>8.276E-2</v>
      </c>
      <c r="D26" s="5">
        <v>0.11198</v>
      </c>
      <c r="E26" s="4">
        <v>2</v>
      </c>
      <c r="F26" s="4">
        <v>0</v>
      </c>
      <c r="G26" s="5">
        <v>3.62E-3</v>
      </c>
      <c r="H26" s="4"/>
      <c r="I26" s="4"/>
      <c r="J26" s="4"/>
      <c r="K26" s="5">
        <v>3.1900000000000001E-3</v>
      </c>
      <c r="L26" s="5">
        <v>-1.0290000000000001E-2</v>
      </c>
      <c r="M26" s="5">
        <v>8.4000000000000003E-4</v>
      </c>
      <c r="N26" s="5">
        <v>5.1399999999999996E-3</v>
      </c>
      <c r="O26" s="5">
        <v>-3.5899999999999999E-3</v>
      </c>
      <c r="P26" s="5">
        <f t="shared" si="8"/>
        <v>-1.0900000000000007E-3</v>
      </c>
      <c r="Q26" s="4">
        <f t="shared" si="1"/>
        <v>0.69199999999999928</v>
      </c>
      <c r="R26" s="3">
        <v>45108</v>
      </c>
      <c r="S26" s="10">
        <f t="shared" si="9"/>
        <v>125.28599999999999</v>
      </c>
      <c r="T26" s="4">
        <f t="shared" si="3"/>
        <v>124.59399999999999</v>
      </c>
      <c r="V26" s="4"/>
      <c r="W26" s="4"/>
      <c r="X26" s="4"/>
      <c r="Y26" s="4"/>
    </row>
    <row r="27" spans="1:25" x14ac:dyDescent="0.25">
      <c r="A27" s="3">
        <v>45078</v>
      </c>
      <c r="B27" s="4">
        <v>7.75</v>
      </c>
      <c r="C27" s="5">
        <v>8.276E-2</v>
      </c>
      <c r="D27" s="5">
        <v>0.11198</v>
      </c>
      <c r="E27" s="4">
        <v>2</v>
      </c>
      <c r="F27" s="4">
        <v>0</v>
      </c>
      <c r="G27" s="5">
        <v>3.62E-3</v>
      </c>
      <c r="H27" s="5"/>
      <c r="I27" s="5"/>
      <c r="J27" s="5"/>
      <c r="K27" s="5">
        <v>3.1900000000000001E-3</v>
      </c>
      <c r="L27" s="5">
        <v>-1.0290000000000001E-2</v>
      </c>
      <c r="M27" s="5">
        <v>8.4000000000000003E-4</v>
      </c>
      <c r="N27" s="5">
        <v>5.1399999999999996E-3</v>
      </c>
      <c r="O27" s="5">
        <v>-3.5899999999999999E-3</v>
      </c>
      <c r="P27" s="5">
        <f t="shared" si="8"/>
        <v>-1.0900000000000007E-3</v>
      </c>
      <c r="Q27" s="4">
        <f t="shared" si="1"/>
        <v>0.69199999999999928</v>
      </c>
      <c r="R27" s="3">
        <v>45078</v>
      </c>
      <c r="S27" s="10">
        <f t="shared" si="9"/>
        <v>125.28599999999999</v>
      </c>
      <c r="T27" s="4">
        <f t="shared" si="3"/>
        <v>124.59399999999999</v>
      </c>
      <c r="U27" s="4"/>
      <c r="V27" s="4"/>
      <c r="W27" s="4"/>
      <c r="X27" s="4"/>
      <c r="Y27" s="4"/>
    </row>
    <row r="28" spans="1:25" x14ac:dyDescent="0.25">
      <c r="A28" s="3">
        <v>45047</v>
      </c>
      <c r="B28" s="4">
        <v>7.75</v>
      </c>
      <c r="C28" s="5">
        <v>8.276E-2</v>
      </c>
      <c r="D28" s="5">
        <v>0.11198</v>
      </c>
      <c r="E28" s="4">
        <v>2</v>
      </c>
      <c r="F28" s="4">
        <v>0</v>
      </c>
      <c r="G28" s="5">
        <v>3.62E-3</v>
      </c>
      <c r="H28" s="4"/>
      <c r="I28" s="4"/>
      <c r="J28" s="4"/>
      <c r="K28" s="5">
        <v>3.1900000000000001E-3</v>
      </c>
      <c r="L28" s="5">
        <v>-1.0290000000000001E-2</v>
      </c>
      <c r="M28" s="5">
        <v>8.4000000000000003E-4</v>
      </c>
      <c r="N28" s="5">
        <v>5.1399999999999996E-3</v>
      </c>
      <c r="O28" s="5">
        <v>-3.5899999999999999E-3</v>
      </c>
      <c r="P28" s="5">
        <f t="shared" si="8"/>
        <v>-1.0900000000000007E-3</v>
      </c>
      <c r="Q28" s="4">
        <f t="shared" si="1"/>
        <v>0.69199999999999928</v>
      </c>
      <c r="R28" s="3">
        <v>45047</v>
      </c>
      <c r="S28" s="10">
        <f t="shared" si="9"/>
        <v>125.28599999999999</v>
      </c>
      <c r="T28" s="4">
        <f t="shared" si="3"/>
        <v>124.59399999999999</v>
      </c>
      <c r="U28" s="4"/>
      <c r="V28" s="4"/>
      <c r="W28" s="4"/>
      <c r="X28" s="4"/>
      <c r="Y28" s="4"/>
    </row>
    <row r="29" spans="1:25" x14ac:dyDescent="0.25">
      <c r="A29" s="3">
        <v>45017</v>
      </c>
      <c r="B29" s="4">
        <v>7.75</v>
      </c>
      <c r="C29" s="5">
        <v>8.276E-2</v>
      </c>
      <c r="D29" s="5">
        <v>0.11198</v>
      </c>
      <c r="E29" s="4">
        <v>2</v>
      </c>
      <c r="F29" s="4">
        <v>0</v>
      </c>
      <c r="G29" s="5">
        <v>3.62E-3</v>
      </c>
      <c r="H29" s="4"/>
      <c r="I29" s="4"/>
      <c r="J29" s="4"/>
      <c r="K29" s="5">
        <v>3.1900000000000001E-3</v>
      </c>
      <c r="L29" s="5">
        <v>-1.0290000000000001E-2</v>
      </c>
      <c r="M29" s="5">
        <v>8.4000000000000003E-4</v>
      </c>
      <c r="N29" s="5">
        <v>5.1399999999999996E-3</v>
      </c>
      <c r="O29" s="5">
        <v>-3.5899999999999999E-3</v>
      </c>
      <c r="P29" s="5">
        <f t="shared" si="8"/>
        <v>-1.0900000000000007E-3</v>
      </c>
      <c r="Q29" s="4">
        <f t="shared" si="1"/>
        <v>0.69199999999999928</v>
      </c>
      <c r="R29" s="3">
        <v>45017</v>
      </c>
      <c r="S29" s="10">
        <f t="shared" si="9"/>
        <v>125.28599999999999</v>
      </c>
      <c r="T29" s="4">
        <f t="shared" si="3"/>
        <v>124.59399999999999</v>
      </c>
      <c r="U29" s="4"/>
      <c r="V29" s="4"/>
      <c r="W29" s="4"/>
      <c r="X29" s="4"/>
      <c r="Y29" s="4"/>
    </row>
    <row r="30" spans="1:25" x14ac:dyDescent="0.25">
      <c r="A30" s="3">
        <v>44986</v>
      </c>
      <c r="B30" s="4">
        <v>7.75</v>
      </c>
      <c r="C30" s="5">
        <v>8.276E-2</v>
      </c>
      <c r="D30" s="5">
        <v>0.11198</v>
      </c>
      <c r="E30" s="4">
        <v>2</v>
      </c>
      <c r="F30" s="4">
        <v>0</v>
      </c>
      <c r="G30" s="5">
        <v>3.62E-3</v>
      </c>
      <c r="H30" s="5"/>
      <c r="I30" s="5"/>
      <c r="J30" s="5"/>
      <c r="K30" s="5">
        <v>3.1900000000000001E-3</v>
      </c>
      <c r="L30" s="5">
        <v>-1.0290000000000001E-2</v>
      </c>
      <c r="M30" s="5">
        <v>8.4000000000000003E-4</v>
      </c>
      <c r="N30" s="5">
        <v>5.1399999999999996E-3</v>
      </c>
      <c r="O30" s="5">
        <v>-3.5899999999999999E-3</v>
      </c>
      <c r="P30" s="5">
        <f t="shared" si="8"/>
        <v>-1.0900000000000007E-3</v>
      </c>
      <c r="Q30" s="4">
        <f t="shared" si="1"/>
        <v>0.69199999999999928</v>
      </c>
      <c r="R30" s="3">
        <v>44986</v>
      </c>
      <c r="S30" s="10">
        <f t="shared" si="9"/>
        <v>125.28599999999999</v>
      </c>
      <c r="T30" s="4">
        <f t="shared" si="3"/>
        <v>124.59399999999999</v>
      </c>
      <c r="U30" s="4"/>
      <c r="V30" s="4"/>
      <c r="W30" s="4"/>
      <c r="X30" s="4"/>
      <c r="Y30" s="4"/>
    </row>
    <row r="31" spans="1:25" x14ac:dyDescent="0.25">
      <c r="A31" s="3">
        <v>44958</v>
      </c>
      <c r="B31" s="4">
        <v>7.75</v>
      </c>
      <c r="C31" s="5">
        <v>8.276E-2</v>
      </c>
      <c r="D31" s="5">
        <v>0.11198</v>
      </c>
      <c r="E31" s="4">
        <v>2</v>
      </c>
      <c r="F31" s="4">
        <v>0</v>
      </c>
      <c r="G31" s="5">
        <v>3.62E-3</v>
      </c>
      <c r="H31" s="12"/>
      <c r="I31" s="4"/>
      <c r="J31" s="4"/>
      <c r="K31" s="5">
        <v>3.1900000000000001E-3</v>
      </c>
      <c r="L31" s="5">
        <v>-1.0290000000000001E-2</v>
      </c>
      <c r="M31" s="5">
        <v>8.4000000000000003E-4</v>
      </c>
      <c r="N31" s="5">
        <v>5.1399999999999996E-3</v>
      </c>
      <c r="O31" s="5">
        <v>-3.5899999999999999E-3</v>
      </c>
      <c r="P31" s="5">
        <f t="shared" si="8"/>
        <v>-1.0900000000000007E-3</v>
      </c>
      <c r="Q31" s="4">
        <f t="shared" si="1"/>
        <v>0.69199999999999928</v>
      </c>
      <c r="R31" s="3">
        <v>44958</v>
      </c>
      <c r="S31" s="10">
        <f t="shared" si="9"/>
        <v>125.28599999999999</v>
      </c>
      <c r="T31" s="4">
        <f t="shared" si="3"/>
        <v>124.59399999999999</v>
      </c>
      <c r="U31" s="4"/>
      <c r="V31" s="4"/>
      <c r="W31" s="4"/>
      <c r="X31" s="4"/>
      <c r="Y31" s="4"/>
    </row>
    <row r="32" spans="1:25" x14ac:dyDescent="0.25">
      <c r="A32" s="3">
        <v>44927</v>
      </c>
      <c r="B32" s="4">
        <v>7.75</v>
      </c>
      <c r="C32" s="5">
        <v>8.276E-2</v>
      </c>
      <c r="D32" s="5">
        <v>0.11198</v>
      </c>
      <c r="E32" s="4">
        <v>2</v>
      </c>
      <c r="F32" s="4">
        <v>0</v>
      </c>
      <c r="G32" s="5">
        <v>3.62E-3</v>
      </c>
      <c r="H32" s="16">
        <v>-8.0000000000000004E-4</v>
      </c>
      <c r="I32" s="16"/>
      <c r="J32" s="16"/>
      <c r="K32" s="13">
        <v>3.1900000000000001E-3</v>
      </c>
      <c r="L32" s="5">
        <v>-1.0290000000000001E-2</v>
      </c>
      <c r="M32" s="13">
        <v>8.4000000000000003E-4</v>
      </c>
      <c r="N32" s="5">
        <v>5.1399999999999996E-3</v>
      </c>
      <c r="O32" s="5">
        <v>-3.5899999999999999E-3</v>
      </c>
      <c r="P32" s="5">
        <f t="shared" si="8"/>
        <v>-1.8900000000000011E-3</v>
      </c>
      <c r="Q32" s="4">
        <f t="shared" si="1"/>
        <v>-0.26800000000000113</v>
      </c>
      <c r="R32" s="3">
        <v>44927</v>
      </c>
      <c r="S32" s="10">
        <f t="shared" si="9"/>
        <v>124.32599999999999</v>
      </c>
      <c r="T32" s="4">
        <f t="shared" si="3"/>
        <v>124.59399999999999</v>
      </c>
      <c r="U32" s="4"/>
      <c r="V32" s="4"/>
      <c r="W32" s="4"/>
      <c r="X32" s="4"/>
      <c r="Y32" s="4"/>
    </row>
    <row r="33" spans="1:25" x14ac:dyDescent="0.25">
      <c r="A33" s="3">
        <v>44896</v>
      </c>
      <c r="B33" s="4">
        <v>7.75</v>
      </c>
      <c r="C33" s="5">
        <v>8.276E-2</v>
      </c>
      <c r="D33" s="5">
        <v>0.11198</v>
      </c>
      <c r="E33" s="4">
        <v>2</v>
      </c>
      <c r="F33" s="4">
        <v>0</v>
      </c>
      <c r="G33" s="5">
        <v>3.62E-3</v>
      </c>
      <c r="H33" s="16">
        <v>-8.0000000000000004E-4</v>
      </c>
      <c r="I33" s="16"/>
      <c r="J33" s="16"/>
      <c r="K33" s="5">
        <v>0</v>
      </c>
      <c r="L33" s="5">
        <v>-1.0290000000000001E-2</v>
      </c>
      <c r="M33"/>
      <c r="N33" s="5">
        <v>5.1399999999999996E-3</v>
      </c>
      <c r="O33" s="5">
        <v>-3.5899999999999999E-3</v>
      </c>
      <c r="P33" s="5">
        <f t="shared" si="8"/>
        <v>-5.9200000000000016E-3</v>
      </c>
      <c r="Q33" s="4">
        <f t="shared" si="1"/>
        <v>-5.1040000000000019</v>
      </c>
      <c r="R33" s="3">
        <v>44896</v>
      </c>
      <c r="S33" s="10">
        <f t="shared" si="9"/>
        <v>119.49</v>
      </c>
      <c r="T33" s="4">
        <f t="shared" si="3"/>
        <v>124.59399999999999</v>
      </c>
      <c r="U33" s="4"/>
      <c r="V33" s="4"/>
      <c r="W33" s="4"/>
      <c r="X33" s="4"/>
      <c r="Y33" s="4"/>
    </row>
    <row r="34" spans="1:25" x14ac:dyDescent="0.25">
      <c r="A34" s="3">
        <v>44866</v>
      </c>
      <c r="B34" s="4">
        <v>7.75</v>
      </c>
      <c r="C34" s="5">
        <v>8.276E-2</v>
      </c>
      <c r="D34" s="5">
        <v>0.11198</v>
      </c>
      <c r="E34" s="4">
        <v>2</v>
      </c>
      <c r="F34" s="4">
        <v>0</v>
      </c>
      <c r="G34" s="5">
        <v>3.62E-3</v>
      </c>
      <c r="H34" s="16">
        <v>-8.0000000000000004E-4</v>
      </c>
      <c r="I34" s="16"/>
      <c r="J34" s="16"/>
      <c r="K34" s="5">
        <v>0</v>
      </c>
      <c r="L34" s="5">
        <v>-1.0290000000000001E-2</v>
      </c>
      <c r="M34"/>
      <c r="N34" s="5">
        <v>5.1399999999999996E-3</v>
      </c>
      <c r="O34" s="5">
        <v>-3.5899999999999999E-3</v>
      </c>
      <c r="P34" s="5">
        <f t="shared" si="8"/>
        <v>-5.9200000000000016E-3</v>
      </c>
      <c r="Q34" s="4">
        <f t="shared" si="1"/>
        <v>-5.1040000000000019</v>
      </c>
      <c r="R34" s="3">
        <v>44866</v>
      </c>
      <c r="S34" s="10">
        <f t="shared" si="9"/>
        <v>119.49</v>
      </c>
      <c r="T34" s="4">
        <f t="shared" si="3"/>
        <v>124.59399999999999</v>
      </c>
      <c r="U34" s="4"/>
      <c r="V34" s="4"/>
      <c r="W34" s="4"/>
      <c r="X34" s="4"/>
      <c r="Y34" s="4"/>
    </row>
    <row r="35" spans="1:25" x14ac:dyDescent="0.25">
      <c r="A35" s="3">
        <v>44835</v>
      </c>
      <c r="B35" s="4">
        <v>7.75</v>
      </c>
      <c r="C35" s="5">
        <v>8.276E-2</v>
      </c>
      <c r="D35" s="5">
        <v>0.11198</v>
      </c>
      <c r="E35" s="4">
        <v>2</v>
      </c>
      <c r="F35" s="4">
        <v>0</v>
      </c>
      <c r="G35" s="13">
        <v>3.62E-3</v>
      </c>
      <c r="H35" s="16">
        <v>-8.0000000000000004E-4</v>
      </c>
      <c r="I35" s="16"/>
      <c r="J35" s="16"/>
      <c r="K35" s="5">
        <v>0</v>
      </c>
      <c r="L35" s="5">
        <v>-1.0290000000000001E-2</v>
      </c>
      <c r="M35"/>
      <c r="N35" s="5">
        <v>5.1399999999999996E-3</v>
      </c>
      <c r="O35" s="5">
        <v>-3.5899999999999999E-3</v>
      </c>
      <c r="P35" s="5">
        <f t="shared" si="8"/>
        <v>-5.9200000000000016E-3</v>
      </c>
      <c r="Q35" s="4">
        <f t="shared" si="1"/>
        <v>-5.1040000000000019</v>
      </c>
      <c r="R35" s="3">
        <v>44835</v>
      </c>
      <c r="S35" s="10">
        <f t="shared" si="9"/>
        <v>119.49</v>
      </c>
      <c r="T35" s="4">
        <f t="shared" si="3"/>
        <v>124.59399999999999</v>
      </c>
      <c r="U35" s="4"/>
      <c r="V35" s="4"/>
      <c r="W35" s="4"/>
      <c r="X35" s="4"/>
      <c r="Y35" s="4"/>
    </row>
    <row r="36" spans="1:25" x14ac:dyDescent="0.25">
      <c r="A36" s="3">
        <v>44805</v>
      </c>
      <c r="B36" s="4">
        <v>7.75</v>
      </c>
      <c r="C36" s="5">
        <v>8.276E-2</v>
      </c>
      <c r="D36" s="5">
        <v>0.11198</v>
      </c>
      <c r="E36" s="4">
        <v>2</v>
      </c>
      <c r="F36" s="4">
        <v>0</v>
      </c>
      <c r="G36" s="16">
        <v>1.39E-3</v>
      </c>
      <c r="H36" s="16">
        <v>-8.0000000000000004E-4</v>
      </c>
      <c r="I36" s="16"/>
      <c r="J36" s="16"/>
      <c r="K36" s="5">
        <v>0</v>
      </c>
      <c r="L36" s="5">
        <v>-1.0290000000000001E-2</v>
      </c>
      <c r="M36"/>
      <c r="N36" s="5">
        <v>5.1399999999999996E-3</v>
      </c>
      <c r="O36" s="5">
        <v>-3.5899999999999999E-3</v>
      </c>
      <c r="P36" s="5">
        <f t="shared" si="8"/>
        <v>-8.150000000000001E-3</v>
      </c>
      <c r="Q36" s="4">
        <f t="shared" si="1"/>
        <v>-7.7800000000000011</v>
      </c>
      <c r="R36" s="3">
        <v>44805</v>
      </c>
      <c r="S36" s="10">
        <f t="shared" si="9"/>
        <v>116.81399999999999</v>
      </c>
      <c r="T36" s="4">
        <f t="shared" si="3"/>
        <v>124.59399999999999</v>
      </c>
      <c r="U36" s="4"/>
      <c r="V36" s="4"/>
      <c r="W36" s="4"/>
      <c r="X36" s="4"/>
      <c r="Y36" s="4"/>
    </row>
    <row r="37" spans="1:25" x14ac:dyDescent="0.25">
      <c r="A37" s="3">
        <v>44774</v>
      </c>
      <c r="B37" s="4">
        <v>7.75</v>
      </c>
      <c r="C37" s="5">
        <v>8.276E-2</v>
      </c>
      <c r="D37" s="5">
        <v>0.11198</v>
      </c>
      <c r="E37" s="4">
        <v>2</v>
      </c>
      <c r="F37" s="4">
        <v>0</v>
      </c>
      <c r="G37" s="16">
        <v>1.39E-3</v>
      </c>
      <c r="H37" s="16">
        <v>-8.0000000000000004E-4</v>
      </c>
      <c r="I37" s="16"/>
      <c r="J37" s="16"/>
      <c r="K37" s="5">
        <v>0</v>
      </c>
      <c r="L37" s="5">
        <v>-1.0290000000000001E-2</v>
      </c>
      <c r="M37"/>
      <c r="N37" s="13">
        <v>5.1399999999999996E-3</v>
      </c>
      <c r="O37" s="5">
        <v>-3.5899999999999999E-3</v>
      </c>
      <c r="P37" s="5">
        <f t="shared" si="8"/>
        <v>-8.150000000000001E-3</v>
      </c>
      <c r="Q37" s="4">
        <f t="shared" ref="Q37:Q68" si="10">W$3*P37+E37</f>
        <v>-7.7800000000000011</v>
      </c>
      <c r="R37" s="3">
        <v>44774</v>
      </c>
      <c r="S37" s="10">
        <f t="shared" si="9"/>
        <v>116.81399999999999</v>
      </c>
      <c r="T37" s="4">
        <f t="shared" si="3"/>
        <v>124.59399999999999</v>
      </c>
      <c r="U37" s="4"/>
      <c r="V37" s="4"/>
      <c r="W37" s="4"/>
      <c r="X37" s="4"/>
      <c r="Y37" s="4"/>
    </row>
    <row r="38" spans="1:25" x14ac:dyDescent="0.25">
      <c r="A38" s="3">
        <v>44743</v>
      </c>
      <c r="B38" s="4">
        <v>7.75</v>
      </c>
      <c r="C38" s="5">
        <v>8.276E-2</v>
      </c>
      <c r="D38" s="5">
        <v>0.11198</v>
      </c>
      <c r="E38" s="4">
        <v>2</v>
      </c>
      <c r="F38" s="4">
        <v>0</v>
      </c>
      <c r="G38" s="16">
        <v>1.39E-3</v>
      </c>
      <c r="H38" s="16">
        <v>-8.0000000000000004E-4</v>
      </c>
      <c r="I38" s="16"/>
      <c r="J38" s="16"/>
      <c r="K38" s="5">
        <v>0</v>
      </c>
      <c r="L38" s="5">
        <v>-1.0290000000000001E-2</v>
      </c>
      <c r="M38"/>
      <c r="N38" s="5">
        <v>2.9299999999999999E-3</v>
      </c>
      <c r="O38" s="5">
        <v>-3.5899999999999999E-3</v>
      </c>
      <c r="P38" s="5">
        <f t="shared" si="8"/>
        <v>-1.0359999999999999E-2</v>
      </c>
      <c r="Q38" s="4">
        <f t="shared" si="10"/>
        <v>-10.431999999999999</v>
      </c>
      <c r="R38" s="3">
        <v>44743</v>
      </c>
      <c r="S38" s="10">
        <f t="shared" si="9"/>
        <v>114.16199999999999</v>
      </c>
      <c r="T38" s="4">
        <f t="shared" ref="T38:T69" si="11">B38+IF(W$3&gt;600,C38*600+D38*(W$3-600),C38*W$3)</f>
        <v>124.59399999999999</v>
      </c>
      <c r="U38" s="4"/>
      <c r="V38" s="4"/>
      <c r="W38" s="4"/>
      <c r="X38" s="4"/>
      <c r="Y38" s="4"/>
    </row>
    <row r="39" spans="1:25" x14ac:dyDescent="0.25">
      <c r="A39" s="3">
        <v>44713</v>
      </c>
      <c r="B39" s="4">
        <v>7.75</v>
      </c>
      <c r="C39" s="5">
        <v>8.276E-2</v>
      </c>
      <c r="D39" s="5">
        <v>0.11198</v>
      </c>
      <c r="E39" s="4">
        <v>2</v>
      </c>
      <c r="F39" s="4">
        <v>0</v>
      </c>
      <c r="G39" s="16">
        <v>1.39E-3</v>
      </c>
      <c r="H39" s="16">
        <v>-8.0000000000000004E-4</v>
      </c>
      <c r="I39" s="16"/>
      <c r="J39" s="16"/>
      <c r="K39" s="5">
        <v>0</v>
      </c>
      <c r="L39" s="5">
        <v>-1.0290000000000001E-2</v>
      </c>
      <c r="M39"/>
      <c r="N39" s="5">
        <v>2.9299999999999999E-3</v>
      </c>
      <c r="O39" s="5">
        <v>-3.5899999999999999E-3</v>
      </c>
      <c r="P39" s="5">
        <f t="shared" si="8"/>
        <v>-1.0359999999999999E-2</v>
      </c>
      <c r="Q39" s="4">
        <f t="shared" si="10"/>
        <v>-10.431999999999999</v>
      </c>
      <c r="R39" s="3">
        <v>44713</v>
      </c>
      <c r="S39" s="10">
        <f t="shared" si="9"/>
        <v>114.16199999999999</v>
      </c>
      <c r="T39" s="4">
        <f t="shared" si="11"/>
        <v>124.59399999999999</v>
      </c>
      <c r="U39" s="4"/>
      <c r="V39" s="4"/>
      <c r="W39" s="4"/>
      <c r="X39" s="4"/>
      <c r="Y39" s="4"/>
    </row>
    <row r="40" spans="1:25" x14ac:dyDescent="0.25">
      <c r="A40" s="3">
        <v>44682</v>
      </c>
      <c r="B40" s="4">
        <v>7.75</v>
      </c>
      <c r="C40" s="13">
        <v>8.276E-2</v>
      </c>
      <c r="D40" s="13">
        <v>0.11198</v>
      </c>
      <c r="E40" s="4">
        <v>2</v>
      </c>
      <c r="F40" s="4">
        <v>0</v>
      </c>
      <c r="G40" s="16">
        <v>1.39E-3</v>
      </c>
      <c r="H40" s="16">
        <v>-8.0000000000000004E-4</v>
      </c>
      <c r="I40" s="16"/>
      <c r="J40" s="16"/>
      <c r="K40" s="5">
        <v>0</v>
      </c>
      <c r="L40" s="5">
        <v>-1.0290000000000001E-2</v>
      </c>
      <c r="M40" s="21"/>
      <c r="N40" s="5">
        <v>2.9299999999999999E-3</v>
      </c>
      <c r="O40" s="5">
        <v>-3.5899999999999999E-3</v>
      </c>
      <c r="P40" s="5">
        <f t="shared" si="8"/>
        <v>-1.0359999999999999E-2</v>
      </c>
      <c r="Q40" s="4">
        <f t="shared" si="10"/>
        <v>-10.431999999999999</v>
      </c>
      <c r="R40" s="3">
        <v>44682</v>
      </c>
      <c r="S40" s="10">
        <f t="shared" si="9"/>
        <v>114.16199999999999</v>
      </c>
      <c r="T40" s="4">
        <f t="shared" si="11"/>
        <v>124.59399999999999</v>
      </c>
      <c r="U40" s="4"/>
      <c r="V40" s="4"/>
      <c r="W40" s="4"/>
      <c r="X40" s="4"/>
      <c r="Y40" s="4"/>
    </row>
    <row r="41" spans="1:25" x14ac:dyDescent="0.25">
      <c r="A41" s="3">
        <v>44652</v>
      </c>
      <c r="B41" s="4">
        <v>7.75</v>
      </c>
      <c r="C41" s="5">
        <v>7.2239999999999999E-2</v>
      </c>
      <c r="D41" s="5">
        <v>0.10145999999999999</v>
      </c>
      <c r="E41" s="4">
        <v>2</v>
      </c>
      <c r="F41" s="4">
        <v>0</v>
      </c>
      <c r="G41" s="16">
        <v>1.39E-3</v>
      </c>
      <c r="H41" s="16">
        <v>-8.0000000000000004E-4</v>
      </c>
      <c r="I41" s="16"/>
      <c r="J41" s="16"/>
      <c r="K41" s="5">
        <v>0</v>
      </c>
      <c r="L41" s="5">
        <v>-1.0290000000000001E-2</v>
      </c>
      <c r="M41"/>
      <c r="N41" s="5">
        <v>2.9299999999999999E-3</v>
      </c>
      <c r="O41" s="5">
        <v>-3.5899999999999999E-3</v>
      </c>
      <c r="P41" s="5">
        <f t="shared" si="8"/>
        <v>-1.0359999999999999E-2</v>
      </c>
      <c r="Q41" s="4">
        <f t="shared" si="10"/>
        <v>-10.431999999999999</v>
      </c>
      <c r="R41" s="3">
        <v>44652</v>
      </c>
      <c r="S41" s="10">
        <f t="shared" si="9"/>
        <v>101.538</v>
      </c>
      <c r="T41" s="4">
        <f t="shared" si="11"/>
        <v>111.97</v>
      </c>
      <c r="U41" s="4"/>
      <c r="V41" s="4"/>
      <c r="W41" s="4"/>
      <c r="X41" s="4"/>
      <c r="Y41" s="4"/>
    </row>
    <row r="42" spans="1:25" x14ac:dyDescent="0.25">
      <c r="A42" s="3">
        <v>44621</v>
      </c>
      <c r="B42" s="4">
        <v>7.75</v>
      </c>
      <c r="C42" s="5">
        <v>7.2239999999999999E-2</v>
      </c>
      <c r="D42" s="5">
        <v>0.10145999999999999</v>
      </c>
      <c r="E42" s="4">
        <v>2</v>
      </c>
      <c r="F42" s="4">
        <v>0</v>
      </c>
      <c r="G42" s="16">
        <v>1.39E-3</v>
      </c>
      <c r="H42" s="16">
        <v>-8.0000000000000004E-4</v>
      </c>
      <c r="I42" s="16"/>
      <c r="J42" s="16"/>
      <c r="K42" s="5">
        <v>0</v>
      </c>
      <c r="L42" s="5">
        <v>-1.0290000000000001E-2</v>
      </c>
      <c r="M42"/>
      <c r="N42" s="5">
        <v>2.9299999999999999E-3</v>
      </c>
      <c r="O42" s="5">
        <v>-3.5899999999999999E-3</v>
      </c>
      <c r="P42" s="5">
        <f t="shared" si="8"/>
        <v>-1.0359999999999999E-2</v>
      </c>
      <c r="Q42" s="4">
        <f t="shared" si="10"/>
        <v>-10.431999999999999</v>
      </c>
      <c r="R42" s="3">
        <v>44621</v>
      </c>
      <c r="S42" s="10">
        <f t="shared" si="9"/>
        <v>101.538</v>
      </c>
      <c r="T42" s="4">
        <f t="shared" si="11"/>
        <v>111.97</v>
      </c>
      <c r="U42" s="4"/>
      <c r="V42" s="4"/>
      <c r="W42" s="4"/>
      <c r="X42" s="4"/>
      <c r="Y42" s="4"/>
    </row>
    <row r="43" spans="1:25" x14ac:dyDescent="0.25">
      <c r="A43" s="3">
        <v>44593</v>
      </c>
      <c r="B43" s="11">
        <v>7.75</v>
      </c>
      <c r="C43" s="14">
        <v>7.2239999999999999E-2</v>
      </c>
      <c r="D43" s="14">
        <v>0.10145999999999999</v>
      </c>
      <c r="E43" s="4">
        <v>2</v>
      </c>
      <c r="F43" s="4">
        <v>0</v>
      </c>
      <c r="G43" s="16">
        <v>1.39E-3</v>
      </c>
      <c r="H43" s="14">
        <v>-8.0000000000000004E-4</v>
      </c>
      <c r="I43" s="16"/>
      <c r="J43" s="16"/>
      <c r="K43" s="5">
        <v>0</v>
      </c>
      <c r="L43" s="5">
        <v>-1.0290000000000001E-2</v>
      </c>
      <c r="M43"/>
      <c r="N43" s="5">
        <v>2.9299999999999999E-3</v>
      </c>
      <c r="O43" s="5">
        <v>-3.5899999999999999E-3</v>
      </c>
      <c r="P43" s="5">
        <f t="shared" si="8"/>
        <v>-1.0359999999999999E-2</v>
      </c>
      <c r="Q43" s="4">
        <f t="shared" si="10"/>
        <v>-10.431999999999999</v>
      </c>
      <c r="R43" s="3">
        <v>44593</v>
      </c>
      <c r="S43" s="10">
        <f t="shared" si="9"/>
        <v>101.538</v>
      </c>
      <c r="T43" s="4">
        <f t="shared" si="11"/>
        <v>111.97</v>
      </c>
      <c r="U43"/>
      <c r="V43"/>
      <c r="W43"/>
      <c r="X43"/>
      <c r="Y43" s="4"/>
    </row>
    <row r="44" spans="1:25" x14ac:dyDescent="0.25">
      <c r="A44" s="3">
        <v>44562</v>
      </c>
      <c r="B44" s="4">
        <v>7.75</v>
      </c>
      <c r="C44" s="16">
        <v>7.2760000000000005E-2</v>
      </c>
      <c r="D44" s="5">
        <v>0.10198</v>
      </c>
      <c r="E44" s="4">
        <v>2</v>
      </c>
      <c r="F44" s="4">
        <v>0</v>
      </c>
      <c r="G44" s="16">
        <v>1.39E-3</v>
      </c>
      <c r="H44" s="4"/>
      <c r="I44" s="4"/>
      <c r="J44" s="4"/>
      <c r="K44" s="5">
        <v>0</v>
      </c>
      <c r="L44" s="5">
        <v>-1.0290000000000001E-2</v>
      </c>
      <c r="M44"/>
      <c r="N44" s="5">
        <v>2.9299999999999999E-3</v>
      </c>
      <c r="O44" s="5">
        <v>-3.5899999999999999E-3</v>
      </c>
      <c r="P44" s="5">
        <f t="shared" ref="P44:P75" si="12">SUM(F44:O44)</f>
        <v>-9.5599999999999991E-3</v>
      </c>
      <c r="Q44" s="4">
        <f t="shared" si="10"/>
        <v>-9.4719999999999995</v>
      </c>
      <c r="R44" s="3">
        <v>44562</v>
      </c>
      <c r="S44" s="10">
        <f t="shared" ref="S44:S75" si="13">T44+Q44</f>
        <v>103.12200000000001</v>
      </c>
      <c r="T44" s="4">
        <f t="shared" si="11"/>
        <v>112.59400000000001</v>
      </c>
      <c r="U44"/>
      <c r="V44"/>
      <c r="W44"/>
      <c r="X44"/>
      <c r="Y44" s="4"/>
    </row>
    <row r="45" spans="1:25" x14ac:dyDescent="0.25">
      <c r="A45" s="3">
        <v>44531</v>
      </c>
      <c r="B45" s="4">
        <v>7.75</v>
      </c>
      <c r="C45" s="16">
        <v>7.2760000000000005E-2</v>
      </c>
      <c r="D45" s="5">
        <v>0.10198</v>
      </c>
      <c r="E45" s="4">
        <v>2</v>
      </c>
      <c r="F45" s="4">
        <v>0</v>
      </c>
      <c r="G45" s="16">
        <v>1.39E-3</v>
      </c>
      <c r="H45" s="4"/>
      <c r="I45" s="4"/>
      <c r="J45" s="4"/>
      <c r="K45" s="5">
        <v>0</v>
      </c>
      <c r="L45" s="5">
        <v>-1.0290000000000001E-2</v>
      </c>
      <c r="M45"/>
      <c r="N45" s="5">
        <v>2.9299999999999999E-3</v>
      </c>
      <c r="O45" s="5">
        <v>-3.5899999999999999E-3</v>
      </c>
      <c r="P45" s="5">
        <f t="shared" si="12"/>
        <v>-9.5599999999999991E-3</v>
      </c>
      <c r="Q45" s="4">
        <f t="shared" si="10"/>
        <v>-9.4719999999999995</v>
      </c>
      <c r="R45" s="3">
        <v>44531</v>
      </c>
      <c r="S45" s="10">
        <f t="shared" si="13"/>
        <v>103.12200000000001</v>
      </c>
      <c r="T45" s="4">
        <f t="shared" si="11"/>
        <v>112.59400000000001</v>
      </c>
      <c r="U45"/>
      <c r="V45"/>
      <c r="W45"/>
      <c r="X45"/>
      <c r="Y45" s="4"/>
    </row>
    <row r="46" spans="1:25" x14ac:dyDescent="0.25">
      <c r="A46" s="3">
        <v>44501</v>
      </c>
      <c r="B46" s="4">
        <v>7.75</v>
      </c>
      <c r="C46" s="16">
        <v>7.2760000000000005E-2</v>
      </c>
      <c r="D46" s="5">
        <v>0.10198</v>
      </c>
      <c r="E46" s="4">
        <v>2</v>
      </c>
      <c r="F46" s="4">
        <v>0</v>
      </c>
      <c r="G46" s="16">
        <v>1.39E-3</v>
      </c>
      <c r="H46" s="4"/>
      <c r="I46" s="5"/>
      <c r="J46" s="4"/>
      <c r="K46" s="5">
        <v>0</v>
      </c>
      <c r="L46" s="5">
        <v>-1.0290000000000001E-2</v>
      </c>
      <c r="M46"/>
      <c r="N46" s="5">
        <v>2.9299999999999999E-3</v>
      </c>
      <c r="O46" s="5">
        <v>-3.5899999999999999E-3</v>
      </c>
      <c r="P46" s="5">
        <f t="shared" si="12"/>
        <v>-9.5599999999999991E-3</v>
      </c>
      <c r="Q46" s="4">
        <f t="shared" si="10"/>
        <v>-9.4719999999999995</v>
      </c>
      <c r="R46" s="3">
        <v>44501</v>
      </c>
      <c r="S46" s="10">
        <f t="shared" si="13"/>
        <v>103.12200000000001</v>
      </c>
      <c r="T46" s="4">
        <f t="shared" si="11"/>
        <v>112.59400000000001</v>
      </c>
      <c r="U46"/>
      <c r="V46"/>
      <c r="W46"/>
      <c r="X46"/>
      <c r="Y46" s="4"/>
    </row>
    <row r="47" spans="1:25" x14ac:dyDescent="0.25">
      <c r="A47" s="3">
        <v>44470</v>
      </c>
      <c r="B47" s="4">
        <v>7.75</v>
      </c>
      <c r="C47" s="16">
        <v>7.2760000000000005E-2</v>
      </c>
      <c r="D47" s="5">
        <v>0.10198</v>
      </c>
      <c r="E47" s="12">
        <v>2</v>
      </c>
      <c r="F47" s="4">
        <v>0</v>
      </c>
      <c r="G47" s="16">
        <v>1.39E-3</v>
      </c>
      <c r="H47" s="4"/>
      <c r="I47" s="4"/>
      <c r="J47" s="4"/>
      <c r="K47" s="5">
        <v>0</v>
      </c>
      <c r="L47" s="14">
        <v>-1.0290000000000001E-2</v>
      </c>
      <c r="M47" s="22"/>
      <c r="N47" s="5">
        <v>2.9299999999999999E-3</v>
      </c>
      <c r="O47" s="5">
        <v>-3.5899999999999999E-3</v>
      </c>
      <c r="P47" s="5">
        <f t="shared" si="12"/>
        <v>-9.5599999999999991E-3</v>
      </c>
      <c r="Q47" s="4">
        <f t="shared" si="10"/>
        <v>-9.4719999999999995</v>
      </c>
      <c r="R47" s="3">
        <v>44470</v>
      </c>
      <c r="S47" s="10">
        <f t="shared" si="13"/>
        <v>103.12200000000001</v>
      </c>
      <c r="T47" s="4">
        <f t="shared" si="11"/>
        <v>112.59400000000001</v>
      </c>
      <c r="U47"/>
      <c r="V47"/>
      <c r="W47"/>
      <c r="X47"/>
      <c r="Y47" s="4"/>
    </row>
    <row r="48" spans="1:25" x14ac:dyDescent="0.25">
      <c r="A48" s="3">
        <v>44440</v>
      </c>
      <c r="B48" s="4">
        <v>7.75</v>
      </c>
      <c r="C48" s="16">
        <v>7.2760000000000005E-2</v>
      </c>
      <c r="D48" s="5">
        <v>0.10198</v>
      </c>
      <c r="E48" s="4">
        <v>0.74</v>
      </c>
      <c r="F48" s="4">
        <v>0</v>
      </c>
      <c r="G48" s="16">
        <v>1.39E-3</v>
      </c>
      <c r="H48" s="4"/>
      <c r="I48" s="4"/>
      <c r="J48" s="4"/>
      <c r="K48" s="5">
        <v>0</v>
      </c>
      <c r="L48" s="5">
        <v>-7.28E-3</v>
      </c>
      <c r="M48"/>
      <c r="N48" s="5">
        <v>2.9299999999999999E-3</v>
      </c>
      <c r="O48" s="5">
        <v>-3.5899999999999999E-3</v>
      </c>
      <c r="P48" s="5">
        <f t="shared" si="12"/>
        <v>-6.5500000000000003E-3</v>
      </c>
      <c r="Q48" s="4">
        <f t="shared" si="10"/>
        <v>-7.12</v>
      </c>
      <c r="R48" s="3">
        <v>44440</v>
      </c>
      <c r="S48" s="10">
        <f t="shared" si="13"/>
        <v>105.474</v>
      </c>
      <c r="T48" s="4">
        <f t="shared" si="11"/>
        <v>112.59400000000001</v>
      </c>
      <c r="U48" s="4"/>
      <c r="V48" s="4"/>
      <c r="W48" s="4"/>
      <c r="X48" s="4"/>
      <c r="Y48" s="4"/>
    </row>
    <row r="49" spans="1:25" x14ac:dyDescent="0.25">
      <c r="A49" s="3">
        <v>44409</v>
      </c>
      <c r="B49" s="4">
        <v>7.75</v>
      </c>
      <c r="C49" s="16">
        <v>7.2760000000000005E-2</v>
      </c>
      <c r="D49" s="5">
        <v>0.10198</v>
      </c>
      <c r="E49" s="4">
        <v>0.74</v>
      </c>
      <c r="F49" s="4">
        <v>0</v>
      </c>
      <c r="G49" s="16">
        <v>1.39E-3</v>
      </c>
      <c r="H49" s="4"/>
      <c r="I49" s="4"/>
      <c r="J49" s="4"/>
      <c r="K49" s="5">
        <v>0</v>
      </c>
      <c r="L49" s="5">
        <v>-7.28E-3</v>
      </c>
      <c r="M49"/>
      <c r="N49" s="5">
        <v>2.9299999999999999E-3</v>
      </c>
      <c r="O49" s="5">
        <v>-3.5899999999999999E-3</v>
      </c>
      <c r="P49" s="5">
        <f t="shared" si="12"/>
        <v>-6.5500000000000003E-3</v>
      </c>
      <c r="Q49" s="4">
        <f t="shared" si="10"/>
        <v>-7.12</v>
      </c>
      <c r="R49" s="3">
        <v>44409</v>
      </c>
      <c r="S49" s="10">
        <f t="shared" si="13"/>
        <v>105.474</v>
      </c>
      <c r="T49" s="4">
        <f t="shared" si="11"/>
        <v>112.59400000000001</v>
      </c>
      <c r="U49" s="4"/>
      <c r="V49" s="4"/>
      <c r="W49" s="4"/>
      <c r="X49" s="4"/>
      <c r="Y49" s="4"/>
    </row>
    <row r="50" spans="1:25" x14ac:dyDescent="0.25">
      <c r="A50" s="3">
        <v>44378</v>
      </c>
      <c r="B50" s="4">
        <v>7.75</v>
      </c>
      <c r="C50" s="16">
        <v>7.2760000000000005E-2</v>
      </c>
      <c r="D50" s="5">
        <v>0.10198</v>
      </c>
      <c r="E50" s="4">
        <v>0.74</v>
      </c>
      <c r="F50" s="4">
        <v>0</v>
      </c>
      <c r="G50" s="16">
        <v>1.39E-3</v>
      </c>
      <c r="H50" s="4"/>
      <c r="I50" s="4"/>
      <c r="J50" s="4"/>
      <c r="K50" s="5">
        <v>0</v>
      </c>
      <c r="L50" s="5">
        <v>-7.28E-3</v>
      </c>
      <c r="M50"/>
      <c r="N50" s="5">
        <v>2.9299999999999999E-3</v>
      </c>
      <c r="O50" s="5">
        <v>-3.5899999999999999E-3</v>
      </c>
      <c r="P50" s="5">
        <f t="shared" si="12"/>
        <v>-6.5500000000000003E-3</v>
      </c>
      <c r="Q50" s="4">
        <f t="shared" si="10"/>
        <v>-7.12</v>
      </c>
      <c r="R50" s="3">
        <v>44378</v>
      </c>
      <c r="S50" s="10">
        <f t="shared" si="13"/>
        <v>105.474</v>
      </c>
      <c r="T50" s="4">
        <f t="shared" si="11"/>
        <v>112.59400000000001</v>
      </c>
      <c r="U50" s="4"/>
      <c r="V50" s="4"/>
      <c r="W50" s="4"/>
      <c r="X50" s="4"/>
      <c r="Y50" s="4"/>
    </row>
    <row r="51" spans="1:25" x14ac:dyDescent="0.25">
      <c r="A51" s="3">
        <v>44348</v>
      </c>
      <c r="B51" s="4">
        <v>7.75</v>
      </c>
      <c r="C51" s="16">
        <v>7.2760000000000005E-2</v>
      </c>
      <c r="D51" s="5">
        <v>0.10198</v>
      </c>
      <c r="E51" s="4">
        <v>0.74</v>
      </c>
      <c r="F51" s="4">
        <v>0</v>
      </c>
      <c r="G51" s="16">
        <v>1.39E-3</v>
      </c>
      <c r="H51" s="4"/>
      <c r="I51" s="4"/>
      <c r="J51" s="4"/>
      <c r="K51" s="5">
        <v>0</v>
      </c>
      <c r="L51" s="5">
        <v>-7.28E-3</v>
      </c>
      <c r="M51"/>
      <c r="N51" s="5">
        <v>2.9299999999999999E-3</v>
      </c>
      <c r="O51" s="5">
        <v>-3.5899999999999999E-3</v>
      </c>
      <c r="P51" s="5">
        <f t="shared" si="12"/>
        <v>-6.5500000000000003E-3</v>
      </c>
      <c r="Q51" s="4">
        <f t="shared" si="10"/>
        <v>-7.12</v>
      </c>
      <c r="R51" s="3">
        <v>44348</v>
      </c>
      <c r="S51" s="10">
        <f t="shared" si="13"/>
        <v>105.474</v>
      </c>
      <c r="T51" s="4">
        <f t="shared" si="11"/>
        <v>112.59400000000001</v>
      </c>
      <c r="U51" s="4"/>
      <c r="V51" s="4"/>
      <c r="W51" s="4"/>
      <c r="X51" s="4"/>
      <c r="Y51" s="4"/>
    </row>
    <row r="52" spans="1:25" x14ac:dyDescent="0.25">
      <c r="A52" s="3">
        <v>44317</v>
      </c>
      <c r="B52" s="4">
        <v>7.75</v>
      </c>
      <c r="C52" s="16">
        <v>7.2760000000000005E-2</v>
      </c>
      <c r="D52" s="16">
        <v>0.10198</v>
      </c>
      <c r="E52" s="4">
        <v>0.74</v>
      </c>
      <c r="F52" s="11">
        <v>0</v>
      </c>
      <c r="G52" s="16">
        <v>1.39E-3</v>
      </c>
      <c r="H52" s="4"/>
      <c r="I52" s="4"/>
      <c r="J52" s="4"/>
      <c r="K52" s="5">
        <v>0</v>
      </c>
      <c r="L52" s="5">
        <v>-7.28E-3</v>
      </c>
      <c r="M52"/>
      <c r="N52" s="5">
        <v>2.9299999999999999E-3</v>
      </c>
      <c r="O52" s="16">
        <v>-3.5899999999999999E-3</v>
      </c>
      <c r="P52" s="5">
        <f t="shared" si="12"/>
        <v>-6.5500000000000003E-3</v>
      </c>
      <c r="Q52" s="4">
        <f t="shared" si="10"/>
        <v>-7.12</v>
      </c>
      <c r="R52" s="3">
        <v>44317</v>
      </c>
      <c r="S52" s="10">
        <f t="shared" si="13"/>
        <v>105.474</v>
      </c>
      <c r="T52" s="4">
        <f t="shared" si="11"/>
        <v>112.59400000000001</v>
      </c>
      <c r="U52" s="4"/>
      <c r="V52" s="4"/>
      <c r="W52" s="4"/>
      <c r="X52" s="4"/>
      <c r="Y52" s="4"/>
    </row>
    <row r="53" spans="1:25" x14ac:dyDescent="0.25">
      <c r="A53" s="3">
        <v>44287</v>
      </c>
      <c r="B53" s="4">
        <v>7.75</v>
      </c>
      <c r="C53" s="16">
        <v>7.2760000000000005E-2</v>
      </c>
      <c r="D53" s="16">
        <v>0.10198</v>
      </c>
      <c r="E53" s="4">
        <v>0.74</v>
      </c>
      <c r="F53" s="11">
        <v>0</v>
      </c>
      <c r="G53" s="16">
        <v>1.39E-3</v>
      </c>
      <c r="H53" s="4"/>
      <c r="I53" s="4"/>
      <c r="J53" s="4"/>
      <c r="K53" s="5">
        <v>0</v>
      </c>
      <c r="L53" s="5">
        <v>-7.28E-3</v>
      </c>
      <c r="M53"/>
      <c r="N53" s="5">
        <v>2.9299999999999999E-3</v>
      </c>
      <c r="O53" s="16">
        <v>-3.5899999999999999E-3</v>
      </c>
      <c r="P53" s="5">
        <f t="shared" si="12"/>
        <v>-6.5500000000000003E-3</v>
      </c>
      <c r="Q53" s="4">
        <f t="shared" si="10"/>
        <v>-7.12</v>
      </c>
      <c r="R53" s="3">
        <v>44287</v>
      </c>
      <c r="S53" s="10">
        <f t="shared" si="13"/>
        <v>105.474</v>
      </c>
      <c r="T53" s="4">
        <f t="shared" si="11"/>
        <v>112.59400000000001</v>
      </c>
      <c r="U53" s="4"/>
      <c r="V53" s="4"/>
      <c r="W53" s="4"/>
      <c r="X53" s="4"/>
      <c r="Y53" s="4"/>
    </row>
    <row r="54" spans="1:25" x14ac:dyDescent="0.25">
      <c r="A54" s="3">
        <v>44256</v>
      </c>
      <c r="B54" s="4">
        <v>7.75</v>
      </c>
      <c r="C54" s="16">
        <v>7.2760000000000005E-2</v>
      </c>
      <c r="D54" s="16">
        <v>0.10198</v>
      </c>
      <c r="E54" s="4">
        <v>0.74</v>
      </c>
      <c r="F54" s="11">
        <v>0</v>
      </c>
      <c r="G54" s="16">
        <v>1.39E-3</v>
      </c>
      <c r="H54" s="4"/>
      <c r="I54" s="4"/>
      <c r="J54" s="4"/>
      <c r="K54" s="5">
        <v>0</v>
      </c>
      <c r="L54" s="5">
        <v>-7.28E-3</v>
      </c>
      <c r="M54"/>
      <c r="N54" s="5">
        <v>2.9299999999999999E-3</v>
      </c>
      <c r="O54" s="16">
        <v>-3.5899999999999999E-3</v>
      </c>
      <c r="P54" s="5">
        <f t="shared" si="12"/>
        <v>-6.5500000000000003E-3</v>
      </c>
      <c r="Q54" s="4">
        <f t="shared" si="10"/>
        <v>-7.12</v>
      </c>
      <c r="R54" s="3">
        <v>44256</v>
      </c>
      <c r="S54" s="10">
        <f t="shared" si="13"/>
        <v>105.474</v>
      </c>
      <c r="T54" s="4">
        <f t="shared" si="11"/>
        <v>112.59400000000001</v>
      </c>
      <c r="U54" s="4"/>
      <c r="V54" s="4"/>
      <c r="W54" s="4"/>
      <c r="X54" s="4"/>
      <c r="Y54" s="4"/>
    </row>
    <row r="55" spans="1:25" x14ac:dyDescent="0.25">
      <c r="A55" s="3">
        <v>44228</v>
      </c>
      <c r="B55" s="4">
        <v>7.75</v>
      </c>
      <c r="C55" s="16">
        <v>7.2760000000000005E-2</v>
      </c>
      <c r="D55" s="16">
        <v>0.10198</v>
      </c>
      <c r="E55" s="4">
        <v>0.74</v>
      </c>
      <c r="F55" s="11">
        <v>0</v>
      </c>
      <c r="G55" s="13">
        <v>1.39E-3</v>
      </c>
      <c r="H55" s="4"/>
      <c r="I55" s="4"/>
      <c r="J55" s="4"/>
      <c r="K55" s="5">
        <v>0</v>
      </c>
      <c r="L55" s="5">
        <v>-7.28E-3</v>
      </c>
      <c r="M55"/>
      <c r="N55" s="5">
        <v>2.9299999999999999E-3</v>
      </c>
      <c r="O55" s="16">
        <v>-3.5899999999999999E-3</v>
      </c>
      <c r="P55" s="5">
        <f t="shared" si="12"/>
        <v>-6.5500000000000003E-3</v>
      </c>
      <c r="Q55" s="4">
        <f t="shared" si="10"/>
        <v>-7.12</v>
      </c>
      <c r="R55" s="3">
        <v>44228</v>
      </c>
      <c r="S55" s="10">
        <f t="shared" si="13"/>
        <v>105.474</v>
      </c>
      <c r="T55" s="4">
        <f t="shared" si="11"/>
        <v>112.59400000000001</v>
      </c>
      <c r="U55" s="4"/>
      <c r="V55" s="4"/>
      <c r="W55" s="4"/>
      <c r="X55" s="4"/>
      <c r="Y55" s="4"/>
    </row>
    <row r="56" spans="1:25" x14ac:dyDescent="0.25">
      <c r="A56" s="3">
        <v>44197</v>
      </c>
      <c r="B56" s="4">
        <v>7.75</v>
      </c>
      <c r="C56" s="13">
        <v>7.2760000000000005E-2</v>
      </c>
      <c r="D56" s="14">
        <v>0.10198</v>
      </c>
      <c r="E56" s="4">
        <v>0.74</v>
      </c>
      <c r="F56" s="11">
        <v>0</v>
      </c>
      <c r="G56" s="16">
        <v>-3.16E-3</v>
      </c>
      <c r="H56" s="4"/>
      <c r="I56" s="11"/>
      <c r="J56" s="4"/>
      <c r="K56" s="5">
        <v>0</v>
      </c>
      <c r="L56" s="5">
        <v>-7.28E-3</v>
      </c>
      <c r="M56"/>
      <c r="N56" s="5">
        <v>2.9299999999999999E-3</v>
      </c>
      <c r="O56" s="14">
        <v>-3.5899999999999999E-3</v>
      </c>
      <c r="P56" s="5">
        <f t="shared" si="12"/>
        <v>-1.1099999999999999E-2</v>
      </c>
      <c r="Q56" s="4">
        <f t="shared" si="10"/>
        <v>-12.579999999999998</v>
      </c>
      <c r="R56" s="3">
        <v>44197</v>
      </c>
      <c r="S56" s="10">
        <f t="shared" si="13"/>
        <v>100.01400000000001</v>
      </c>
      <c r="T56" s="4">
        <f t="shared" si="11"/>
        <v>112.59400000000001</v>
      </c>
      <c r="U56" s="4"/>
      <c r="V56" s="4"/>
      <c r="W56" s="4"/>
      <c r="X56" s="4"/>
      <c r="Y56" s="4"/>
    </row>
    <row r="57" spans="1:25" x14ac:dyDescent="0.25">
      <c r="A57" s="3">
        <v>44166</v>
      </c>
      <c r="B57" s="4">
        <v>7.75</v>
      </c>
      <c r="C57" s="5">
        <v>6.7169999999999994E-2</v>
      </c>
      <c r="D57" s="5">
        <v>0.10613</v>
      </c>
      <c r="E57" s="4">
        <v>0.74</v>
      </c>
      <c r="F57" s="18">
        <v>0</v>
      </c>
      <c r="G57" s="16">
        <v>-3.16E-3</v>
      </c>
      <c r="H57" s="4"/>
      <c r="I57" s="5">
        <v>4.0000000000000003E-5</v>
      </c>
      <c r="J57" s="5"/>
      <c r="K57" s="5">
        <v>0</v>
      </c>
      <c r="L57" s="5">
        <v>-7.28E-3</v>
      </c>
      <c r="M57"/>
      <c r="N57" s="5">
        <v>2.9299999999999999E-3</v>
      </c>
      <c r="O57" s="16">
        <v>-2.4099999999999998E-3</v>
      </c>
      <c r="P57" s="5">
        <f t="shared" si="12"/>
        <v>-9.8799999999999999E-3</v>
      </c>
      <c r="Q57" s="4">
        <f t="shared" si="10"/>
        <v>-11.116</v>
      </c>
      <c r="R57" s="3">
        <v>44166</v>
      </c>
      <c r="S57" s="10">
        <f t="shared" si="13"/>
        <v>100.614</v>
      </c>
      <c r="T57" s="4">
        <f t="shared" si="11"/>
        <v>111.73</v>
      </c>
      <c r="U57" s="4"/>
      <c r="V57" s="4"/>
      <c r="W57" s="4"/>
      <c r="X57" s="4"/>
      <c r="Y57" s="4"/>
    </row>
    <row r="58" spans="1:25" x14ac:dyDescent="0.25">
      <c r="A58" s="3">
        <v>44136</v>
      </c>
      <c r="B58" s="4">
        <v>7.75</v>
      </c>
      <c r="C58" s="5">
        <v>6.7169999999999994E-2</v>
      </c>
      <c r="D58" s="5">
        <v>0.10613</v>
      </c>
      <c r="E58" s="4">
        <v>0.74</v>
      </c>
      <c r="F58" s="18">
        <v>0</v>
      </c>
      <c r="G58" s="16">
        <v>-3.16E-3</v>
      </c>
      <c r="H58" s="4"/>
      <c r="I58" s="5">
        <v>4.0000000000000003E-5</v>
      </c>
      <c r="J58" s="5"/>
      <c r="K58" s="5">
        <v>0</v>
      </c>
      <c r="L58" s="5">
        <v>-7.28E-3</v>
      </c>
      <c r="M58"/>
      <c r="N58" s="5">
        <v>2.9299999999999999E-3</v>
      </c>
      <c r="O58" s="16">
        <v>-2.4099999999999998E-3</v>
      </c>
      <c r="P58" s="5">
        <f t="shared" si="12"/>
        <v>-9.8799999999999999E-3</v>
      </c>
      <c r="Q58" s="4">
        <f t="shared" si="10"/>
        <v>-11.116</v>
      </c>
      <c r="R58" s="3">
        <v>44136</v>
      </c>
      <c r="S58" s="10">
        <f t="shared" si="13"/>
        <v>100.614</v>
      </c>
      <c r="T58" s="4">
        <f t="shared" si="11"/>
        <v>111.73</v>
      </c>
      <c r="U58" s="4"/>
      <c r="V58" s="4"/>
      <c r="W58" s="4"/>
      <c r="X58" s="4"/>
      <c r="Y58" s="4"/>
    </row>
    <row r="59" spans="1:25" x14ac:dyDescent="0.25">
      <c r="A59" s="3">
        <v>44105</v>
      </c>
      <c r="B59" s="4">
        <v>7.75</v>
      </c>
      <c r="C59" s="5">
        <v>6.7169999999999994E-2</v>
      </c>
      <c r="D59" s="5">
        <v>0.10613</v>
      </c>
      <c r="E59" s="4">
        <v>0.74</v>
      </c>
      <c r="F59" s="18">
        <v>0</v>
      </c>
      <c r="G59" s="16">
        <v>-3.16E-3</v>
      </c>
      <c r="H59" s="4"/>
      <c r="I59" s="5">
        <v>4.0000000000000003E-5</v>
      </c>
      <c r="J59" s="5"/>
      <c r="K59" s="5">
        <v>0</v>
      </c>
      <c r="L59" s="5">
        <v>-7.28E-3</v>
      </c>
      <c r="M59"/>
      <c r="N59" s="5">
        <v>2.9299999999999999E-3</v>
      </c>
      <c r="O59" s="16">
        <v>-2.4099999999999998E-3</v>
      </c>
      <c r="P59" s="5">
        <f t="shared" si="12"/>
        <v>-9.8799999999999999E-3</v>
      </c>
      <c r="Q59" s="4">
        <f t="shared" si="10"/>
        <v>-11.116</v>
      </c>
      <c r="R59" s="3">
        <v>44105</v>
      </c>
      <c r="S59" s="10">
        <f t="shared" si="13"/>
        <v>100.614</v>
      </c>
      <c r="T59" s="4">
        <f t="shared" si="11"/>
        <v>111.73</v>
      </c>
      <c r="U59" s="4"/>
      <c r="V59" s="4"/>
      <c r="W59" s="4"/>
      <c r="X59" s="4"/>
      <c r="Y59" s="4"/>
    </row>
    <row r="60" spans="1:25" x14ac:dyDescent="0.25">
      <c r="A60" s="3">
        <v>44075</v>
      </c>
      <c r="B60" s="4">
        <v>7.75</v>
      </c>
      <c r="C60" s="5">
        <v>6.7169999999999994E-2</v>
      </c>
      <c r="D60" s="5">
        <v>0.10613</v>
      </c>
      <c r="E60" s="4">
        <v>0.74</v>
      </c>
      <c r="F60" s="18">
        <v>0</v>
      </c>
      <c r="G60" s="16">
        <v>-3.16E-3</v>
      </c>
      <c r="H60" s="4"/>
      <c r="I60" s="5">
        <v>4.0000000000000003E-5</v>
      </c>
      <c r="J60" s="5"/>
      <c r="K60" s="5">
        <v>0</v>
      </c>
      <c r="L60" s="5">
        <v>-7.28E-3</v>
      </c>
      <c r="M60"/>
      <c r="N60" s="5">
        <v>2.9299999999999999E-3</v>
      </c>
      <c r="O60" s="16">
        <v>-2.4099999999999998E-3</v>
      </c>
      <c r="P60" s="5">
        <f t="shared" si="12"/>
        <v>-9.8799999999999999E-3</v>
      </c>
      <c r="Q60" s="4">
        <f t="shared" si="10"/>
        <v>-11.116</v>
      </c>
      <c r="R60" s="3">
        <v>44075</v>
      </c>
      <c r="S60" s="10">
        <f t="shared" si="13"/>
        <v>100.614</v>
      </c>
      <c r="T60" s="4">
        <f t="shared" si="11"/>
        <v>111.73</v>
      </c>
      <c r="U60" s="4"/>
      <c r="V60" s="4"/>
      <c r="W60" s="4"/>
      <c r="X60" s="4"/>
      <c r="Y60" s="4"/>
    </row>
    <row r="61" spans="1:25" x14ac:dyDescent="0.25">
      <c r="A61" s="3">
        <v>44044</v>
      </c>
      <c r="B61" s="4">
        <v>7.75</v>
      </c>
      <c r="C61" s="5">
        <v>6.7169999999999994E-2</v>
      </c>
      <c r="D61" s="5">
        <v>0.10613</v>
      </c>
      <c r="E61" s="4">
        <v>0.74</v>
      </c>
      <c r="F61" s="18">
        <v>0</v>
      </c>
      <c r="G61" s="16">
        <v>-3.16E-3</v>
      </c>
      <c r="H61" s="4"/>
      <c r="I61" s="5">
        <v>4.0000000000000003E-5</v>
      </c>
      <c r="J61" s="5"/>
      <c r="K61" s="5">
        <v>0</v>
      </c>
      <c r="L61" s="5">
        <v>-7.28E-3</v>
      </c>
      <c r="M61"/>
      <c r="N61" s="5">
        <v>2.9299999999999999E-3</v>
      </c>
      <c r="O61" s="16">
        <v>-2.4099999999999998E-3</v>
      </c>
      <c r="P61" s="5">
        <f t="shared" si="12"/>
        <v>-9.8799999999999999E-3</v>
      </c>
      <c r="Q61" s="4">
        <f t="shared" si="10"/>
        <v>-11.116</v>
      </c>
      <c r="R61" s="3">
        <v>44044</v>
      </c>
      <c r="S61" s="10">
        <f t="shared" si="13"/>
        <v>100.614</v>
      </c>
      <c r="T61" s="4">
        <f t="shared" si="11"/>
        <v>111.73</v>
      </c>
      <c r="U61" s="4"/>
      <c r="V61" s="4"/>
      <c r="W61" s="4"/>
      <c r="X61" s="4"/>
      <c r="Y61" s="4"/>
    </row>
    <row r="62" spans="1:25" x14ac:dyDescent="0.25">
      <c r="A62" s="3">
        <v>44013</v>
      </c>
      <c r="B62" s="4">
        <v>7.75</v>
      </c>
      <c r="C62" s="5">
        <v>6.7169999999999994E-2</v>
      </c>
      <c r="D62" s="5">
        <v>0.10613</v>
      </c>
      <c r="E62" s="4">
        <v>0.74</v>
      </c>
      <c r="F62" s="18">
        <v>0</v>
      </c>
      <c r="G62" s="16">
        <v>-3.16E-3</v>
      </c>
      <c r="H62" s="4"/>
      <c r="I62" s="5">
        <v>4.0000000000000003E-5</v>
      </c>
      <c r="J62" s="5"/>
      <c r="K62" s="5">
        <v>0</v>
      </c>
      <c r="L62" s="5">
        <v>-7.28E-3</v>
      </c>
      <c r="M62"/>
      <c r="N62" s="5">
        <v>2.9299999999999999E-3</v>
      </c>
      <c r="O62" s="16">
        <v>-2.4099999999999998E-3</v>
      </c>
      <c r="P62" s="5">
        <f t="shared" si="12"/>
        <v>-9.8799999999999999E-3</v>
      </c>
      <c r="Q62" s="4">
        <f t="shared" si="10"/>
        <v>-11.116</v>
      </c>
      <c r="R62" s="3">
        <v>44013</v>
      </c>
      <c r="S62" s="10">
        <f t="shared" si="13"/>
        <v>100.614</v>
      </c>
      <c r="T62" s="4">
        <f t="shared" si="11"/>
        <v>111.73</v>
      </c>
      <c r="U62" s="4"/>
      <c r="V62" s="4"/>
      <c r="W62" s="4"/>
      <c r="X62" s="4"/>
      <c r="Y62" s="4"/>
    </row>
    <row r="63" spans="1:25" x14ac:dyDescent="0.25">
      <c r="A63" s="3">
        <v>43983</v>
      </c>
      <c r="B63" s="4">
        <v>7.75</v>
      </c>
      <c r="C63" s="5">
        <v>6.7169999999999994E-2</v>
      </c>
      <c r="D63" s="5">
        <v>0.10613</v>
      </c>
      <c r="E63" s="4">
        <v>0.74</v>
      </c>
      <c r="F63" s="18">
        <v>0</v>
      </c>
      <c r="G63" s="16">
        <v>-3.16E-3</v>
      </c>
      <c r="H63" s="4"/>
      <c r="I63" s="5">
        <v>4.0000000000000003E-5</v>
      </c>
      <c r="J63" s="5"/>
      <c r="K63" s="5">
        <v>0</v>
      </c>
      <c r="L63" s="5">
        <v>-7.28E-3</v>
      </c>
      <c r="M63"/>
      <c r="N63" s="5">
        <v>2.9299999999999999E-3</v>
      </c>
      <c r="O63" s="16">
        <v>-2.4099999999999998E-3</v>
      </c>
      <c r="P63" s="5">
        <f t="shared" si="12"/>
        <v>-9.8799999999999999E-3</v>
      </c>
      <c r="Q63" s="4">
        <f t="shared" si="10"/>
        <v>-11.116</v>
      </c>
      <c r="R63" s="3">
        <v>43983</v>
      </c>
      <c r="S63" s="10">
        <f t="shared" si="13"/>
        <v>100.614</v>
      </c>
      <c r="T63" s="4">
        <f t="shared" si="11"/>
        <v>111.73</v>
      </c>
      <c r="U63" s="4"/>
      <c r="V63" s="4"/>
      <c r="W63" s="4"/>
      <c r="X63" s="4"/>
      <c r="Y63" s="4"/>
    </row>
    <row r="64" spans="1:25" x14ac:dyDescent="0.25">
      <c r="A64" s="3">
        <v>43952</v>
      </c>
      <c r="B64" s="4">
        <v>7.75</v>
      </c>
      <c r="C64" s="5">
        <v>6.7169999999999994E-2</v>
      </c>
      <c r="D64" s="5">
        <v>0.10613</v>
      </c>
      <c r="E64" s="4">
        <v>0.74</v>
      </c>
      <c r="F64" s="18">
        <v>0</v>
      </c>
      <c r="G64" s="16">
        <v>-3.16E-3</v>
      </c>
      <c r="H64" s="4"/>
      <c r="I64" s="5">
        <v>4.0000000000000003E-5</v>
      </c>
      <c r="J64" s="5"/>
      <c r="K64" s="5">
        <v>0</v>
      </c>
      <c r="L64" s="5">
        <v>-7.28E-3</v>
      </c>
      <c r="M64"/>
      <c r="N64" s="5">
        <v>2.9299999999999999E-3</v>
      </c>
      <c r="O64" s="16">
        <v>-2.4099999999999998E-3</v>
      </c>
      <c r="P64" s="5">
        <f t="shared" si="12"/>
        <v>-9.8799999999999999E-3</v>
      </c>
      <c r="Q64" s="4">
        <f t="shared" si="10"/>
        <v>-11.116</v>
      </c>
      <c r="R64" s="3">
        <v>43952</v>
      </c>
      <c r="S64" s="10">
        <f t="shared" si="13"/>
        <v>100.614</v>
      </c>
      <c r="T64" s="4">
        <f t="shared" si="11"/>
        <v>111.73</v>
      </c>
      <c r="U64" s="4"/>
      <c r="V64" s="4"/>
      <c r="W64" s="4"/>
      <c r="X64" s="4"/>
      <c r="Y64" s="4"/>
    </row>
    <row r="65" spans="1:25" x14ac:dyDescent="0.25">
      <c r="A65" s="3">
        <v>43922</v>
      </c>
      <c r="B65" s="4">
        <v>7.75</v>
      </c>
      <c r="C65" s="5">
        <v>6.7169999999999994E-2</v>
      </c>
      <c r="D65" s="5">
        <v>0.10613</v>
      </c>
      <c r="E65" s="4">
        <v>0.74</v>
      </c>
      <c r="F65" s="18">
        <v>0</v>
      </c>
      <c r="G65" s="16">
        <v>-3.16E-3</v>
      </c>
      <c r="H65" s="4"/>
      <c r="I65" s="5">
        <v>4.0000000000000003E-5</v>
      </c>
      <c r="J65" s="5"/>
      <c r="K65" s="5">
        <v>0</v>
      </c>
      <c r="L65" s="5">
        <v>-7.28E-3</v>
      </c>
      <c r="M65"/>
      <c r="N65" s="5">
        <v>2.9299999999999999E-3</v>
      </c>
      <c r="O65" s="16">
        <v>-2.4099999999999998E-3</v>
      </c>
      <c r="P65" s="5">
        <f t="shared" si="12"/>
        <v>-9.8799999999999999E-3</v>
      </c>
      <c r="Q65" s="4">
        <f t="shared" si="10"/>
        <v>-11.116</v>
      </c>
      <c r="R65" s="3">
        <v>43922</v>
      </c>
      <c r="S65" s="10">
        <f t="shared" si="13"/>
        <v>100.614</v>
      </c>
      <c r="T65" s="4">
        <f t="shared" si="11"/>
        <v>111.73</v>
      </c>
      <c r="U65" s="4"/>
      <c r="V65" s="4"/>
      <c r="W65" s="4"/>
      <c r="X65" s="4"/>
      <c r="Y65" s="4"/>
    </row>
    <row r="66" spans="1:25" x14ac:dyDescent="0.25">
      <c r="A66" s="3">
        <v>43891</v>
      </c>
      <c r="B66" s="4">
        <v>7.75</v>
      </c>
      <c r="C66" s="5">
        <v>6.7169999999999994E-2</v>
      </c>
      <c r="D66" s="5">
        <v>0.10613</v>
      </c>
      <c r="E66" s="4">
        <v>0.74</v>
      </c>
      <c r="F66" s="18">
        <v>0</v>
      </c>
      <c r="G66" s="16">
        <v>-3.16E-3</v>
      </c>
      <c r="H66" s="4"/>
      <c r="I66" s="5">
        <v>4.0000000000000003E-5</v>
      </c>
      <c r="J66" s="5"/>
      <c r="K66" s="5">
        <v>0</v>
      </c>
      <c r="L66" s="5">
        <v>-7.28E-3</v>
      </c>
      <c r="M66"/>
      <c r="N66" s="5">
        <v>2.9299999999999999E-3</v>
      </c>
      <c r="O66" s="16">
        <v>-2.4099999999999998E-3</v>
      </c>
      <c r="P66" s="5">
        <f t="shared" si="12"/>
        <v>-9.8799999999999999E-3</v>
      </c>
      <c r="Q66" s="4">
        <f t="shared" si="10"/>
        <v>-11.116</v>
      </c>
      <c r="R66" s="3">
        <v>43891</v>
      </c>
      <c r="S66" s="10">
        <f t="shared" si="13"/>
        <v>100.614</v>
      </c>
      <c r="T66" s="4">
        <f t="shared" si="11"/>
        <v>111.73</v>
      </c>
      <c r="U66" s="4"/>
      <c r="V66" s="4"/>
      <c r="W66" s="4"/>
      <c r="X66" s="4"/>
      <c r="Y66" s="4"/>
    </row>
    <row r="67" spans="1:25" x14ac:dyDescent="0.25">
      <c r="A67" s="3">
        <v>43862</v>
      </c>
      <c r="B67" s="4">
        <v>7.75</v>
      </c>
      <c r="C67" s="5">
        <v>6.7169999999999994E-2</v>
      </c>
      <c r="D67" s="5">
        <v>0.10613</v>
      </c>
      <c r="E67" s="4">
        <v>0.74</v>
      </c>
      <c r="F67" s="18">
        <v>0</v>
      </c>
      <c r="G67" s="14">
        <v>-3.16E-3</v>
      </c>
      <c r="H67" s="4"/>
      <c r="I67" s="5">
        <v>4.0000000000000003E-5</v>
      </c>
      <c r="J67" s="5"/>
      <c r="K67" s="5">
        <v>0</v>
      </c>
      <c r="L67" s="5">
        <v>-7.28E-3</v>
      </c>
      <c r="M67"/>
      <c r="N67" s="5">
        <v>2.9299999999999999E-3</v>
      </c>
      <c r="O67" s="16">
        <v>-2.4099999999999998E-3</v>
      </c>
      <c r="P67" s="5">
        <f t="shared" si="12"/>
        <v>-9.8799999999999999E-3</v>
      </c>
      <c r="Q67" s="4">
        <f t="shared" si="10"/>
        <v>-11.116</v>
      </c>
      <c r="R67" s="3">
        <v>43862</v>
      </c>
      <c r="S67" s="10">
        <f t="shared" si="13"/>
        <v>100.614</v>
      </c>
      <c r="T67" s="4">
        <f t="shared" si="11"/>
        <v>111.73</v>
      </c>
      <c r="U67" s="4"/>
      <c r="V67" s="4"/>
      <c r="W67" s="4"/>
      <c r="X67" s="4"/>
      <c r="Y67" s="4"/>
    </row>
    <row r="68" spans="1:25" x14ac:dyDescent="0.25">
      <c r="A68" s="3">
        <v>43831</v>
      </c>
      <c r="B68" s="4">
        <v>7.75</v>
      </c>
      <c r="C68" s="5">
        <v>6.7169999999999994E-2</v>
      </c>
      <c r="D68" s="5">
        <v>0.10613</v>
      </c>
      <c r="E68" s="4">
        <v>0.74</v>
      </c>
      <c r="F68" s="18">
        <v>0</v>
      </c>
      <c r="G68" s="11">
        <v>0</v>
      </c>
      <c r="H68" s="4"/>
      <c r="I68" s="5">
        <v>4.0000000000000003E-5</v>
      </c>
      <c r="J68" s="5"/>
      <c r="K68" s="5">
        <v>0</v>
      </c>
      <c r="L68" s="5">
        <v>-7.28E-3</v>
      </c>
      <c r="M68"/>
      <c r="N68" s="5">
        <v>2.9299999999999999E-3</v>
      </c>
      <c r="O68" s="16">
        <v>-2.4099999999999998E-3</v>
      </c>
      <c r="P68" s="5">
        <f t="shared" si="12"/>
        <v>-6.7199999999999994E-3</v>
      </c>
      <c r="Q68" s="4">
        <f t="shared" si="10"/>
        <v>-7.3239999999999998</v>
      </c>
      <c r="R68" s="3">
        <v>43831</v>
      </c>
      <c r="S68" s="10">
        <f t="shared" si="13"/>
        <v>104.40600000000001</v>
      </c>
      <c r="T68" s="4">
        <f t="shared" si="11"/>
        <v>111.73</v>
      </c>
      <c r="U68" s="4"/>
      <c r="V68" s="4"/>
      <c r="W68" s="4"/>
      <c r="X68" s="4"/>
      <c r="Y68" s="4"/>
    </row>
    <row r="69" spans="1:25" x14ac:dyDescent="0.25">
      <c r="A69" s="3">
        <v>43800</v>
      </c>
      <c r="B69" s="4">
        <v>7.75</v>
      </c>
      <c r="C69" s="5">
        <v>6.7169999999999994E-2</v>
      </c>
      <c r="D69" s="5">
        <v>0.10613</v>
      </c>
      <c r="E69" s="4">
        <v>0.74</v>
      </c>
      <c r="F69" s="18">
        <v>0</v>
      </c>
      <c r="G69" s="11">
        <v>0</v>
      </c>
      <c r="H69" s="4"/>
      <c r="I69" s="5">
        <v>4.0000000000000003E-5</v>
      </c>
      <c r="J69" s="5"/>
      <c r="K69" s="5">
        <v>0</v>
      </c>
      <c r="L69" s="5">
        <v>-7.28E-3</v>
      </c>
      <c r="M69"/>
      <c r="N69" s="5">
        <v>2.9299999999999999E-3</v>
      </c>
      <c r="O69" s="16">
        <v>-2.4099999999999998E-3</v>
      </c>
      <c r="P69" s="5">
        <f t="shared" si="12"/>
        <v>-6.7199999999999994E-3</v>
      </c>
      <c r="Q69" s="4">
        <f t="shared" ref="Q69:Q100" si="14">W$3*P69+E69</f>
        <v>-7.3239999999999998</v>
      </c>
      <c r="R69" s="3">
        <v>43800</v>
      </c>
      <c r="S69" s="10">
        <f t="shared" si="13"/>
        <v>104.40600000000001</v>
      </c>
      <c r="T69" s="4">
        <f t="shared" si="11"/>
        <v>111.73</v>
      </c>
      <c r="U69" s="4"/>
      <c r="V69" s="4"/>
      <c r="W69" s="4"/>
      <c r="X69" s="4"/>
      <c r="Y69" s="4"/>
    </row>
    <row r="70" spans="1:25" x14ac:dyDescent="0.25">
      <c r="A70" s="3">
        <v>43770</v>
      </c>
      <c r="B70" s="4">
        <v>7.75</v>
      </c>
      <c r="C70" s="5">
        <v>6.7169999999999994E-2</v>
      </c>
      <c r="D70" s="5">
        <v>0.10613</v>
      </c>
      <c r="E70" s="4">
        <v>0.74</v>
      </c>
      <c r="F70" s="18">
        <v>0</v>
      </c>
      <c r="G70" s="11">
        <v>0</v>
      </c>
      <c r="H70" s="4"/>
      <c r="I70" s="5">
        <v>4.0000000000000003E-5</v>
      </c>
      <c r="J70" s="5"/>
      <c r="K70" s="13">
        <v>0</v>
      </c>
      <c r="L70" s="5">
        <v>-7.28E-3</v>
      </c>
      <c r="M70"/>
      <c r="N70" s="5">
        <v>2.9299999999999999E-3</v>
      </c>
      <c r="O70" s="16">
        <v>-2.4099999999999998E-3</v>
      </c>
      <c r="P70" s="5">
        <f t="shared" si="12"/>
        <v>-6.7199999999999994E-3</v>
      </c>
      <c r="Q70" s="4">
        <f t="shared" si="14"/>
        <v>-7.3239999999999998</v>
      </c>
      <c r="R70" s="3">
        <v>43770</v>
      </c>
      <c r="S70" s="10">
        <f t="shared" si="13"/>
        <v>104.40600000000001</v>
      </c>
      <c r="T70" s="4">
        <f t="shared" ref="T70:T101" si="15">B70+IF(W$3&gt;600,C70*600+D70*(W$3-600),C70*W$3)</f>
        <v>111.73</v>
      </c>
      <c r="U70" s="4"/>
      <c r="V70" s="4"/>
      <c r="W70" s="4"/>
      <c r="X70" s="4"/>
      <c r="Y70" s="4"/>
    </row>
    <row r="71" spans="1:25" x14ac:dyDescent="0.25">
      <c r="A71" s="3">
        <v>43739</v>
      </c>
      <c r="B71" s="4">
        <v>7.75</v>
      </c>
      <c r="C71" s="5">
        <v>6.7169999999999994E-2</v>
      </c>
      <c r="D71" s="5">
        <v>0.10613</v>
      </c>
      <c r="E71" s="4">
        <v>0.74</v>
      </c>
      <c r="F71" s="18">
        <v>0</v>
      </c>
      <c r="G71" s="11">
        <v>0</v>
      </c>
      <c r="H71" s="4"/>
      <c r="I71" s="5">
        <v>4.0000000000000003E-5</v>
      </c>
      <c r="J71" s="5"/>
      <c r="K71" s="5">
        <v>-4.8999999999999998E-3</v>
      </c>
      <c r="L71" s="13">
        <v>-7.28E-3</v>
      </c>
      <c r="M71"/>
      <c r="N71" s="5">
        <v>2.9299999999999999E-3</v>
      </c>
      <c r="O71" s="16">
        <v>-2.4099999999999998E-3</v>
      </c>
      <c r="P71" s="5">
        <f t="shared" si="12"/>
        <v>-1.1619999999999998E-2</v>
      </c>
      <c r="Q71" s="4">
        <f t="shared" si="14"/>
        <v>-13.203999999999997</v>
      </c>
      <c r="R71" s="3">
        <v>43739</v>
      </c>
      <c r="S71" s="10">
        <f t="shared" si="13"/>
        <v>98.52600000000001</v>
      </c>
      <c r="T71" s="4">
        <f t="shared" si="15"/>
        <v>111.73</v>
      </c>
      <c r="U71" s="4"/>
      <c r="V71" s="4"/>
      <c r="W71" s="4"/>
      <c r="X71" s="4"/>
      <c r="Y71" s="4"/>
    </row>
    <row r="72" spans="1:25" x14ac:dyDescent="0.25">
      <c r="A72" s="3">
        <v>43709</v>
      </c>
      <c r="B72" s="4">
        <v>7.75</v>
      </c>
      <c r="C72" s="5">
        <v>6.7169999999999994E-2</v>
      </c>
      <c r="D72" s="5">
        <v>0.10613</v>
      </c>
      <c r="E72" s="4">
        <v>0.74</v>
      </c>
      <c r="F72" s="18">
        <v>0</v>
      </c>
      <c r="G72" s="11">
        <v>0</v>
      </c>
      <c r="H72" s="4"/>
      <c r="I72" s="5">
        <v>4.0000000000000003E-5</v>
      </c>
      <c r="J72" s="5"/>
      <c r="K72" s="5">
        <v>-4.8999999999999998E-3</v>
      </c>
      <c r="L72" s="5">
        <v>-8.1499999999999993E-3</v>
      </c>
      <c r="M72"/>
      <c r="N72" s="5">
        <v>2.9299999999999999E-3</v>
      </c>
      <c r="O72" s="16">
        <v>-2.4099999999999998E-3</v>
      </c>
      <c r="P72" s="5">
        <f t="shared" si="12"/>
        <v>-1.2489999999999998E-2</v>
      </c>
      <c r="Q72" s="4">
        <f t="shared" si="14"/>
        <v>-14.247999999999998</v>
      </c>
      <c r="R72" s="3">
        <v>43709</v>
      </c>
      <c r="S72" s="10">
        <f t="shared" si="13"/>
        <v>97.481999999999999</v>
      </c>
      <c r="T72" s="4">
        <f t="shared" si="15"/>
        <v>111.73</v>
      </c>
      <c r="U72" s="4"/>
      <c r="V72" s="4"/>
      <c r="W72" s="4"/>
      <c r="X72" s="4"/>
      <c r="Y72" s="4"/>
    </row>
    <row r="73" spans="1:25" x14ac:dyDescent="0.25">
      <c r="A73" s="3">
        <v>43678</v>
      </c>
      <c r="B73" s="4">
        <v>7.75</v>
      </c>
      <c r="C73" s="5">
        <v>6.7169999999999994E-2</v>
      </c>
      <c r="D73" s="5">
        <v>0.10613</v>
      </c>
      <c r="E73" s="4">
        <v>0.74</v>
      </c>
      <c r="F73" s="18">
        <v>0</v>
      </c>
      <c r="G73" s="11">
        <v>0</v>
      </c>
      <c r="H73" s="4"/>
      <c r="I73" s="5">
        <v>4.0000000000000003E-5</v>
      </c>
      <c r="J73" s="5"/>
      <c r="K73" s="5">
        <v>-4.8999999999999998E-3</v>
      </c>
      <c r="L73" s="5">
        <v>-8.1499999999999993E-3</v>
      </c>
      <c r="M73"/>
      <c r="N73" s="5">
        <v>2.9299999999999999E-3</v>
      </c>
      <c r="O73" s="16">
        <v>-2.4099999999999998E-3</v>
      </c>
      <c r="P73" s="5">
        <f t="shared" si="12"/>
        <v>-1.2489999999999998E-2</v>
      </c>
      <c r="Q73" s="4">
        <f t="shared" si="14"/>
        <v>-14.247999999999998</v>
      </c>
      <c r="R73" s="3">
        <v>43678</v>
      </c>
      <c r="S73" s="10">
        <f t="shared" si="13"/>
        <v>97.481999999999999</v>
      </c>
      <c r="T73" s="4">
        <f t="shared" si="15"/>
        <v>111.73</v>
      </c>
      <c r="U73" s="4"/>
      <c r="V73" s="4"/>
      <c r="W73" s="4"/>
      <c r="X73" s="4"/>
      <c r="Y73" s="4"/>
    </row>
    <row r="74" spans="1:25" x14ac:dyDescent="0.25">
      <c r="A74" s="3">
        <v>43647</v>
      </c>
      <c r="B74" s="4">
        <v>7.75</v>
      </c>
      <c r="C74" s="5">
        <v>6.7169999999999994E-2</v>
      </c>
      <c r="D74" s="5">
        <v>0.10613</v>
      </c>
      <c r="E74" s="4">
        <v>0.74</v>
      </c>
      <c r="F74" s="18">
        <v>0</v>
      </c>
      <c r="G74" s="11">
        <v>0</v>
      </c>
      <c r="H74" s="4"/>
      <c r="I74" s="5">
        <v>4.0000000000000003E-5</v>
      </c>
      <c r="J74" s="5"/>
      <c r="K74" s="5">
        <v>-4.8999999999999998E-3</v>
      </c>
      <c r="L74" s="5">
        <v>-8.1499999999999993E-3</v>
      </c>
      <c r="M74"/>
      <c r="N74" s="5">
        <v>2.9299999999999999E-3</v>
      </c>
      <c r="O74" s="16">
        <v>-2.4099999999999998E-3</v>
      </c>
      <c r="P74" s="5">
        <f t="shared" si="12"/>
        <v>-1.2489999999999998E-2</v>
      </c>
      <c r="Q74" s="4">
        <f t="shared" si="14"/>
        <v>-14.247999999999998</v>
      </c>
      <c r="R74" s="3">
        <v>43647</v>
      </c>
      <c r="S74" s="10">
        <f t="shared" si="13"/>
        <v>97.481999999999999</v>
      </c>
      <c r="T74" s="4">
        <f t="shared" si="15"/>
        <v>111.73</v>
      </c>
      <c r="U74" s="4"/>
      <c r="V74" s="4"/>
      <c r="W74" s="4"/>
      <c r="X74" s="4"/>
      <c r="Y74" s="4"/>
    </row>
    <row r="75" spans="1:25" x14ac:dyDescent="0.25">
      <c r="A75" s="3">
        <v>43617</v>
      </c>
      <c r="B75" s="4">
        <v>7.75</v>
      </c>
      <c r="C75" s="5">
        <v>6.7169999999999994E-2</v>
      </c>
      <c r="D75" s="5">
        <v>0.10613</v>
      </c>
      <c r="E75" s="4">
        <v>0.74</v>
      </c>
      <c r="F75" s="18">
        <v>0</v>
      </c>
      <c r="G75" s="11">
        <v>0</v>
      </c>
      <c r="H75" s="4"/>
      <c r="I75" s="5">
        <v>4.0000000000000003E-5</v>
      </c>
      <c r="J75" s="5"/>
      <c r="K75" s="5">
        <v>-4.8999999999999998E-3</v>
      </c>
      <c r="L75" s="5">
        <v>-8.1499999999999993E-3</v>
      </c>
      <c r="M75"/>
      <c r="N75" s="5">
        <v>2.9299999999999999E-3</v>
      </c>
      <c r="O75" s="16">
        <v>-2.4099999999999998E-3</v>
      </c>
      <c r="P75" s="5">
        <f t="shared" si="12"/>
        <v>-1.2489999999999998E-2</v>
      </c>
      <c r="Q75" s="4">
        <f t="shared" si="14"/>
        <v>-14.247999999999998</v>
      </c>
      <c r="R75" s="3">
        <v>43617</v>
      </c>
      <c r="S75" s="10">
        <f t="shared" si="13"/>
        <v>97.481999999999999</v>
      </c>
      <c r="T75" s="4">
        <f t="shared" si="15"/>
        <v>111.73</v>
      </c>
      <c r="U75" s="4"/>
      <c r="V75" s="4"/>
      <c r="W75" s="4"/>
      <c r="X75" s="4"/>
      <c r="Y75" s="4"/>
    </row>
    <row r="76" spans="1:25" x14ac:dyDescent="0.25">
      <c r="A76" s="3">
        <v>43586</v>
      </c>
      <c r="B76" s="4">
        <v>7.75</v>
      </c>
      <c r="C76" s="5">
        <v>6.7169999999999994E-2</v>
      </c>
      <c r="D76" s="5">
        <v>0.10613</v>
      </c>
      <c r="E76" s="4">
        <v>0.74</v>
      </c>
      <c r="F76" s="18">
        <v>0</v>
      </c>
      <c r="G76" s="11">
        <v>0</v>
      </c>
      <c r="H76" s="4"/>
      <c r="I76" s="5">
        <v>4.0000000000000003E-5</v>
      </c>
      <c r="J76" s="5"/>
      <c r="K76" s="5">
        <v>-4.8999999999999998E-3</v>
      </c>
      <c r="L76" s="5">
        <v>-8.1499999999999993E-3</v>
      </c>
      <c r="M76"/>
      <c r="N76" s="5">
        <v>2.9299999999999999E-3</v>
      </c>
      <c r="O76" s="16">
        <v>-2.4099999999999998E-3</v>
      </c>
      <c r="P76" s="5">
        <f t="shared" ref="P76:P107" si="16">SUM(F76:O76)</f>
        <v>-1.2489999999999998E-2</v>
      </c>
      <c r="Q76" s="4">
        <f t="shared" si="14"/>
        <v>-14.247999999999998</v>
      </c>
      <c r="R76" s="3">
        <v>43586</v>
      </c>
      <c r="S76" s="10">
        <f t="shared" ref="S76:S107" si="17">T76+Q76</f>
        <v>97.481999999999999</v>
      </c>
      <c r="T76" s="4">
        <f t="shared" si="15"/>
        <v>111.73</v>
      </c>
      <c r="U76" s="4"/>
      <c r="V76" s="4"/>
      <c r="W76" s="4"/>
      <c r="X76" s="4"/>
      <c r="Y76" s="4"/>
    </row>
    <row r="77" spans="1:25" x14ac:dyDescent="0.25">
      <c r="A77" s="3">
        <v>43556</v>
      </c>
      <c r="B77" s="4">
        <v>7.75</v>
      </c>
      <c r="C77" s="5">
        <v>6.7169999999999994E-2</v>
      </c>
      <c r="D77" s="5">
        <v>0.10613</v>
      </c>
      <c r="E77" s="4">
        <v>0.74</v>
      </c>
      <c r="F77" s="18">
        <v>0</v>
      </c>
      <c r="G77" s="11">
        <v>0</v>
      </c>
      <c r="H77" s="4"/>
      <c r="I77" s="5">
        <v>4.0000000000000003E-5</v>
      </c>
      <c r="J77" s="5"/>
      <c r="K77" s="5">
        <v>-4.8999999999999998E-3</v>
      </c>
      <c r="L77" s="5">
        <v>-8.1499999999999993E-3</v>
      </c>
      <c r="M77"/>
      <c r="N77" s="14">
        <v>2.9299999999999999E-3</v>
      </c>
      <c r="O77" s="16">
        <v>-2.4099999999999998E-3</v>
      </c>
      <c r="P77" s="5">
        <f t="shared" si="16"/>
        <v>-1.2489999999999998E-2</v>
      </c>
      <c r="Q77" s="4">
        <f t="shared" si="14"/>
        <v>-14.247999999999998</v>
      </c>
      <c r="R77" s="3">
        <v>43556</v>
      </c>
      <c r="S77" s="10">
        <f t="shared" si="17"/>
        <v>97.481999999999999</v>
      </c>
      <c r="T77" s="4">
        <f t="shared" si="15"/>
        <v>111.73</v>
      </c>
      <c r="U77" s="4"/>
      <c r="V77" s="4"/>
      <c r="W77" s="4"/>
      <c r="X77" s="4"/>
      <c r="Y77" s="4"/>
    </row>
    <row r="78" spans="1:25" x14ac:dyDescent="0.25">
      <c r="A78" s="3">
        <v>43525</v>
      </c>
      <c r="B78" s="4">
        <v>7.75</v>
      </c>
      <c r="C78" s="5">
        <v>6.7169999999999994E-2</v>
      </c>
      <c r="D78" s="5">
        <v>0.10613</v>
      </c>
      <c r="E78" s="4">
        <v>0.74</v>
      </c>
      <c r="F78" s="18">
        <v>0</v>
      </c>
      <c r="G78" s="11">
        <v>0</v>
      </c>
      <c r="H78" s="4"/>
      <c r="I78" s="5">
        <v>4.0000000000000003E-5</v>
      </c>
      <c r="J78" s="5"/>
      <c r="K78" s="5">
        <v>-4.8999999999999998E-3</v>
      </c>
      <c r="L78" s="5">
        <v>-8.1499999999999993E-3</v>
      </c>
      <c r="M78"/>
      <c r="N78" s="5">
        <v>3.3E-3</v>
      </c>
      <c r="O78" s="16">
        <v>-2.4099999999999998E-3</v>
      </c>
      <c r="P78" s="5">
        <f t="shared" si="16"/>
        <v>-1.2119999999999999E-2</v>
      </c>
      <c r="Q78" s="4">
        <f t="shared" si="14"/>
        <v>-13.803999999999998</v>
      </c>
      <c r="R78" s="3">
        <v>43525</v>
      </c>
      <c r="S78" s="10">
        <f t="shared" si="17"/>
        <v>97.926000000000002</v>
      </c>
      <c r="T78" s="4">
        <f t="shared" si="15"/>
        <v>111.73</v>
      </c>
      <c r="U78" s="4"/>
      <c r="V78" s="4"/>
      <c r="W78" s="4"/>
      <c r="X78" s="4"/>
      <c r="Y78" s="4"/>
    </row>
    <row r="79" spans="1:25" x14ac:dyDescent="0.25">
      <c r="A79" s="3">
        <v>43497</v>
      </c>
      <c r="B79" s="4">
        <v>7.75</v>
      </c>
      <c r="C79" s="5">
        <v>6.7169999999999994E-2</v>
      </c>
      <c r="D79" s="5">
        <v>0.10613</v>
      </c>
      <c r="E79" s="4">
        <v>0.74</v>
      </c>
      <c r="F79" s="18">
        <v>0</v>
      </c>
      <c r="G79" s="12">
        <v>0</v>
      </c>
      <c r="H79" s="4"/>
      <c r="I79" s="5">
        <v>4.0000000000000003E-5</v>
      </c>
      <c r="J79" s="5"/>
      <c r="K79" s="5">
        <v>-4.8999999999999998E-3</v>
      </c>
      <c r="L79" s="5">
        <v>-8.1499999999999993E-3</v>
      </c>
      <c r="M79"/>
      <c r="N79" s="5">
        <v>3.3E-3</v>
      </c>
      <c r="O79" s="16">
        <v>-2.4099999999999998E-3</v>
      </c>
      <c r="P79" s="5">
        <f t="shared" si="16"/>
        <v>-1.2119999999999999E-2</v>
      </c>
      <c r="Q79" s="4">
        <f t="shared" si="14"/>
        <v>-13.803999999999998</v>
      </c>
      <c r="R79" s="3">
        <v>43497</v>
      </c>
      <c r="S79" s="10">
        <f t="shared" si="17"/>
        <v>97.926000000000002</v>
      </c>
      <c r="T79" s="4">
        <f t="shared" si="15"/>
        <v>111.73</v>
      </c>
      <c r="U79" s="4"/>
      <c r="V79" s="4"/>
      <c r="W79" s="4"/>
      <c r="X79" s="4"/>
      <c r="Y79" s="4"/>
    </row>
    <row r="80" spans="1:25" x14ac:dyDescent="0.25">
      <c r="A80" s="3">
        <v>43466</v>
      </c>
      <c r="B80" s="4">
        <v>7.75</v>
      </c>
      <c r="C80" s="5">
        <v>6.7169999999999994E-2</v>
      </c>
      <c r="D80" s="5">
        <v>0.10613</v>
      </c>
      <c r="E80" s="4">
        <v>0.74</v>
      </c>
      <c r="F80" s="18">
        <v>0</v>
      </c>
      <c r="G80" s="5">
        <v>-2.1700000000000001E-3</v>
      </c>
      <c r="H80" s="4"/>
      <c r="I80" s="5">
        <v>4.0000000000000003E-5</v>
      </c>
      <c r="J80" s="5"/>
      <c r="K80" s="5">
        <v>-4.8999999999999998E-3</v>
      </c>
      <c r="L80" s="5">
        <v>-8.1499999999999993E-3</v>
      </c>
      <c r="M80"/>
      <c r="N80" s="5">
        <v>3.3E-3</v>
      </c>
      <c r="O80" s="14">
        <v>-2.4099999999999998E-3</v>
      </c>
      <c r="P80" s="5">
        <f t="shared" si="16"/>
        <v>-1.4289999999999997E-2</v>
      </c>
      <c r="Q80" s="4">
        <f t="shared" si="14"/>
        <v>-16.407999999999998</v>
      </c>
      <c r="R80" s="3">
        <v>43466</v>
      </c>
      <c r="S80" s="10">
        <f t="shared" si="17"/>
        <v>95.322000000000003</v>
      </c>
      <c r="T80" s="4">
        <f t="shared" si="15"/>
        <v>111.73</v>
      </c>
      <c r="U80" s="4"/>
      <c r="V80" s="4"/>
      <c r="W80" s="4"/>
      <c r="X80" s="4"/>
      <c r="Y80" s="4"/>
    </row>
    <row r="81" spans="1:25" x14ac:dyDescent="0.25">
      <c r="A81" s="3">
        <v>43435</v>
      </c>
      <c r="B81" s="4">
        <v>7.75</v>
      </c>
      <c r="C81" s="5">
        <v>6.7169999999999994E-2</v>
      </c>
      <c r="D81" s="5">
        <v>0.10613</v>
      </c>
      <c r="E81" s="4">
        <v>0.74</v>
      </c>
      <c r="F81" s="18">
        <v>0</v>
      </c>
      <c r="G81" s="5">
        <v>-2.1700000000000001E-3</v>
      </c>
      <c r="H81" s="4"/>
      <c r="I81" s="5">
        <v>4.0000000000000003E-5</v>
      </c>
      <c r="J81" s="5"/>
      <c r="K81" s="5">
        <v>-4.8999999999999998E-3</v>
      </c>
      <c r="L81" s="5">
        <v>-8.1499999999999993E-3</v>
      </c>
      <c r="M81"/>
      <c r="N81" s="5">
        <v>3.3E-3</v>
      </c>
      <c r="O81"/>
      <c r="P81" s="5">
        <f t="shared" si="16"/>
        <v>-1.1879999999999998E-2</v>
      </c>
      <c r="Q81" s="4">
        <f t="shared" si="14"/>
        <v>-13.515999999999998</v>
      </c>
      <c r="R81" s="3">
        <v>43435</v>
      </c>
      <c r="S81" s="10">
        <f t="shared" si="17"/>
        <v>98.213999999999999</v>
      </c>
      <c r="T81" s="4">
        <f t="shared" si="15"/>
        <v>111.73</v>
      </c>
      <c r="U81" s="4"/>
      <c r="V81" s="4"/>
      <c r="W81" s="4"/>
      <c r="X81" s="4"/>
      <c r="Y81" s="4"/>
    </row>
    <row r="82" spans="1:25" x14ac:dyDescent="0.25">
      <c r="A82" s="3">
        <v>43405</v>
      </c>
      <c r="B82" s="11">
        <v>7.75</v>
      </c>
      <c r="C82" s="16">
        <v>6.7169999999999994E-2</v>
      </c>
      <c r="D82" s="16">
        <v>0.10613</v>
      </c>
      <c r="E82" s="4">
        <v>0.74</v>
      </c>
      <c r="F82" s="18">
        <v>0</v>
      </c>
      <c r="G82" s="5">
        <v>-2.1700000000000001E-3</v>
      </c>
      <c r="H82" s="4"/>
      <c r="I82" s="5">
        <v>4.0000000000000003E-5</v>
      </c>
      <c r="J82" s="5"/>
      <c r="K82" s="5">
        <v>-4.8999999999999998E-3</v>
      </c>
      <c r="L82" s="5">
        <v>-8.1499999999999993E-3</v>
      </c>
      <c r="M82"/>
      <c r="N82" s="5">
        <v>3.3E-3</v>
      </c>
      <c r="O82"/>
      <c r="P82" s="5">
        <f t="shared" si="16"/>
        <v>-1.1879999999999998E-2</v>
      </c>
      <c r="Q82" s="4">
        <f t="shared" si="14"/>
        <v>-13.515999999999998</v>
      </c>
      <c r="R82" s="3">
        <v>43405</v>
      </c>
      <c r="S82" s="10">
        <f t="shared" si="17"/>
        <v>98.213999999999999</v>
      </c>
      <c r="T82" s="4">
        <f t="shared" si="15"/>
        <v>111.73</v>
      </c>
      <c r="U82"/>
      <c r="V82" s="4"/>
      <c r="W82" s="4"/>
      <c r="X82" s="4"/>
      <c r="Y82" s="4"/>
    </row>
    <row r="83" spans="1:25" x14ac:dyDescent="0.25">
      <c r="A83" s="3">
        <v>43374</v>
      </c>
      <c r="B83" s="4">
        <v>7.75</v>
      </c>
      <c r="C83" s="5">
        <v>6.7169999999999994E-2</v>
      </c>
      <c r="D83" s="5">
        <v>0.10613</v>
      </c>
      <c r="E83" s="4">
        <v>0.74</v>
      </c>
      <c r="F83" s="18">
        <v>0</v>
      </c>
      <c r="G83" s="5">
        <v>-2.1700000000000001E-3</v>
      </c>
      <c r="H83" s="4"/>
      <c r="I83" s="5">
        <v>4.0000000000000003E-5</v>
      </c>
      <c r="J83" s="5"/>
      <c r="K83" s="5">
        <v>0</v>
      </c>
      <c r="L83" s="5">
        <v>-8.1499999999999993E-3</v>
      </c>
      <c r="M83"/>
      <c r="N83" s="5">
        <v>3.3E-3</v>
      </c>
      <c r="O83"/>
      <c r="P83" s="5">
        <f t="shared" si="16"/>
        <v>-6.9799999999999992E-3</v>
      </c>
      <c r="Q83" s="4">
        <f t="shared" si="14"/>
        <v>-7.6359999999999992</v>
      </c>
      <c r="R83" s="3">
        <v>43374</v>
      </c>
      <c r="S83" s="10">
        <f t="shared" si="17"/>
        <v>104.09400000000001</v>
      </c>
      <c r="T83" s="4">
        <f t="shared" si="15"/>
        <v>111.73</v>
      </c>
      <c r="U83"/>
      <c r="V83" s="4"/>
      <c r="W83" s="4"/>
      <c r="X83" s="4"/>
      <c r="Y83" s="4"/>
    </row>
    <row r="84" spans="1:25" x14ac:dyDescent="0.25">
      <c r="A84" s="3">
        <v>43344</v>
      </c>
      <c r="B84" s="4">
        <v>7.75</v>
      </c>
      <c r="C84" s="5">
        <v>6.7169999999999994E-2</v>
      </c>
      <c r="D84" s="5">
        <v>0.10613</v>
      </c>
      <c r="E84" s="4">
        <v>0.74</v>
      </c>
      <c r="F84" s="18">
        <v>0</v>
      </c>
      <c r="G84" s="5">
        <v>-2.1700000000000001E-3</v>
      </c>
      <c r="H84" s="4"/>
      <c r="I84" s="5">
        <v>4.0000000000000003E-5</v>
      </c>
      <c r="J84" s="5"/>
      <c r="K84" s="5">
        <v>0</v>
      </c>
      <c r="L84" s="5">
        <v>-8.1499999999999993E-3</v>
      </c>
      <c r="M84"/>
      <c r="N84" s="5">
        <v>3.3E-3</v>
      </c>
      <c r="O84"/>
      <c r="P84" s="5">
        <f t="shared" si="16"/>
        <v>-6.9799999999999992E-3</v>
      </c>
      <c r="Q84" s="4">
        <f t="shared" si="14"/>
        <v>-7.6359999999999992</v>
      </c>
      <c r="R84" s="3">
        <v>43344</v>
      </c>
      <c r="S84" s="10">
        <f t="shared" si="17"/>
        <v>104.09400000000001</v>
      </c>
      <c r="T84" s="4">
        <f t="shared" si="15"/>
        <v>111.73</v>
      </c>
      <c r="U84" s="4"/>
      <c r="V84" s="4"/>
      <c r="W84" s="4"/>
      <c r="X84" s="4"/>
      <c r="Y84" s="4"/>
    </row>
    <row r="85" spans="1:25" x14ac:dyDescent="0.25">
      <c r="A85" s="3">
        <v>43313</v>
      </c>
      <c r="B85" s="4">
        <v>7.75</v>
      </c>
      <c r="C85" s="5">
        <v>6.7169999999999994E-2</v>
      </c>
      <c r="D85" s="5">
        <v>0.10613</v>
      </c>
      <c r="E85" s="4">
        <v>0.74</v>
      </c>
      <c r="F85" s="18">
        <v>0</v>
      </c>
      <c r="G85" s="5">
        <v>-2.1700000000000001E-3</v>
      </c>
      <c r="H85" s="4"/>
      <c r="I85" s="5">
        <v>4.0000000000000003E-5</v>
      </c>
      <c r="J85" s="5"/>
      <c r="K85" s="5">
        <v>0</v>
      </c>
      <c r="L85" s="5">
        <v>-8.1499999999999993E-3</v>
      </c>
      <c r="M85"/>
      <c r="N85" s="14">
        <v>3.3E-3</v>
      </c>
      <c r="O85"/>
      <c r="P85" s="5">
        <f t="shared" si="16"/>
        <v>-6.9799999999999992E-3</v>
      </c>
      <c r="Q85" s="4">
        <f t="shared" si="14"/>
        <v>-7.6359999999999992</v>
      </c>
      <c r="R85" s="3">
        <v>43313</v>
      </c>
      <c r="S85" s="10">
        <f t="shared" si="17"/>
        <v>104.09400000000001</v>
      </c>
      <c r="T85" s="4">
        <f t="shared" si="15"/>
        <v>111.73</v>
      </c>
      <c r="U85" s="4"/>
      <c r="V85" s="4"/>
      <c r="W85" s="4"/>
      <c r="X85" s="4"/>
      <c r="Y85" s="4"/>
    </row>
    <row r="86" spans="1:25" x14ac:dyDescent="0.25">
      <c r="A86" s="3">
        <v>43282</v>
      </c>
      <c r="B86" s="4">
        <v>7.75</v>
      </c>
      <c r="C86" s="5">
        <v>6.7169999999999994E-2</v>
      </c>
      <c r="D86" s="5">
        <v>0.10613</v>
      </c>
      <c r="E86" s="4">
        <v>0.74</v>
      </c>
      <c r="F86" s="18">
        <v>0</v>
      </c>
      <c r="G86" s="5">
        <v>-2.1700000000000001E-3</v>
      </c>
      <c r="H86" s="4"/>
      <c r="I86" s="5">
        <v>4.0000000000000003E-5</v>
      </c>
      <c r="J86" s="5"/>
      <c r="K86" s="5">
        <v>0</v>
      </c>
      <c r="L86" s="5">
        <v>-8.1499999999999993E-3</v>
      </c>
      <c r="M86"/>
      <c r="N86" s="5">
        <v>3.7799999999999999E-3</v>
      </c>
      <c r="O86"/>
      <c r="P86" s="5">
        <f t="shared" si="16"/>
        <v>-6.4999999999999988E-3</v>
      </c>
      <c r="Q86" s="4">
        <f t="shared" si="14"/>
        <v>-7.0599999999999987</v>
      </c>
      <c r="R86" s="3">
        <v>43282</v>
      </c>
      <c r="S86" s="10">
        <f t="shared" si="17"/>
        <v>104.67</v>
      </c>
      <c r="T86" s="4">
        <f t="shared" si="15"/>
        <v>111.73</v>
      </c>
      <c r="U86" s="4"/>
      <c r="V86" s="4"/>
      <c r="W86" s="4"/>
      <c r="X86" s="4"/>
      <c r="Y86" s="4"/>
    </row>
    <row r="87" spans="1:25" x14ac:dyDescent="0.25">
      <c r="A87" s="3">
        <v>43252</v>
      </c>
      <c r="B87" s="4">
        <v>7.75</v>
      </c>
      <c r="C87" s="5">
        <v>6.7169999999999994E-2</v>
      </c>
      <c r="D87" s="5">
        <v>0.10613</v>
      </c>
      <c r="E87" s="4">
        <v>0.74</v>
      </c>
      <c r="F87" s="18">
        <v>0</v>
      </c>
      <c r="G87" s="5">
        <v>-2.1700000000000001E-3</v>
      </c>
      <c r="H87" s="4"/>
      <c r="I87" s="5">
        <v>4.0000000000000003E-5</v>
      </c>
      <c r="J87" s="5"/>
      <c r="K87" s="5">
        <v>0</v>
      </c>
      <c r="L87" s="5">
        <v>-8.1499999999999993E-3</v>
      </c>
      <c r="M87"/>
      <c r="N87" s="5">
        <v>3.7799999999999999E-3</v>
      </c>
      <c r="O87"/>
      <c r="P87" s="5">
        <f t="shared" si="16"/>
        <v>-6.4999999999999988E-3</v>
      </c>
      <c r="Q87" s="4">
        <f t="shared" si="14"/>
        <v>-7.0599999999999987</v>
      </c>
      <c r="R87" s="3">
        <v>43252</v>
      </c>
      <c r="S87" s="10">
        <f t="shared" si="17"/>
        <v>104.67</v>
      </c>
      <c r="T87" s="4">
        <f t="shared" si="15"/>
        <v>111.73</v>
      </c>
      <c r="U87" s="4"/>
      <c r="V87" s="4"/>
      <c r="W87" s="4"/>
      <c r="X87" s="4"/>
      <c r="Y87" s="4"/>
    </row>
    <row r="88" spans="1:25" x14ac:dyDescent="0.25">
      <c r="A88" s="3">
        <v>43221</v>
      </c>
      <c r="B88" s="4">
        <v>7.75</v>
      </c>
      <c r="C88" s="5">
        <v>6.7169999999999994E-2</v>
      </c>
      <c r="D88" s="5">
        <v>0.10613</v>
      </c>
      <c r="E88" s="4">
        <v>0.74</v>
      </c>
      <c r="F88" s="18">
        <v>0</v>
      </c>
      <c r="G88" s="5">
        <v>-2.1700000000000001E-3</v>
      </c>
      <c r="H88" s="4"/>
      <c r="I88" s="5">
        <v>4.0000000000000003E-5</v>
      </c>
      <c r="J88" s="5"/>
      <c r="K88" s="5">
        <v>0</v>
      </c>
      <c r="L88" s="5">
        <v>-8.1499999999999993E-3</v>
      </c>
      <c r="M88"/>
      <c r="N88" s="5">
        <v>3.7799999999999999E-3</v>
      </c>
      <c r="O88"/>
      <c r="P88" s="5">
        <f t="shared" si="16"/>
        <v>-6.4999999999999988E-3</v>
      </c>
      <c r="Q88" s="4">
        <f t="shared" si="14"/>
        <v>-7.0599999999999987</v>
      </c>
      <c r="R88" s="3">
        <v>43221</v>
      </c>
      <c r="S88" s="10">
        <f t="shared" si="17"/>
        <v>104.67</v>
      </c>
      <c r="T88" s="4">
        <f t="shared" si="15"/>
        <v>111.73</v>
      </c>
      <c r="U88" s="4"/>
      <c r="V88" s="4"/>
      <c r="W88" s="4"/>
      <c r="X88" s="4"/>
      <c r="Y88" s="4"/>
    </row>
    <row r="89" spans="1:25" x14ac:dyDescent="0.25">
      <c r="A89" s="3">
        <v>43191</v>
      </c>
      <c r="B89" s="4">
        <v>7.75</v>
      </c>
      <c r="C89" s="5">
        <v>6.7169999999999994E-2</v>
      </c>
      <c r="D89" s="5">
        <v>0.10613</v>
      </c>
      <c r="E89" s="4">
        <v>0.74</v>
      </c>
      <c r="F89" s="18">
        <v>0</v>
      </c>
      <c r="G89" s="14">
        <v>-2.1700000000000001E-3</v>
      </c>
      <c r="H89" s="4"/>
      <c r="I89" s="5">
        <v>4.0000000000000003E-5</v>
      </c>
      <c r="J89" s="5"/>
      <c r="K89" s="5">
        <v>0</v>
      </c>
      <c r="L89" s="5">
        <v>-8.1499999999999993E-3</v>
      </c>
      <c r="M89"/>
      <c r="N89" s="5">
        <v>3.7799999999999999E-3</v>
      </c>
      <c r="O89"/>
      <c r="P89" s="5">
        <f t="shared" si="16"/>
        <v>-6.4999999999999988E-3</v>
      </c>
      <c r="Q89" s="4">
        <f t="shared" si="14"/>
        <v>-7.0599999999999987</v>
      </c>
      <c r="R89" s="3">
        <v>43191</v>
      </c>
      <c r="S89" s="10">
        <f t="shared" si="17"/>
        <v>104.67</v>
      </c>
      <c r="T89" s="4">
        <f t="shared" si="15"/>
        <v>111.73</v>
      </c>
      <c r="U89" s="4"/>
      <c r="V89" s="4"/>
      <c r="W89" s="4"/>
      <c r="X89" s="4"/>
      <c r="Y89" s="4"/>
    </row>
    <row r="90" spans="1:25" x14ac:dyDescent="0.25">
      <c r="A90" s="3">
        <v>43160</v>
      </c>
      <c r="B90" s="4">
        <v>7.75</v>
      </c>
      <c r="C90" s="5">
        <v>6.7169999999999994E-2</v>
      </c>
      <c r="D90" s="5">
        <v>0.10613</v>
      </c>
      <c r="E90" s="4">
        <v>0.74</v>
      </c>
      <c r="F90" s="18">
        <v>0</v>
      </c>
      <c r="G90" s="4">
        <v>0</v>
      </c>
      <c r="H90" s="4"/>
      <c r="I90" s="5">
        <v>4.0000000000000003E-5</v>
      </c>
      <c r="J90" s="5"/>
      <c r="K90" s="5">
        <v>0</v>
      </c>
      <c r="L90" s="5">
        <v>-8.1499999999999993E-3</v>
      </c>
      <c r="M90"/>
      <c r="N90" s="5">
        <v>3.7799999999999999E-3</v>
      </c>
      <c r="O90"/>
      <c r="P90" s="5">
        <f t="shared" si="16"/>
        <v>-4.3299999999999988E-3</v>
      </c>
      <c r="Q90" s="4">
        <f t="shared" si="14"/>
        <v>-4.4559999999999986</v>
      </c>
      <c r="R90" s="3">
        <v>43160</v>
      </c>
      <c r="S90" s="10">
        <f t="shared" si="17"/>
        <v>107.274</v>
      </c>
      <c r="T90" s="4">
        <f t="shared" si="15"/>
        <v>111.73</v>
      </c>
      <c r="U90" s="4"/>
      <c r="V90" s="4"/>
      <c r="W90" s="4"/>
      <c r="X90" s="4"/>
      <c r="Y90" s="4"/>
    </row>
    <row r="91" spans="1:25" x14ac:dyDescent="0.25">
      <c r="A91" s="3">
        <v>43132</v>
      </c>
      <c r="B91" s="4">
        <v>7.75</v>
      </c>
      <c r="C91" s="5">
        <v>6.7169999999999994E-2</v>
      </c>
      <c r="D91" s="5">
        <v>0.10613</v>
      </c>
      <c r="E91" s="4">
        <v>0.74</v>
      </c>
      <c r="F91" s="18">
        <v>0</v>
      </c>
      <c r="G91" s="4">
        <v>0</v>
      </c>
      <c r="H91" s="4"/>
      <c r="I91" s="5">
        <v>4.0000000000000003E-5</v>
      </c>
      <c r="J91" s="5"/>
      <c r="K91" s="5">
        <v>0</v>
      </c>
      <c r="L91" s="5">
        <v>-8.1499999999999993E-3</v>
      </c>
      <c r="M91"/>
      <c r="N91" s="5">
        <v>3.7799999999999999E-3</v>
      </c>
      <c r="O91"/>
      <c r="P91" s="5">
        <f t="shared" si="16"/>
        <v>-4.3299999999999988E-3</v>
      </c>
      <c r="Q91" s="4">
        <f t="shared" si="14"/>
        <v>-4.4559999999999986</v>
      </c>
      <c r="R91" s="3">
        <v>43132</v>
      </c>
      <c r="S91" s="10">
        <f t="shared" si="17"/>
        <v>107.274</v>
      </c>
      <c r="T91" s="4">
        <f t="shared" si="15"/>
        <v>111.73</v>
      </c>
      <c r="U91" s="4"/>
      <c r="V91" s="4"/>
      <c r="W91" s="4"/>
      <c r="X91" s="4"/>
      <c r="Y91" s="4"/>
    </row>
    <row r="92" spans="1:25" x14ac:dyDescent="0.25">
      <c r="A92" s="3">
        <v>43101</v>
      </c>
      <c r="B92" s="4">
        <v>7.75</v>
      </c>
      <c r="C92" s="5">
        <v>6.7169999999999994E-2</v>
      </c>
      <c r="D92" s="5">
        <v>0.10613</v>
      </c>
      <c r="E92" s="4">
        <v>0.74</v>
      </c>
      <c r="F92" s="18">
        <v>0</v>
      </c>
      <c r="G92" s="4">
        <v>0</v>
      </c>
      <c r="H92" s="4"/>
      <c r="I92" s="5">
        <v>4.0000000000000003E-5</v>
      </c>
      <c r="J92" s="5"/>
      <c r="K92" s="5">
        <v>0</v>
      </c>
      <c r="L92" s="5">
        <v>-8.1499999999999993E-3</v>
      </c>
      <c r="M92"/>
      <c r="N92" s="5">
        <v>3.7799999999999999E-3</v>
      </c>
      <c r="O92"/>
      <c r="P92" s="5">
        <f t="shared" si="16"/>
        <v>-4.3299999999999988E-3</v>
      </c>
      <c r="Q92" s="4">
        <f t="shared" si="14"/>
        <v>-4.4559999999999986</v>
      </c>
      <c r="R92" s="3">
        <v>43101</v>
      </c>
      <c r="S92" s="10">
        <f t="shared" si="17"/>
        <v>107.274</v>
      </c>
      <c r="T92" s="4">
        <f t="shared" si="15"/>
        <v>111.73</v>
      </c>
      <c r="U92" s="4"/>
      <c r="V92" s="4"/>
      <c r="W92" s="4"/>
      <c r="X92" s="4"/>
      <c r="Y92" s="4"/>
    </row>
    <row r="93" spans="1:25" x14ac:dyDescent="0.25">
      <c r="A93" s="3">
        <v>43070</v>
      </c>
      <c r="B93" s="4">
        <v>7.75</v>
      </c>
      <c r="C93" s="5">
        <v>6.7169999999999994E-2</v>
      </c>
      <c r="D93" s="5">
        <v>0.10613</v>
      </c>
      <c r="E93" s="4">
        <v>0.74</v>
      </c>
      <c r="F93" s="18">
        <v>0</v>
      </c>
      <c r="G93" s="4">
        <v>0</v>
      </c>
      <c r="H93" s="4"/>
      <c r="I93" s="5">
        <v>4.0000000000000003E-5</v>
      </c>
      <c r="J93" s="5"/>
      <c r="K93" s="5">
        <v>0</v>
      </c>
      <c r="L93" s="5">
        <v>-8.1499999999999993E-3</v>
      </c>
      <c r="M93"/>
      <c r="N93" s="5">
        <v>3.7799999999999999E-3</v>
      </c>
      <c r="O93"/>
      <c r="P93" s="5">
        <f t="shared" si="16"/>
        <v>-4.3299999999999988E-3</v>
      </c>
      <c r="Q93" s="4">
        <f t="shared" si="14"/>
        <v>-4.4559999999999986</v>
      </c>
      <c r="R93" s="3">
        <v>43070</v>
      </c>
      <c r="S93" s="10">
        <f t="shared" si="17"/>
        <v>107.274</v>
      </c>
      <c r="T93" s="4">
        <f t="shared" si="15"/>
        <v>111.73</v>
      </c>
      <c r="U93" s="4"/>
      <c r="V93" s="4"/>
      <c r="W93" s="4"/>
      <c r="X93" s="4"/>
      <c r="Y93" s="4"/>
    </row>
    <row r="94" spans="1:25" x14ac:dyDescent="0.25">
      <c r="A94" s="3">
        <v>43040</v>
      </c>
      <c r="B94" s="4">
        <v>7.75</v>
      </c>
      <c r="C94" s="5">
        <v>6.7169999999999994E-2</v>
      </c>
      <c r="D94" s="5">
        <v>0.10613</v>
      </c>
      <c r="E94" s="4">
        <v>0.74</v>
      </c>
      <c r="F94" s="18">
        <v>0</v>
      </c>
      <c r="G94" s="4">
        <v>0</v>
      </c>
      <c r="H94" s="4"/>
      <c r="I94" s="5">
        <v>4.0000000000000003E-5</v>
      </c>
      <c r="J94" s="5"/>
      <c r="K94" s="5">
        <v>0</v>
      </c>
      <c r="L94" s="5">
        <v>-8.1499999999999993E-3</v>
      </c>
      <c r="M94"/>
      <c r="N94" s="5">
        <v>3.7799999999999999E-3</v>
      </c>
      <c r="O94"/>
      <c r="P94" s="5">
        <f t="shared" si="16"/>
        <v>-4.3299999999999988E-3</v>
      </c>
      <c r="Q94" s="4">
        <f t="shared" si="14"/>
        <v>-4.4559999999999986</v>
      </c>
      <c r="R94" s="3">
        <v>43040</v>
      </c>
      <c r="S94" s="10">
        <f t="shared" si="17"/>
        <v>107.274</v>
      </c>
      <c r="T94" s="4">
        <f t="shared" si="15"/>
        <v>111.73</v>
      </c>
      <c r="U94" s="4"/>
      <c r="V94" s="4"/>
      <c r="W94" s="4"/>
      <c r="X94" s="4"/>
      <c r="Y94" s="4"/>
    </row>
    <row r="95" spans="1:25" x14ac:dyDescent="0.25">
      <c r="A95" s="3">
        <v>43009</v>
      </c>
      <c r="B95" s="4">
        <v>7.75</v>
      </c>
      <c r="C95" s="5">
        <v>6.7169999999999994E-2</v>
      </c>
      <c r="D95" s="5">
        <v>0.10613</v>
      </c>
      <c r="E95" s="4">
        <v>0.74</v>
      </c>
      <c r="F95" s="18">
        <v>0</v>
      </c>
      <c r="G95" s="4">
        <v>0</v>
      </c>
      <c r="H95" s="4"/>
      <c r="I95" s="5">
        <v>4.0000000000000003E-5</v>
      </c>
      <c r="J95" s="5"/>
      <c r="K95" s="5">
        <v>0</v>
      </c>
      <c r="L95" s="14">
        <v>-8.1499999999999993E-3</v>
      </c>
      <c r="M95"/>
      <c r="N95" s="5">
        <v>3.7799999999999999E-3</v>
      </c>
      <c r="O95"/>
      <c r="P95" s="5">
        <f t="shared" si="16"/>
        <v>-4.3299999999999988E-3</v>
      </c>
      <c r="Q95" s="4">
        <f t="shared" si="14"/>
        <v>-4.4559999999999986</v>
      </c>
      <c r="R95" s="3">
        <v>43009</v>
      </c>
      <c r="S95" s="10">
        <f t="shared" si="17"/>
        <v>107.274</v>
      </c>
      <c r="T95" s="4">
        <f t="shared" si="15"/>
        <v>111.73</v>
      </c>
      <c r="U95" s="4"/>
      <c r="V95" s="4"/>
      <c r="W95" s="4"/>
      <c r="X95" s="4"/>
      <c r="Y95" s="4"/>
    </row>
    <row r="96" spans="1:25" x14ac:dyDescent="0.25">
      <c r="A96" s="3">
        <v>42979</v>
      </c>
      <c r="B96" s="4">
        <v>7.75</v>
      </c>
      <c r="C96" s="13">
        <v>6.7169999999999994E-2</v>
      </c>
      <c r="D96" s="13">
        <v>0.10613</v>
      </c>
      <c r="E96" s="4">
        <v>0.74</v>
      </c>
      <c r="F96" s="18">
        <v>0</v>
      </c>
      <c r="G96" s="4">
        <v>0</v>
      </c>
      <c r="H96" s="4"/>
      <c r="I96" s="5">
        <v>4.0000000000000003E-5</v>
      </c>
      <c r="J96" s="5"/>
      <c r="K96" s="5">
        <v>0</v>
      </c>
      <c r="L96" s="5">
        <v>-7.4700000000000001E-3</v>
      </c>
      <c r="M96"/>
      <c r="N96" s="5">
        <v>3.7799999999999999E-3</v>
      </c>
      <c r="O96"/>
      <c r="P96" s="5">
        <f t="shared" si="16"/>
        <v>-3.65E-3</v>
      </c>
      <c r="Q96" s="4">
        <f t="shared" si="14"/>
        <v>-3.6399999999999997</v>
      </c>
      <c r="R96" s="3">
        <v>42979</v>
      </c>
      <c r="S96" s="10">
        <f t="shared" si="17"/>
        <v>108.09</v>
      </c>
      <c r="T96" s="4">
        <f t="shared" si="15"/>
        <v>111.73</v>
      </c>
      <c r="U96" s="4"/>
      <c r="V96" s="4"/>
      <c r="W96" s="4"/>
      <c r="X96" s="4"/>
      <c r="Y96" s="4"/>
    </row>
    <row r="97" spans="1:25" x14ac:dyDescent="0.25">
      <c r="A97" s="3">
        <v>42948</v>
      </c>
      <c r="B97" s="4">
        <v>7.75</v>
      </c>
      <c r="C97" s="5">
        <v>6.5479999999999997E-2</v>
      </c>
      <c r="D97" s="5">
        <v>0.10349999999999999</v>
      </c>
      <c r="E97" s="4">
        <v>0.74</v>
      </c>
      <c r="F97" s="18">
        <v>0</v>
      </c>
      <c r="G97" s="4">
        <v>0</v>
      </c>
      <c r="H97" s="4"/>
      <c r="I97" s="5">
        <v>4.0000000000000003E-5</v>
      </c>
      <c r="J97" s="5"/>
      <c r="K97" s="5">
        <v>0</v>
      </c>
      <c r="L97" s="5">
        <v>-7.4700000000000001E-3</v>
      </c>
      <c r="M97"/>
      <c r="N97" s="13">
        <v>3.7799999999999999E-3</v>
      </c>
      <c r="O97"/>
      <c r="P97" s="5">
        <f t="shared" si="16"/>
        <v>-3.65E-3</v>
      </c>
      <c r="Q97" s="4">
        <f t="shared" si="14"/>
        <v>-3.6399999999999997</v>
      </c>
      <c r="R97" s="3">
        <v>42948</v>
      </c>
      <c r="S97" s="10">
        <f t="shared" si="17"/>
        <v>105.49799999999999</v>
      </c>
      <c r="T97" s="4">
        <f t="shared" si="15"/>
        <v>109.13799999999999</v>
      </c>
      <c r="U97" s="4"/>
      <c r="V97" s="4"/>
      <c r="W97" s="4"/>
      <c r="X97" s="4"/>
      <c r="Y97" s="4"/>
    </row>
    <row r="98" spans="1:25" x14ac:dyDescent="0.25">
      <c r="A98" s="3">
        <v>42917</v>
      </c>
      <c r="B98" s="4">
        <v>7.75</v>
      </c>
      <c r="C98" s="5">
        <v>6.5479999999999997E-2</v>
      </c>
      <c r="D98" s="5">
        <v>0.10349999999999999</v>
      </c>
      <c r="E98" s="4">
        <v>0.74</v>
      </c>
      <c r="F98" s="18">
        <v>0</v>
      </c>
      <c r="G98" s="4">
        <v>0</v>
      </c>
      <c r="H98" s="4"/>
      <c r="I98" s="5">
        <v>4.0000000000000003E-5</v>
      </c>
      <c r="J98" s="5"/>
      <c r="K98" s="5">
        <v>0</v>
      </c>
      <c r="L98" s="5">
        <v>-7.4700000000000001E-3</v>
      </c>
      <c r="M98"/>
      <c r="N98" s="16">
        <v>3.5100000000000001E-3</v>
      </c>
      <c r="O98"/>
      <c r="P98" s="5">
        <f t="shared" si="16"/>
        <v>-3.9199999999999999E-3</v>
      </c>
      <c r="Q98" s="4">
        <f t="shared" si="14"/>
        <v>-3.9639999999999995</v>
      </c>
      <c r="R98" s="3">
        <v>42917</v>
      </c>
      <c r="S98" s="10">
        <f t="shared" si="17"/>
        <v>105.17399999999999</v>
      </c>
      <c r="T98" s="4">
        <f t="shared" si="15"/>
        <v>109.13799999999999</v>
      </c>
      <c r="U98" s="4"/>
      <c r="V98" s="4"/>
      <c r="W98" s="4"/>
      <c r="X98" s="4"/>
      <c r="Y98" s="4"/>
    </row>
    <row r="99" spans="1:25" x14ac:dyDescent="0.25">
      <c r="A99" s="3">
        <v>42887</v>
      </c>
      <c r="B99" s="4">
        <v>7.75</v>
      </c>
      <c r="C99" s="5">
        <v>6.5479999999999997E-2</v>
      </c>
      <c r="D99" s="5">
        <v>0.10349999999999999</v>
      </c>
      <c r="E99" s="4">
        <v>0.74</v>
      </c>
      <c r="F99" s="18">
        <v>0</v>
      </c>
      <c r="G99" s="4">
        <v>0</v>
      </c>
      <c r="H99" s="4"/>
      <c r="I99" s="5">
        <v>4.0000000000000003E-5</v>
      </c>
      <c r="J99" s="5"/>
      <c r="K99" s="5">
        <v>0</v>
      </c>
      <c r="L99" s="5">
        <v>-7.4700000000000001E-3</v>
      </c>
      <c r="M99"/>
      <c r="N99" s="16">
        <v>3.5100000000000001E-3</v>
      </c>
      <c r="O99"/>
      <c r="P99" s="5">
        <f t="shared" si="16"/>
        <v>-3.9199999999999999E-3</v>
      </c>
      <c r="Q99" s="4">
        <f t="shared" si="14"/>
        <v>-3.9639999999999995</v>
      </c>
      <c r="R99" s="3">
        <v>42887</v>
      </c>
      <c r="S99" s="10">
        <f t="shared" si="17"/>
        <v>105.17399999999999</v>
      </c>
      <c r="T99" s="4">
        <f t="shared" si="15"/>
        <v>109.13799999999999</v>
      </c>
      <c r="U99" s="4"/>
      <c r="V99" s="4"/>
      <c r="W99" s="4"/>
      <c r="X99" s="4"/>
      <c r="Y99" s="4"/>
    </row>
    <row r="100" spans="1:25" x14ac:dyDescent="0.25">
      <c r="A100" s="3">
        <v>42856</v>
      </c>
      <c r="B100" s="4">
        <v>7.75</v>
      </c>
      <c r="C100" s="5">
        <v>6.5479999999999997E-2</v>
      </c>
      <c r="D100" s="5">
        <v>0.10349999999999999</v>
      </c>
      <c r="E100" s="4">
        <v>0.74</v>
      </c>
      <c r="F100" s="18">
        <v>0</v>
      </c>
      <c r="G100" s="4">
        <v>0</v>
      </c>
      <c r="H100" s="4"/>
      <c r="I100" s="14">
        <v>4.0000000000000003E-5</v>
      </c>
      <c r="J100" s="16"/>
      <c r="K100" s="5">
        <v>0</v>
      </c>
      <c r="L100" s="5">
        <v>-7.4700000000000001E-3</v>
      </c>
      <c r="M100"/>
      <c r="N100" s="16">
        <v>3.5100000000000001E-3</v>
      </c>
      <c r="O100"/>
      <c r="P100" s="5">
        <f t="shared" si="16"/>
        <v>-3.9199999999999999E-3</v>
      </c>
      <c r="Q100" s="4">
        <f t="shared" si="14"/>
        <v>-3.9639999999999995</v>
      </c>
      <c r="R100" s="3">
        <v>42856</v>
      </c>
      <c r="S100" s="10">
        <f t="shared" si="17"/>
        <v>105.17399999999999</v>
      </c>
      <c r="T100" s="4">
        <f t="shared" si="15"/>
        <v>109.13799999999999</v>
      </c>
      <c r="U100" s="4"/>
      <c r="V100" s="4"/>
      <c r="W100" s="4"/>
      <c r="X100" s="4"/>
      <c r="Y100" s="4"/>
    </row>
    <row r="101" spans="1:25" x14ac:dyDescent="0.25">
      <c r="A101" s="3">
        <v>42826</v>
      </c>
      <c r="B101" s="4">
        <v>7.75</v>
      </c>
      <c r="C101" s="5">
        <v>6.5479999999999997E-2</v>
      </c>
      <c r="D101" s="5">
        <v>0.10349999999999999</v>
      </c>
      <c r="E101" s="4">
        <v>0.74</v>
      </c>
      <c r="F101" s="18">
        <v>0</v>
      </c>
      <c r="G101" s="4">
        <v>0</v>
      </c>
      <c r="H101" s="4"/>
      <c r="I101" s="5">
        <v>6.6E-4</v>
      </c>
      <c r="J101" s="5"/>
      <c r="K101" s="5">
        <v>0</v>
      </c>
      <c r="L101" s="5">
        <v>-7.4700000000000001E-3</v>
      </c>
      <c r="M101"/>
      <c r="N101" s="16">
        <v>3.5100000000000001E-3</v>
      </c>
      <c r="O101"/>
      <c r="P101" s="5">
        <f t="shared" si="16"/>
        <v>-3.3E-3</v>
      </c>
      <c r="Q101" s="4">
        <f t="shared" ref="Q101:Q132" si="18">W$3*P101+E101</f>
        <v>-3.2199999999999998</v>
      </c>
      <c r="R101" s="3">
        <v>42826</v>
      </c>
      <c r="S101" s="10">
        <f t="shared" si="17"/>
        <v>105.91799999999999</v>
      </c>
      <c r="T101" s="4">
        <f t="shared" si="15"/>
        <v>109.13799999999999</v>
      </c>
      <c r="U101" s="4"/>
      <c r="V101" s="4"/>
      <c r="W101" s="4"/>
      <c r="X101" s="4"/>
      <c r="Y101" s="4"/>
    </row>
    <row r="102" spans="1:25" x14ac:dyDescent="0.25">
      <c r="A102" s="3">
        <v>42795</v>
      </c>
      <c r="B102" s="4">
        <v>7.75</v>
      </c>
      <c r="C102" s="5">
        <v>6.5479999999999997E-2</v>
      </c>
      <c r="D102" s="5">
        <v>0.10349999999999999</v>
      </c>
      <c r="E102" s="4">
        <v>0.74</v>
      </c>
      <c r="F102" s="18">
        <v>0</v>
      </c>
      <c r="G102" s="4">
        <v>0</v>
      </c>
      <c r="H102" s="4"/>
      <c r="I102" s="5">
        <v>6.6E-4</v>
      </c>
      <c r="J102" s="5"/>
      <c r="K102" s="5">
        <v>0</v>
      </c>
      <c r="L102" s="5">
        <v>-7.4700000000000001E-3</v>
      </c>
      <c r="M102"/>
      <c r="N102" s="16">
        <v>3.5100000000000001E-3</v>
      </c>
      <c r="O102"/>
      <c r="P102" s="5">
        <f t="shared" si="16"/>
        <v>-3.3E-3</v>
      </c>
      <c r="Q102" s="4">
        <f t="shared" si="18"/>
        <v>-3.2199999999999998</v>
      </c>
      <c r="R102" s="3">
        <v>42795</v>
      </c>
      <c r="S102" s="10">
        <f t="shared" si="17"/>
        <v>105.91799999999999</v>
      </c>
      <c r="T102" s="4">
        <f t="shared" ref="T102:T133" si="19">B102+IF(W$3&gt;600,C102*600+D102*(W$3-600),C102*W$3)</f>
        <v>109.13799999999999</v>
      </c>
      <c r="U102" s="4"/>
      <c r="V102" s="4"/>
      <c r="W102" s="4"/>
      <c r="X102" s="4"/>
      <c r="Y102" s="4"/>
    </row>
    <row r="103" spans="1:25" x14ac:dyDescent="0.25">
      <c r="A103" s="3">
        <v>42767</v>
      </c>
      <c r="B103" s="4">
        <v>7.75</v>
      </c>
      <c r="C103" s="5">
        <v>6.5479999999999997E-2</v>
      </c>
      <c r="D103" s="5">
        <v>0.10349999999999999</v>
      </c>
      <c r="E103" s="4">
        <v>0.74</v>
      </c>
      <c r="F103" s="18">
        <v>0</v>
      </c>
      <c r="G103" s="4">
        <v>0</v>
      </c>
      <c r="H103" s="4"/>
      <c r="I103" s="5">
        <v>6.6E-4</v>
      </c>
      <c r="J103" s="5"/>
      <c r="K103" s="5">
        <v>0</v>
      </c>
      <c r="L103" s="5">
        <v>-7.4700000000000001E-3</v>
      </c>
      <c r="M103"/>
      <c r="N103" s="16">
        <v>3.5100000000000001E-3</v>
      </c>
      <c r="O103"/>
      <c r="P103" s="5">
        <f t="shared" si="16"/>
        <v>-3.3E-3</v>
      </c>
      <c r="Q103" s="4">
        <f t="shared" si="18"/>
        <v>-3.2199999999999998</v>
      </c>
      <c r="R103" s="3">
        <v>42767</v>
      </c>
      <c r="S103" s="10">
        <f t="shared" si="17"/>
        <v>105.91799999999999</v>
      </c>
      <c r="T103" s="4">
        <f t="shared" si="19"/>
        <v>109.13799999999999</v>
      </c>
      <c r="U103" s="4"/>
      <c r="V103" s="4"/>
      <c r="W103" s="4"/>
      <c r="X103" s="4"/>
      <c r="Y103" s="4"/>
    </row>
    <row r="104" spans="1:25" x14ac:dyDescent="0.25">
      <c r="A104" s="3">
        <v>42736</v>
      </c>
      <c r="B104" s="4">
        <v>7.75</v>
      </c>
      <c r="C104" s="5">
        <v>6.5479999999999997E-2</v>
      </c>
      <c r="D104" s="5">
        <v>0.10349999999999999</v>
      </c>
      <c r="E104" s="4">
        <v>0.74</v>
      </c>
      <c r="F104" s="18">
        <v>0</v>
      </c>
      <c r="G104" s="4">
        <v>0</v>
      </c>
      <c r="H104" s="4"/>
      <c r="I104" s="5">
        <v>6.6E-4</v>
      </c>
      <c r="J104" s="5"/>
      <c r="K104" s="5">
        <v>0</v>
      </c>
      <c r="L104" s="5">
        <v>-7.4700000000000001E-3</v>
      </c>
      <c r="M104"/>
      <c r="N104" s="16">
        <v>3.5100000000000001E-3</v>
      </c>
      <c r="O104"/>
      <c r="P104" s="5">
        <f t="shared" si="16"/>
        <v>-3.3E-3</v>
      </c>
      <c r="Q104" s="4">
        <f t="shared" si="18"/>
        <v>-3.2199999999999998</v>
      </c>
      <c r="R104" s="3">
        <v>42736</v>
      </c>
      <c r="S104" s="10">
        <f t="shared" si="17"/>
        <v>105.91799999999999</v>
      </c>
      <c r="T104" s="4">
        <f t="shared" si="19"/>
        <v>109.13799999999999</v>
      </c>
      <c r="U104" s="4"/>
      <c r="V104" s="4"/>
      <c r="W104" s="4"/>
      <c r="X104" s="4"/>
      <c r="Y104" s="4"/>
    </row>
    <row r="105" spans="1:25" x14ac:dyDescent="0.25">
      <c r="A105" s="3">
        <v>42705</v>
      </c>
      <c r="B105" s="4">
        <v>7.75</v>
      </c>
      <c r="C105" s="5">
        <v>6.5479999999999997E-2</v>
      </c>
      <c r="D105" s="5">
        <v>0.10349999999999999</v>
      </c>
      <c r="E105" s="4">
        <v>0.74</v>
      </c>
      <c r="F105" s="18">
        <v>0</v>
      </c>
      <c r="G105" s="4">
        <v>0</v>
      </c>
      <c r="H105" s="4"/>
      <c r="I105" s="5">
        <v>6.6E-4</v>
      </c>
      <c r="J105" s="5"/>
      <c r="K105" s="5">
        <v>0</v>
      </c>
      <c r="L105" s="5">
        <v>-7.4700000000000001E-3</v>
      </c>
      <c r="M105"/>
      <c r="N105" s="16">
        <v>3.5100000000000001E-3</v>
      </c>
      <c r="O105"/>
      <c r="P105" s="5">
        <f t="shared" si="16"/>
        <v>-3.3E-3</v>
      </c>
      <c r="Q105" s="4">
        <f t="shared" si="18"/>
        <v>-3.2199999999999998</v>
      </c>
      <c r="R105" s="3">
        <v>42705</v>
      </c>
      <c r="S105" s="10">
        <f t="shared" si="17"/>
        <v>105.91799999999999</v>
      </c>
      <c r="T105" s="4">
        <f t="shared" si="19"/>
        <v>109.13799999999999</v>
      </c>
      <c r="U105"/>
      <c r="V105"/>
      <c r="W105"/>
      <c r="X105" s="4"/>
      <c r="Y105" s="4"/>
    </row>
    <row r="106" spans="1:25" x14ac:dyDescent="0.25">
      <c r="A106" s="3">
        <v>42675</v>
      </c>
      <c r="B106" s="4">
        <v>7.75</v>
      </c>
      <c r="C106" s="5">
        <v>6.5479999999999997E-2</v>
      </c>
      <c r="D106" s="5">
        <v>0.10349999999999999</v>
      </c>
      <c r="E106" s="4">
        <v>0.74</v>
      </c>
      <c r="F106" s="18">
        <v>0</v>
      </c>
      <c r="G106" s="4">
        <v>0</v>
      </c>
      <c r="H106" s="4"/>
      <c r="I106" s="5">
        <v>6.6E-4</v>
      </c>
      <c r="J106" s="5"/>
      <c r="K106" s="5">
        <v>0</v>
      </c>
      <c r="L106" s="5">
        <v>-7.4700000000000001E-3</v>
      </c>
      <c r="M106"/>
      <c r="N106" s="16">
        <v>3.5100000000000001E-3</v>
      </c>
      <c r="O106"/>
      <c r="P106" s="5">
        <f t="shared" si="16"/>
        <v>-3.3E-3</v>
      </c>
      <c r="Q106" s="4">
        <f t="shared" si="18"/>
        <v>-3.2199999999999998</v>
      </c>
      <c r="R106" s="3">
        <v>42675</v>
      </c>
      <c r="S106" s="10">
        <f t="shared" si="17"/>
        <v>105.91799999999999</v>
      </c>
      <c r="T106" s="4">
        <f t="shared" si="19"/>
        <v>109.13799999999999</v>
      </c>
      <c r="U106"/>
      <c r="V106"/>
      <c r="W106"/>
      <c r="X106" s="4"/>
      <c r="Y106" s="4"/>
    </row>
    <row r="107" spans="1:25" x14ac:dyDescent="0.25">
      <c r="A107" s="3">
        <v>42644</v>
      </c>
      <c r="B107" s="4">
        <v>7.75</v>
      </c>
      <c r="C107" s="13">
        <v>6.5479999999999997E-2</v>
      </c>
      <c r="D107" s="13">
        <v>0.10349999999999999</v>
      </c>
      <c r="E107" s="4">
        <v>0.74</v>
      </c>
      <c r="F107" s="18">
        <v>0</v>
      </c>
      <c r="G107" s="4">
        <v>0</v>
      </c>
      <c r="H107" s="4"/>
      <c r="I107" s="5">
        <v>6.6E-4</v>
      </c>
      <c r="J107" s="5"/>
      <c r="K107" s="5">
        <v>0</v>
      </c>
      <c r="L107" s="5">
        <v>-7.4700000000000001E-3</v>
      </c>
      <c r="M107"/>
      <c r="N107" s="16">
        <v>3.5100000000000001E-3</v>
      </c>
      <c r="O107"/>
      <c r="P107" s="5">
        <f t="shared" si="16"/>
        <v>-3.3E-3</v>
      </c>
      <c r="Q107" s="4">
        <f t="shared" si="18"/>
        <v>-3.2199999999999998</v>
      </c>
      <c r="R107" s="3">
        <v>42644</v>
      </c>
      <c r="S107" s="10">
        <f t="shared" si="17"/>
        <v>105.91799999999999</v>
      </c>
      <c r="T107" s="4">
        <f t="shared" si="19"/>
        <v>109.13799999999999</v>
      </c>
      <c r="U107"/>
      <c r="V107"/>
      <c r="W107"/>
      <c r="X107" s="4"/>
      <c r="Y107" s="4"/>
    </row>
    <row r="108" spans="1:25" x14ac:dyDescent="0.25">
      <c r="A108" s="3">
        <v>42614</v>
      </c>
      <c r="B108" s="4">
        <v>7.75</v>
      </c>
      <c r="C108" s="5">
        <v>6.4250000000000002E-2</v>
      </c>
      <c r="D108" s="5">
        <v>0.10166</v>
      </c>
      <c r="E108" s="4">
        <v>0.74</v>
      </c>
      <c r="F108" s="18">
        <v>0</v>
      </c>
      <c r="G108" s="4"/>
      <c r="H108" s="4"/>
      <c r="I108" s="5">
        <v>6.6E-4</v>
      </c>
      <c r="J108" s="5"/>
      <c r="K108" s="5">
        <v>0</v>
      </c>
      <c r="L108" s="5">
        <v>-7.4700000000000001E-3</v>
      </c>
      <c r="M108"/>
      <c r="N108" s="16">
        <v>3.5100000000000001E-3</v>
      </c>
      <c r="O108"/>
      <c r="P108" s="5">
        <f t="shared" ref="P108:P139" si="20">SUM(F108:O108)</f>
        <v>-3.3E-3</v>
      </c>
      <c r="Q108" s="4">
        <f t="shared" si="18"/>
        <v>-3.2199999999999998</v>
      </c>
      <c r="R108" s="3">
        <v>42614</v>
      </c>
      <c r="S108" s="10">
        <f t="shared" ref="S108:S139" si="21">T108+Q108</f>
        <v>104.07600000000001</v>
      </c>
      <c r="T108" s="4">
        <f t="shared" si="19"/>
        <v>107.29600000000001</v>
      </c>
      <c r="U108"/>
      <c r="V108"/>
      <c r="W108"/>
      <c r="X108" s="4"/>
      <c r="Y108" s="4"/>
    </row>
    <row r="109" spans="1:25" x14ac:dyDescent="0.25">
      <c r="A109" s="3">
        <v>42583</v>
      </c>
      <c r="B109" s="4">
        <v>7.75</v>
      </c>
      <c r="C109" s="5">
        <v>6.4250000000000002E-2</v>
      </c>
      <c r="D109" s="5">
        <v>0.10166</v>
      </c>
      <c r="E109" s="4">
        <v>0.74</v>
      </c>
      <c r="F109" s="18">
        <v>0</v>
      </c>
      <c r="G109" s="4"/>
      <c r="H109" s="4"/>
      <c r="I109" s="5">
        <v>6.6E-4</v>
      </c>
      <c r="J109" s="5"/>
      <c r="K109" s="5">
        <v>0</v>
      </c>
      <c r="L109" s="5">
        <v>-7.4700000000000001E-3</v>
      </c>
      <c r="M109"/>
      <c r="N109" s="13">
        <v>3.5100000000000001E-3</v>
      </c>
      <c r="O109"/>
      <c r="P109" s="5">
        <f t="shared" si="20"/>
        <v>-3.3E-3</v>
      </c>
      <c r="Q109" s="4">
        <f t="shared" si="18"/>
        <v>-3.2199999999999998</v>
      </c>
      <c r="R109" s="3">
        <v>42583</v>
      </c>
      <c r="S109" s="10">
        <f t="shared" si="21"/>
        <v>104.07600000000001</v>
      </c>
      <c r="T109" s="4">
        <f t="shared" si="19"/>
        <v>107.29600000000001</v>
      </c>
      <c r="U109"/>
      <c r="V109"/>
      <c r="W109"/>
      <c r="X109" s="4"/>
      <c r="Y109" s="4"/>
    </row>
    <row r="110" spans="1:25" x14ac:dyDescent="0.25">
      <c r="A110" s="3">
        <v>42552</v>
      </c>
      <c r="B110" s="4">
        <v>7.75</v>
      </c>
      <c r="C110" s="5">
        <v>6.4250000000000002E-2</v>
      </c>
      <c r="D110" s="5">
        <v>0.10166</v>
      </c>
      <c r="E110" s="4">
        <v>0.74</v>
      </c>
      <c r="F110" s="18">
        <v>0</v>
      </c>
      <c r="G110" s="4"/>
      <c r="H110" s="4"/>
      <c r="I110" s="5">
        <v>6.6E-4</v>
      </c>
      <c r="J110" s="5"/>
      <c r="K110" s="5">
        <v>0</v>
      </c>
      <c r="L110" s="5">
        <v>-7.4700000000000001E-3</v>
      </c>
      <c r="M110"/>
      <c r="N110" s="16">
        <v>2.98E-3</v>
      </c>
      <c r="O110"/>
      <c r="P110" s="5">
        <f t="shared" si="20"/>
        <v>-3.8300000000000001E-3</v>
      </c>
      <c r="Q110" s="4">
        <f t="shared" si="18"/>
        <v>-3.8559999999999999</v>
      </c>
      <c r="R110" s="3">
        <v>42552</v>
      </c>
      <c r="S110" s="10">
        <f t="shared" si="21"/>
        <v>103.44000000000001</v>
      </c>
      <c r="T110" s="4">
        <f t="shared" si="19"/>
        <v>107.29600000000001</v>
      </c>
      <c r="U110" s="4"/>
      <c r="V110" s="4"/>
      <c r="W110" s="4"/>
      <c r="X110" s="4"/>
      <c r="Y110" s="4"/>
    </row>
    <row r="111" spans="1:25" x14ac:dyDescent="0.25">
      <c r="A111" s="3">
        <v>42522</v>
      </c>
      <c r="B111" s="4">
        <v>7.75</v>
      </c>
      <c r="C111" s="5">
        <v>6.4250000000000002E-2</v>
      </c>
      <c r="D111" s="5">
        <v>0.10166</v>
      </c>
      <c r="E111" s="4">
        <v>0.74</v>
      </c>
      <c r="F111" s="18">
        <v>0</v>
      </c>
      <c r="G111" s="4"/>
      <c r="H111" s="4"/>
      <c r="I111" s="5">
        <v>6.6E-4</v>
      </c>
      <c r="J111" s="5"/>
      <c r="K111" s="5">
        <v>0</v>
      </c>
      <c r="L111" s="5">
        <v>-7.4700000000000001E-3</v>
      </c>
      <c r="M111"/>
      <c r="N111" s="16">
        <v>2.98E-3</v>
      </c>
      <c r="O111"/>
      <c r="P111" s="5">
        <f t="shared" si="20"/>
        <v>-3.8300000000000001E-3</v>
      </c>
      <c r="Q111" s="4">
        <f t="shared" si="18"/>
        <v>-3.8559999999999999</v>
      </c>
      <c r="R111" s="3">
        <v>42522</v>
      </c>
      <c r="S111" s="10">
        <f t="shared" si="21"/>
        <v>103.44000000000001</v>
      </c>
      <c r="T111" s="4">
        <f t="shared" si="19"/>
        <v>107.29600000000001</v>
      </c>
      <c r="U111" s="4"/>
      <c r="V111" s="4"/>
      <c r="W111" s="4"/>
      <c r="X111" s="4"/>
      <c r="Y111" s="4"/>
    </row>
    <row r="112" spans="1:25" x14ac:dyDescent="0.25">
      <c r="A112" s="3">
        <v>42491</v>
      </c>
      <c r="B112" s="4">
        <v>7.75</v>
      </c>
      <c r="C112" s="5">
        <v>6.4250000000000002E-2</v>
      </c>
      <c r="D112" s="5">
        <v>0.10166</v>
      </c>
      <c r="E112" s="4">
        <v>0.74</v>
      </c>
      <c r="F112" s="18">
        <v>0</v>
      </c>
      <c r="G112" s="4"/>
      <c r="H112" s="4"/>
      <c r="I112" s="5">
        <v>6.6E-4</v>
      </c>
      <c r="J112" s="5"/>
      <c r="K112" s="5">
        <v>0</v>
      </c>
      <c r="L112" s="5">
        <v>-7.4700000000000001E-3</v>
      </c>
      <c r="M112"/>
      <c r="N112" s="16">
        <v>2.98E-3</v>
      </c>
      <c r="O112"/>
      <c r="P112" s="5">
        <f t="shared" si="20"/>
        <v>-3.8300000000000001E-3</v>
      </c>
      <c r="Q112" s="4">
        <f t="shared" si="18"/>
        <v>-3.8559999999999999</v>
      </c>
      <c r="R112" s="3">
        <v>42491</v>
      </c>
      <c r="S112" s="10">
        <f t="shared" si="21"/>
        <v>103.44000000000001</v>
      </c>
      <c r="T112" s="4">
        <f t="shared" si="19"/>
        <v>107.29600000000001</v>
      </c>
      <c r="U112" s="4"/>
      <c r="V112" s="4"/>
      <c r="W112" s="4"/>
      <c r="X112" s="4"/>
      <c r="Y112" s="4"/>
    </row>
    <row r="113" spans="1:25" x14ac:dyDescent="0.25">
      <c r="A113" s="3">
        <v>42461</v>
      </c>
      <c r="B113" s="4">
        <v>7.75</v>
      </c>
      <c r="C113" s="5">
        <v>6.4250000000000002E-2</v>
      </c>
      <c r="D113" s="5">
        <v>0.10166</v>
      </c>
      <c r="E113" s="4">
        <v>0.74</v>
      </c>
      <c r="F113" s="18">
        <v>0</v>
      </c>
      <c r="G113" s="4"/>
      <c r="H113" s="4"/>
      <c r="I113" s="5">
        <v>6.6E-4</v>
      </c>
      <c r="J113" s="5"/>
      <c r="K113" s="5">
        <v>0</v>
      </c>
      <c r="L113" s="5">
        <v>-7.4700000000000001E-3</v>
      </c>
      <c r="M113"/>
      <c r="N113" s="16">
        <v>2.98E-3</v>
      </c>
      <c r="O113"/>
      <c r="P113" s="5">
        <f t="shared" si="20"/>
        <v>-3.8300000000000001E-3</v>
      </c>
      <c r="Q113" s="4">
        <f t="shared" si="18"/>
        <v>-3.8559999999999999</v>
      </c>
      <c r="R113" s="3">
        <v>42461</v>
      </c>
      <c r="S113" s="10">
        <f t="shared" si="21"/>
        <v>103.44000000000001</v>
      </c>
      <c r="T113" s="4">
        <f t="shared" si="19"/>
        <v>107.29600000000001</v>
      </c>
      <c r="U113" s="4"/>
      <c r="V113" s="4"/>
      <c r="W113" s="4"/>
      <c r="X113" s="4"/>
      <c r="Y113" s="4"/>
    </row>
    <row r="114" spans="1:25" x14ac:dyDescent="0.25">
      <c r="A114" s="3">
        <v>42430</v>
      </c>
      <c r="B114" s="4">
        <v>7.75</v>
      </c>
      <c r="C114" s="5">
        <v>6.4250000000000002E-2</v>
      </c>
      <c r="D114" s="5">
        <v>0.10166</v>
      </c>
      <c r="E114" s="4">
        <v>0.74</v>
      </c>
      <c r="F114" s="15">
        <v>0</v>
      </c>
      <c r="G114" s="4"/>
      <c r="H114" s="4"/>
      <c r="I114" s="5">
        <v>6.6E-4</v>
      </c>
      <c r="J114" s="5"/>
      <c r="K114" s="5">
        <v>0</v>
      </c>
      <c r="L114" s="5">
        <v>-7.4700000000000001E-3</v>
      </c>
      <c r="M114"/>
      <c r="N114" s="16">
        <v>2.98E-3</v>
      </c>
      <c r="O114"/>
      <c r="P114" s="5">
        <f t="shared" si="20"/>
        <v>-3.8300000000000001E-3</v>
      </c>
      <c r="Q114" s="4">
        <f t="shared" si="18"/>
        <v>-3.8559999999999999</v>
      </c>
      <c r="R114" s="3">
        <v>42430</v>
      </c>
      <c r="S114" s="10">
        <f t="shared" si="21"/>
        <v>103.44000000000001</v>
      </c>
      <c r="T114" s="4">
        <f t="shared" si="19"/>
        <v>107.29600000000001</v>
      </c>
      <c r="U114" s="4"/>
      <c r="V114" s="4"/>
      <c r="W114" s="4"/>
      <c r="X114" s="4"/>
      <c r="Y114" s="4"/>
    </row>
    <row r="115" spans="1:25" x14ac:dyDescent="0.25">
      <c r="A115" s="3">
        <v>42401</v>
      </c>
      <c r="B115" s="4">
        <v>7.75</v>
      </c>
      <c r="C115" s="5">
        <v>6.4250000000000002E-2</v>
      </c>
      <c r="D115" s="5">
        <v>0.10166</v>
      </c>
      <c r="E115" s="4">
        <v>0.74</v>
      </c>
      <c r="F115" s="18">
        <v>-1E-4</v>
      </c>
      <c r="G115" s="4"/>
      <c r="H115" s="4"/>
      <c r="I115" s="5">
        <v>6.6E-4</v>
      </c>
      <c r="J115" s="5"/>
      <c r="K115" s="5">
        <v>0</v>
      </c>
      <c r="L115" s="5">
        <v>-7.4700000000000001E-3</v>
      </c>
      <c r="M115"/>
      <c r="N115" s="16">
        <v>2.98E-3</v>
      </c>
      <c r="O115"/>
      <c r="P115" s="5">
        <f t="shared" si="20"/>
        <v>-3.9300000000000003E-3</v>
      </c>
      <c r="Q115" s="4">
        <f t="shared" si="18"/>
        <v>-3.976</v>
      </c>
      <c r="R115" s="3">
        <v>42401</v>
      </c>
      <c r="S115" s="10">
        <f t="shared" si="21"/>
        <v>103.32000000000001</v>
      </c>
      <c r="T115" s="4">
        <f t="shared" si="19"/>
        <v>107.29600000000001</v>
      </c>
      <c r="U115" s="4"/>
      <c r="V115" s="4"/>
      <c r="W115" s="4"/>
      <c r="X115" s="4"/>
      <c r="Y115" s="4"/>
    </row>
    <row r="116" spans="1:25" x14ac:dyDescent="0.25">
      <c r="A116" s="3">
        <v>42370</v>
      </c>
      <c r="B116" s="4">
        <v>7.75</v>
      </c>
      <c r="C116" s="5">
        <v>6.4250000000000002E-2</v>
      </c>
      <c r="D116" s="5">
        <v>0.10166</v>
      </c>
      <c r="E116" s="4">
        <v>0.74</v>
      </c>
      <c r="F116" s="18">
        <v>-1E-4</v>
      </c>
      <c r="G116" s="4"/>
      <c r="H116" s="4"/>
      <c r="I116" s="5">
        <v>6.6E-4</v>
      </c>
      <c r="J116" s="5"/>
      <c r="K116" s="5">
        <v>0</v>
      </c>
      <c r="L116" s="5">
        <v>-7.4700000000000001E-3</v>
      </c>
      <c r="M116"/>
      <c r="N116" s="16">
        <v>2.98E-3</v>
      </c>
      <c r="O116"/>
      <c r="P116" s="5">
        <f t="shared" si="20"/>
        <v>-3.9300000000000003E-3</v>
      </c>
      <c r="Q116" s="4">
        <f t="shared" si="18"/>
        <v>-3.976</v>
      </c>
      <c r="R116" s="3">
        <v>42370</v>
      </c>
      <c r="S116" s="10">
        <f t="shared" si="21"/>
        <v>103.32000000000001</v>
      </c>
      <c r="T116" s="4">
        <f t="shared" si="19"/>
        <v>107.29600000000001</v>
      </c>
      <c r="U116" s="4"/>
      <c r="V116" s="4"/>
      <c r="W116" s="4"/>
      <c r="X116" s="4"/>
      <c r="Y116" s="4"/>
    </row>
    <row r="117" spans="1:25" x14ac:dyDescent="0.25">
      <c r="A117" s="3">
        <v>42339</v>
      </c>
      <c r="B117" s="4">
        <v>7.75</v>
      </c>
      <c r="C117" s="5">
        <v>6.4250000000000002E-2</v>
      </c>
      <c r="D117" s="5">
        <v>0.10166</v>
      </c>
      <c r="E117" s="4">
        <v>0.74</v>
      </c>
      <c r="F117" s="18">
        <v>-1E-4</v>
      </c>
      <c r="G117" s="4"/>
      <c r="H117" s="4"/>
      <c r="I117" s="5">
        <v>6.6E-4</v>
      </c>
      <c r="J117" s="5"/>
      <c r="K117" s="5">
        <v>0</v>
      </c>
      <c r="L117" s="5">
        <v>-7.4700000000000001E-3</v>
      </c>
      <c r="M117"/>
      <c r="N117" s="16">
        <v>2.98E-3</v>
      </c>
      <c r="O117"/>
      <c r="P117" s="5">
        <f t="shared" si="20"/>
        <v>-3.9300000000000003E-3</v>
      </c>
      <c r="Q117" s="4">
        <f t="shared" si="18"/>
        <v>-3.976</v>
      </c>
      <c r="R117" s="3">
        <v>42339</v>
      </c>
      <c r="S117" s="10">
        <f t="shared" si="21"/>
        <v>103.32000000000001</v>
      </c>
      <c r="T117" s="4">
        <f t="shared" si="19"/>
        <v>107.29600000000001</v>
      </c>
      <c r="U117" s="4"/>
      <c r="V117" s="4"/>
      <c r="W117" s="4"/>
      <c r="X117" s="4"/>
      <c r="Y117" s="4"/>
    </row>
    <row r="118" spans="1:25" x14ac:dyDescent="0.25">
      <c r="A118" s="3">
        <v>42309</v>
      </c>
      <c r="B118" s="4">
        <v>7.75</v>
      </c>
      <c r="C118" s="5">
        <v>6.4250000000000002E-2</v>
      </c>
      <c r="D118" s="5">
        <v>0.10166</v>
      </c>
      <c r="E118" s="4">
        <v>0.74</v>
      </c>
      <c r="F118" s="18">
        <v>-1E-4</v>
      </c>
      <c r="G118" s="4"/>
      <c r="H118" s="4"/>
      <c r="I118" s="5">
        <v>6.6E-4</v>
      </c>
      <c r="J118" s="5"/>
      <c r="K118" s="5">
        <v>0</v>
      </c>
      <c r="L118" s="5">
        <v>-7.4700000000000001E-3</v>
      </c>
      <c r="M118"/>
      <c r="N118" s="16">
        <v>2.98E-3</v>
      </c>
      <c r="O118"/>
      <c r="P118" s="5">
        <f t="shared" si="20"/>
        <v>-3.9300000000000003E-3</v>
      </c>
      <c r="Q118" s="4">
        <f t="shared" si="18"/>
        <v>-3.976</v>
      </c>
      <c r="R118" s="3">
        <v>42309</v>
      </c>
      <c r="S118" s="10">
        <f t="shared" si="21"/>
        <v>103.32000000000001</v>
      </c>
      <c r="T118" s="4">
        <f t="shared" si="19"/>
        <v>107.29600000000001</v>
      </c>
      <c r="U118" s="4"/>
      <c r="V118" s="4"/>
      <c r="W118" s="4"/>
      <c r="X118" s="4"/>
      <c r="Y118" s="4"/>
    </row>
    <row r="119" spans="1:25" x14ac:dyDescent="0.25">
      <c r="A119" s="3">
        <v>42278</v>
      </c>
      <c r="B119" s="4">
        <v>7.75</v>
      </c>
      <c r="C119" s="5">
        <v>6.4250000000000002E-2</v>
      </c>
      <c r="D119" s="5">
        <v>0.10166</v>
      </c>
      <c r="E119" s="4">
        <v>0.74</v>
      </c>
      <c r="F119" s="18">
        <v>-1E-4</v>
      </c>
      <c r="G119" s="4"/>
      <c r="H119" s="4"/>
      <c r="I119" s="5">
        <v>6.6E-4</v>
      </c>
      <c r="J119" s="5"/>
      <c r="K119" s="5">
        <v>0</v>
      </c>
      <c r="L119" s="14">
        <v>-7.4700000000000001E-3</v>
      </c>
      <c r="M119"/>
      <c r="N119" s="16">
        <v>2.98E-3</v>
      </c>
      <c r="O119"/>
      <c r="P119" s="5">
        <f t="shared" si="20"/>
        <v>-3.9300000000000003E-3</v>
      </c>
      <c r="Q119" s="4">
        <f t="shared" si="18"/>
        <v>-3.976</v>
      </c>
      <c r="R119" s="3">
        <v>42278</v>
      </c>
      <c r="S119" s="10">
        <f t="shared" si="21"/>
        <v>103.32000000000001</v>
      </c>
      <c r="T119" s="4">
        <f t="shared" si="19"/>
        <v>107.29600000000001</v>
      </c>
      <c r="U119" s="4"/>
      <c r="V119" s="4"/>
      <c r="W119" s="4"/>
      <c r="X119" s="4"/>
      <c r="Y119" s="4"/>
    </row>
    <row r="120" spans="1:25" x14ac:dyDescent="0.25">
      <c r="A120" s="3">
        <v>42248</v>
      </c>
      <c r="B120" s="4">
        <v>7.75</v>
      </c>
      <c r="C120" s="5">
        <v>6.4250000000000002E-2</v>
      </c>
      <c r="D120" s="5">
        <v>0.10166</v>
      </c>
      <c r="E120" s="4">
        <v>0.74</v>
      </c>
      <c r="F120" s="18">
        <v>-1E-4</v>
      </c>
      <c r="G120" s="4"/>
      <c r="H120" s="4"/>
      <c r="I120" s="5">
        <v>6.6E-4</v>
      </c>
      <c r="J120" s="5"/>
      <c r="K120" s="5">
        <v>0</v>
      </c>
      <c r="L120" s="5">
        <v>-4.2199999999999998E-3</v>
      </c>
      <c r="M120"/>
      <c r="N120" s="16">
        <v>2.98E-3</v>
      </c>
      <c r="O120"/>
      <c r="P120" s="5">
        <f t="shared" si="20"/>
        <v>-6.8000000000000005E-4</v>
      </c>
      <c r="Q120" s="4">
        <f t="shared" si="18"/>
        <v>-7.6000000000000068E-2</v>
      </c>
      <c r="R120" s="3">
        <v>42248</v>
      </c>
      <c r="S120" s="10">
        <f t="shared" si="21"/>
        <v>107.22000000000001</v>
      </c>
      <c r="T120" s="4">
        <f t="shared" si="19"/>
        <v>107.29600000000001</v>
      </c>
      <c r="U120" s="4"/>
      <c r="V120" s="4"/>
      <c r="W120" s="4"/>
      <c r="X120" s="4"/>
      <c r="Y120" s="4"/>
    </row>
    <row r="121" spans="1:25" x14ac:dyDescent="0.25">
      <c r="A121" s="3">
        <v>42217</v>
      </c>
      <c r="B121" s="4">
        <v>7.75</v>
      </c>
      <c r="C121" s="5">
        <v>6.4250000000000002E-2</v>
      </c>
      <c r="D121" s="5">
        <v>0.10166</v>
      </c>
      <c r="E121" s="4">
        <v>0.74</v>
      </c>
      <c r="F121" s="18">
        <v>-1E-4</v>
      </c>
      <c r="G121" s="4"/>
      <c r="H121" s="4"/>
      <c r="I121" s="5">
        <v>6.6E-4</v>
      </c>
      <c r="J121" s="5"/>
      <c r="K121" s="5">
        <v>0</v>
      </c>
      <c r="L121" s="5">
        <v>-4.2199999999999998E-3</v>
      </c>
      <c r="M121"/>
      <c r="N121" s="13">
        <v>2.98E-3</v>
      </c>
      <c r="O121"/>
      <c r="P121" s="5">
        <f t="shared" si="20"/>
        <v>-6.8000000000000005E-4</v>
      </c>
      <c r="Q121" s="4">
        <f t="shared" si="18"/>
        <v>-7.6000000000000068E-2</v>
      </c>
      <c r="R121" s="3">
        <v>42217</v>
      </c>
      <c r="S121" s="10">
        <f t="shared" si="21"/>
        <v>107.22000000000001</v>
      </c>
      <c r="T121" s="4">
        <f t="shared" si="19"/>
        <v>107.29600000000001</v>
      </c>
      <c r="U121" s="4"/>
      <c r="V121" s="4"/>
      <c r="W121" s="4"/>
      <c r="X121" s="4"/>
      <c r="Y121" s="4"/>
    </row>
    <row r="122" spans="1:25" x14ac:dyDescent="0.25">
      <c r="A122" s="3">
        <v>42186</v>
      </c>
      <c r="B122" s="4">
        <v>7.75</v>
      </c>
      <c r="C122" s="5">
        <v>6.4250000000000002E-2</v>
      </c>
      <c r="D122" s="5">
        <v>0.10166</v>
      </c>
      <c r="E122" s="4">
        <v>0.74</v>
      </c>
      <c r="F122" s="18">
        <v>-1E-4</v>
      </c>
      <c r="G122" s="4"/>
      <c r="H122" s="4"/>
      <c r="I122" s="5">
        <v>6.6E-4</v>
      </c>
      <c r="J122" s="5"/>
      <c r="K122" s="5">
        <v>0</v>
      </c>
      <c r="L122" s="5">
        <v>-4.2199999999999998E-3</v>
      </c>
      <c r="M122"/>
      <c r="N122" s="16">
        <v>2.8300000000000001E-3</v>
      </c>
      <c r="O122"/>
      <c r="P122" s="5">
        <f t="shared" si="20"/>
        <v>-8.3000000000000001E-4</v>
      </c>
      <c r="Q122" s="4">
        <f t="shared" si="18"/>
        <v>-0.25600000000000001</v>
      </c>
      <c r="R122" s="3">
        <v>42186</v>
      </c>
      <c r="S122" s="10">
        <f t="shared" si="21"/>
        <v>107.04</v>
      </c>
      <c r="T122" s="4">
        <f t="shared" si="19"/>
        <v>107.29600000000001</v>
      </c>
      <c r="U122" s="4"/>
      <c r="V122" s="4"/>
      <c r="W122" s="4"/>
      <c r="X122" s="4"/>
      <c r="Y122" s="4"/>
    </row>
    <row r="123" spans="1:25" x14ac:dyDescent="0.25">
      <c r="A123" s="3">
        <v>42156</v>
      </c>
      <c r="B123" s="4">
        <v>7.75</v>
      </c>
      <c r="C123" s="5">
        <v>6.4250000000000002E-2</v>
      </c>
      <c r="D123" s="5">
        <v>0.10166</v>
      </c>
      <c r="E123" s="4">
        <v>0.74</v>
      </c>
      <c r="F123" s="18">
        <v>-1E-4</v>
      </c>
      <c r="G123" s="4"/>
      <c r="H123" s="4"/>
      <c r="I123" s="5">
        <v>6.6E-4</v>
      </c>
      <c r="J123" s="5"/>
      <c r="K123" s="5">
        <v>0</v>
      </c>
      <c r="L123" s="5">
        <v>-4.2199999999999998E-3</v>
      </c>
      <c r="M123"/>
      <c r="N123" s="16">
        <v>2.8300000000000001E-3</v>
      </c>
      <c r="O123"/>
      <c r="P123" s="5">
        <f t="shared" si="20"/>
        <v>-8.3000000000000001E-4</v>
      </c>
      <c r="Q123" s="4">
        <f t="shared" si="18"/>
        <v>-0.25600000000000001</v>
      </c>
      <c r="R123" s="3">
        <v>42156</v>
      </c>
      <c r="S123" s="10">
        <f t="shared" si="21"/>
        <v>107.04</v>
      </c>
      <c r="T123" s="4">
        <f t="shared" si="19"/>
        <v>107.29600000000001</v>
      </c>
      <c r="U123" s="4"/>
      <c r="V123" s="4"/>
      <c r="W123" s="4"/>
      <c r="X123" s="4"/>
      <c r="Y123" s="4"/>
    </row>
    <row r="124" spans="1:25" x14ac:dyDescent="0.25">
      <c r="A124" s="3">
        <v>42125</v>
      </c>
      <c r="B124" s="4">
        <v>7.75</v>
      </c>
      <c r="C124" s="5">
        <v>6.4250000000000002E-2</v>
      </c>
      <c r="D124" s="5">
        <v>0.10166</v>
      </c>
      <c r="E124" s="4">
        <v>0.74</v>
      </c>
      <c r="F124" s="18">
        <v>-1E-4</v>
      </c>
      <c r="G124" s="4"/>
      <c r="H124" s="4"/>
      <c r="I124" s="5">
        <v>6.6E-4</v>
      </c>
      <c r="J124" s="5"/>
      <c r="K124"/>
      <c r="L124" s="5">
        <v>-4.2199999999999998E-3</v>
      </c>
      <c r="M124"/>
      <c r="N124" s="16">
        <v>2.8300000000000001E-3</v>
      </c>
      <c r="O124"/>
      <c r="P124" s="5">
        <f t="shared" si="20"/>
        <v>-8.3000000000000001E-4</v>
      </c>
      <c r="Q124" s="4">
        <f t="shared" si="18"/>
        <v>-0.25600000000000001</v>
      </c>
      <c r="R124" s="3">
        <v>42125</v>
      </c>
      <c r="S124" s="10">
        <f t="shared" si="21"/>
        <v>107.04</v>
      </c>
      <c r="T124" s="4">
        <f t="shared" si="19"/>
        <v>107.29600000000001</v>
      </c>
      <c r="U124" s="4"/>
      <c r="V124" s="4"/>
      <c r="W124" s="4"/>
      <c r="X124" s="4"/>
      <c r="Y124" s="4"/>
    </row>
    <row r="125" spans="1:25" x14ac:dyDescent="0.25">
      <c r="A125" s="3">
        <v>42095</v>
      </c>
      <c r="B125" s="4">
        <v>7.75</v>
      </c>
      <c r="C125" s="5">
        <v>6.4250000000000002E-2</v>
      </c>
      <c r="D125" s="5">
        <v>0.10166</v>
      </c>
      <c r="E125" s="4">
        <v>0.74</v>
      </c>
      <c r="F125" s="18">
        <v>-1E-4</v>
      </c>
      <c r="G125" s="4"/>
      <c r="H125" s="4"/>
      <c r="I125" s="5">
        <v>6.6E-4</v>
      </c>
      <c r="J125" s="5"/>
      <c r="K125"/>
      <c r="L125" s="5">
        <v>-4.2199999999999998E-3</v>
      </c>
      <c r="M125"/>
      <c r="N125" s="16">
        <v>2.8300000000000001E-3</v>
      </c>
      <c r="O125"/>
      <c r="P125" s="5">
        <f t="shared" si="20"/>
        <v>-8.3000000000000001E-4</v>
      </c>
      <c r="Q125" s="4">
        <f t="shared" si="18"/>
        <v>-0.25600000000000001</v>
      </c>
      <c r="R125" s="3">
        <v>42095</v>
      </c>
      <c r="S125" s="10">
        <f t="shared" si="21"/>
        <v>107.04</v>
      </c>
      <c r="T125" s="4">
        <f t="shared" si="19"/>
        <v>107.29600000000001</v>
      </c>
      <c r="U125" s="4"/>
      <c r="V125" s="4"/>
      <c r="W125" s="4"/>
      <c r="X125" s="4"/>
      <c r="Y125" s="4"/>
    </row>
    <row r="126" spans="1:25" x14ac:dyDescent="0.25">
      <c r="A126" s="3">
        <v>42064</v>
      </c>
      <c r="B126" s="4">
        <v>7.75</v>
      </c>
      <c r="C126" s="13">
        <v>6.4250000000000002E-2</v>
      </c>
      <c r="D126" s="13">
        <v>0.10166</v>
      </c>
      <c r="E126" s="4">
        <v>0.74</v>
      </c>
      <c r="F126" s="19">
        <v>-1E-4</v>
      </c>
      <c r="G126" s="4"/>
      <c r="H126" s="4"/>
      <c r="I126" s="13">
        <v>6.6E-4</v>
      </c>
      <c r="J126" s="16"/>
      <c r="K126"/>
      <c r="L126" s="5">
        <v>-4.2199999999999998E-3</v>
      </c>
      <c r="M126"/>
      <c r="N126" s="16">
        <v>2.8300000000000001E-3</v>
      </c>
      <c r="O126"/>
      <c r="P126" s="5">
        <f t="shared" si="20"/>
        <v>-8.3000000000000001E-4</v>
      </c>
      <c r="Q126" s="4">
        <f t="shared" si="18"/>
        <v>-0.25600000000000001</v>
      </c>
      <c r="R126" s="3">
        <v>42064</v>
      </c>
      <c r="S126" s="10">
        <f t="shared" si="21"/>
        <v>107.04</v>
      </c>
      <c r="T126" s="4">
        <f t="shared" si="19"/>
        <v>107.29600000000001</v>
      </c>
      <c r="U126"/>
      <c r="V126" s="4"/>
      <c r="W126" s="4"/>
      <c r="X126" s="4"/>
      <c r="Y126" s="4"/>
    </row>
    <row r="127" spans="1:25" x14ac:dyDescent="0.25">
      <c r="A127" s="3">
        <v>42036</v>
      </c>
      <c r="B127" s="4">
        <v>7.75</v>
      </c>
      <c r="C127" s="16">
        <v>6.1990000000000003E-2</v>
      </c>
      <c r="D127" s="16">
        <v>9.8169999999999993E-2</v>
      </c>
      <c r="E127" s="4">
        <v>0.74</v>
      </c>
      <c r="F127" s="4">
        <v>0</v>
      </c>
      <c r="G127" s="4"/>
      <c r="H127" s="4"/>
      <c r="I127" s="5">
        <v>0</v>
      </c>
      <c r="J127" s="5"/>
      <c r="K127"/>
      <c r="L127" s="5">
        <v>-4.2199999999999998E-3</v>
      </c>
      <c r="M127"/>
      <c r="N127" s="16">
        <v>2.8300000000000001E-3</v>
      </c>
      <c r="O127"/>
      <c r="P127" s="5">
        <f t="shared" si="20"/>
        <v>-1.3899999999999997E-3</v>
      </c>
      <c r="Q127" s="4">
        <f t="shared" si="18"/>
        <v>-0.92799999999999971</v>
      </c>
      <c r="R127" s="3">
        <v>42036</v>
      </c>
      <c r="S127" s="10">
        <f t="shared" si="21"/>
        <v>102.91800000000001</v>
      </c>
      <c r="T127" s="4">
        <f t="shared" si="19"/>
        <v>103.846</v>
      </c>
      <c r="U127"/>
      <c r="V127" s="4"/>
      <c r="W127" s="4"/>
      <c r="X127" s="4"/>
      <c r="Y127" s="4"/>
    </row>
    <row r="128" spans="1:25" x14ac:dyDescent="0.25">
      <c r="A128" s="3">
        <v>42005</v>
      </c>
      <c r="B128" s="11">
        <v>7.75</v>
      </c>
      <c r="C128" s="16">
        <v>6.1990000000000003E-2</v>
      </c>
      <c r="D128" s="16">
        <v>9.8169999999999993E-2</v>
      </c>
      <c r="E128" s="4">
        <v>0.74</v>
      </c>
      <c r="F128" s="4">
        <v>0</v>
      </c>
      <c r="G128" s="4"/>
      <c r="H128" s="4"/>
      <c r="I128" s="5">
        <v>0</v>
      </c>
      <c r="J128" s="5"/>
      <c r="K128"/>
      <c r="L128" s="5">
        <v>-4.2199999999999998E-3</v>
      </c>
      <c r="M128"/>
      <c r="N128" s="16">
        <v>2.8300000000000001E-3</v>
      </c>
      <c r="O128"/>
      <c r="P128" s="5">
        <f t="shared" si="20"/>
        <v>-1.3899999999999997E-3</v>
      </c>
      <c r="Q128" s="4">
        <f t="shared" si="18"/>
        <v>-0.92799999999999971</v>
      </c>
      <c r="R128" s="3">
        <v>42005</v>
      </c>
      <c r="S128" s="10">
        <f t="shared" si="21"/>
        <v>102.91800000000001</v>
      </c>
      <c r="T128" s="4">
        <f t="shared" si="19"/>
        <v>103.846</v>
      </c>
      <c r="U128" s="4"/>
      <c r="V128" s="4"/>
      <c r="W128" s="4"/>
      <c r="X128" s="4"/>
      <c r="Y128" s="4"/>
    </row>
    <row r="129" spans="1:25" x14ac:dyDescent="0.25">
      <c r="A129" s="3">
        <v>41974</v>
      </c>
      <c r="B129" s="11">
        <v>7.75</v>
      </c>
      <c r="C129" s="16">
        <v>6.1990000000000003E-2</v>
      </c>
      <c r="D129" s="16">
        <v>9.8169999999999993E-2</v>
      </c>
      <c r="E129" s="4">
        <v>0.74</v>
      </c>
      <c r="F129" s="4">
        <v>0</v>
      </c>
      <c r="G129" s="4"/>
      <c r="H129" s="4"/>
      <c r="I129" s="5">
        <v>0</v>
      </c>
      <c r="J129" s="5"/>
      <c r="K129"/>
      <c r="L129" s="5">
        <v>-4.2199999999999998E-3</v>
      </c>
      <c r="M129"/>
      <c r="N129" s="16">
        <v>2.8300000000000001E-3</v>
      </c>
      <c r="O129"/>
      <c r="P129" s="5">
        <f t="shared" si="20"/>
        <v>-1.3899999999999997E-3</v>
      </c>
      <c r="Q129" s="4">
        <f t="shared" si="18"/>
        <v>-0.92799999999999971</v>
      </c>
      <c r="R129" s="3">
        <v>41974</v>
      </c>
      <c r="S129" s="10">
        <f t="shared" si="21"/>
        <v>102.91800000000001</v>
      </c>
      <c r="T129" s="4">
        <f t="shared" si="19"/>
        <v>103.846</v>
      </c>
      <c r="U129" s="4"/>
      <c r="V129" s="4"/>
      <c r="W129" s="4"/>
      <c r="X129" s="4"/>
      <c r="Y129" s="4"/>
    </row>
    <row r="130" spans="1:25" x14ac:dyDescent="0.25">
      <c r="A130" s="3">
        <v>41944</v>
      </c>
      <c r="B130" s="11">
        <v>7.75</v>
      </c>
      <c r="C130" s="16">
        <v>6.1990000000000003E-2</v>
      </c>
      <c r="D130" s="16">
        <v>9.8169999999999993E-2</v>
      </c>
      <c r="E130" s="4">
        <v>0.74</v>
      </c>
      <c r="F130" s="4">
        <v>0</v>
      </c>
      <c r="H130" s="4"/>
      <c r="I130" s="5">
        <v>0</v>
      </c>
      <c r="J130" s="5"/>
      <c r="K130"/>
      <c r="L130" s="5">
        <v>-4.2199999999999998E-3</v>
      </c>
      <c r="M130"/>
      <c r="N130" s="16">
        <v>2.8300000000000001E-3</v>
      </c>
      <c r="O130"/>
      <c r="P130" s="5">
        <f t="shared" si="20"/>
        <v>-1.3899999999999997E-3</v>
      </c>
      <c r="Q130" s="4">
        <f t="shared" si="18"/>
        <v>-0.92799999999999971</v>
      </c>
      <c r="R130" s="3">
        <v>41944</v>
      </c>
      <c r="S130" s="10">
        <f t="shared" si="21"/>
        <v>102.91800000000001</v>
      </c>
      <c r="T130" s="4">
        <f t="shared" si="19"/>
        <v>103.846</v>
      </c>
      <c r="U130" s="4"/>
      <c r="V130" s="4"/>
      <c r="W130" s="4"/>
      <c r="X130" s="4"/>
      <c r="Y130" s="4"/>
    </row>
    <row r="131" spans="1:25" x14ac:dyDescent="0.25">
      <c r="A131" s="3">
        <v>41913</v>
      </c>
      <c r="B131" s="11">
        <v>7.75</v>
      </c>
      <c r="C131" s="16">
        <v>6.1990000000000003E-2</v>
      </c>
      <c r="D131" s="16">
        <v>9.8169999999999993E-2</v>
      </c>
      <c r="E131" s="4">
        <v>0.74</v>
      </c>
      <c r="F131" s="4">
        <v>0</v>
      </c>
      <c r="G131" s="4"/>
      <c r="H131" s="4"/>
      <c r="I131" s="5">
        <v>0</v>
      </c>
      <c r="J131" s="5"/>
      <c r="K131"/>
      <c r="L131" s="5">
        <v>-4.2199999999999998E-3</v>
      </c>
      <c r="M131"/>
      <c r="N131" s="16">
        <v>2.8300000000000001E-3</v>
      </c>
      <c r="O131"/>
      <c r="P131" s="5">
        <f t="shared" si="20"/>
        <v>-1.3899999999999997E-3</v>
      </c>
      <c r="Q131" s="4">
        <f t="shared" si="18"/>
        <v>-0.92799999999999971</v>
      </c>
      <c r="R131" s="3">
        <v>41913</v>
      </c>
      <c r="S131" s="10">
        <f t="shared" si="21"/>
        <v>102.91800000000001</v>
      </c>
      <c r="T131" s="4">
        <f t="shared" si="19"/>
        <v>103.846</v>
      </c>
      <c r="U131" s="4"/>
      <c r="V131" s="4"/>
      <c r="W131" s="4"/>
      <c r="X131" s="4"/>
      <c r="Y131" s="4"/>
    </row>
    <row r="132" spans="1:25" x14ac:dyDescent="0.25">
      <c r="A132" s="3">
        <v>41883</v>
      </c>
      <c r="B132" s="11">
        <v>7.75</v>
      </c>
      <c r="C132" s="16">
        <v>6.1990000000000003E-2</v>
      </c>
      <c r="D132" s="16">
        <v>9.8169999999999993E-2</v>
      </c>
      <c r="E132" s="4">
        <v>0.74</v>
      </c>
      <c r="F132" s="4">
        <v>0</v>
      </c>
      <c r="G132" s="4"/>
      <c r="H132" s="4"/>
      <c r="I132" s="5">
        <v>0</v>
      </c>
      <c r="J132" s="5"/>
      <c r="K132"/>
      <c r="L132" s="5">
        <v>-4.2199999999999998E-3</v>
      </c>
      <c r="M132"/>
      <c r="N132" s="16">
        <v>2.8300000000000001E-3</v>
      </c>
      <c r="O132"/>
      <c r="P132" s="5">
        <f t="shared" si="20"/>
        <v>-1.3899999999999997E-3</v>
      </c>
      <c r="Q132" s="4">
        <f t="shared" si="18"/>
        <v>-0.92799999999999971</v>
      </c>
      <c r="R132" s="3">
        <v>41883</v>
      </c>
      <c r="S132" s="10">
        <f t="shared" si="21"/>
        <v>102.91800000000001</v>
      </c>
      <c r="T132" s="4">
        <f t="shared" si="19"/>
        <v>103.846</v>
      </c>
      <c r="U132" s="4"/>
      <c r="V132" s="4"/>
      <c r="W132" s="4"/>
      <c r="X132" s="4"/>
      <c r="Y132" s="4"/>
    </row>
    <row r="133" spans="1:25" x14ac:dyDescent="0.25">
      <c r="A133" s="3">
        <v>41852</v>
      </c>
      <c r="B133" s="11">
        <v>7.75</v>
      </c>
      <c r="C133" s="16">
        <v>6.1990000000000003E-2</v>
      </c>
      <c r="D133" s="16">
        <v>9.8169999999999993E-2</v>
      </c>
      <c r="E133" s="4">
        <v>0.74</v>
      </c>
      <c r="F133" s="4">
        <v>0</v>
      </c>
      <c r="G133" s="4"/>
      <c r="H133" s="4"/>
      <c r="I133" s="5">
        <v>0</v>
      </c>
      <c r="J133" s="5"/>
      <c r="K133"/>
      <c r="L133" s="5">
        <v>-4.2199999999999998E-3</v>
      </c>
      <c r="M133"/>
      <c r="N133" s="16">
        <v>2.8300000000000001E-3</v>
      </c>
      <c r="O133"/>
      <c r="P133" s="5">
        <f t="shared" si="20"/>
        <v>-1.3899999999999997E-3</v>
      </c>
      <c r="Q133" s="4">
        <f t="shared" ref="Q133:Q164" si="22">W$3*P133+E133</f>
        <v>-0.92799999999999971</v>
      </c>
      <c r="R133" s="3">
        <v>41852</v>
      </c>
      <c r="S133" s="10">
        <f t="shared" si="21"/>
        <v>102.91800000000001</v>
      </c>
      <c r="T133" s="4">
        <f t="shared" si="19"/>
        <v>103.846</v>
      </c>
      <c r="U133" s="4"/>
      <c r="V133" s="4"/>
      <c r="W133" s="4"/>
      <c r="X133" s="4"/>
      <c r="Y133" s="4"/>
    </row>
    <row r="134" spans="1:25" x14ac:dyDescent="0.25">
      <c r="A134" s="3">
        <v>41821</v>
      </c>
      <c r="B134" s="11">
        <v>7.75</v>
      </c>
      <c r="C134" s="16">
        <v>6.1990000000000003E-2</v>
      </c>
      <c r="D134" s="16">
        <v>9.8169999999999993E-2</v>
      </c>
      <c r="E134" s="4">
        <v>0.74</v>
      </c>
      <c r="F134" s="4">
        <v>0</v>
      </c>
      <c r="G134" s="4"/>
      <c r="H134" s="4"/>
      <c r="I134" s="5">
        <v>0</v>
      </c>
      <c r="J134" s="16"/>
      <c r="K134"/>
      <c r="L134" s="5">
        <v>-4.2199999999999998E-3</v>
      </c>
      <c r="M134"/>
      <c r="N134" s="16">
        <v>2.8300000000000001E-3</v>
      </c>
      <c r="O134"/>
      <c r="P134" s="5">
        <f t="shared" si="20"/>
        <v>-1.3899999999999997E-3</v>
      </c>
      <c r="Q134" s="4">
        <f t="shared" si="22"/>
        <v>-0.92799999999999971</v>
      </c>
      <c r="R134" s="3">
        <v>41821</v>
      </c>
      <c r="S134" s="10">
        <f t="shared" si="21"/>
        <v>102.91800000000001</v>
      </c>
      <c r="T134" s="4">
        <f t="shared" ref="T134:T165" si="23">B134+IF(W$3&gt;600,C134*600+D134*(W$3-600),C134*W$3)</f>
        <v>103.846</v>
      </c>
      <c r="U134" s="4"/>
      <c r="V134" s="4"/>
      <c r="W134" s="4"/>
      <c r="X134" s="4"/>
      <c r="Y134" s="4"/>
    </row>
    <row r="135" spans="1:25" x14ac:dyDescent="0.25">
      <c r="A135" s="3">
        <v>41791</v>
      </c>
      <c r="B135" s="11">
        <v>7.75</v>
      </c>
      <c r="C135" s="16">
        <v>6.1990000000000003E-2</v>
      </c>
      <c r="D135" s="16">
        <v>9.8169999999999993E-2</v>
      </c>
      <c r="E135" s="4">
        <v>0.74</v>
      </c>
      <c r="F135" s="4">
        <v>0</v>
      </c>
      <c r="G135" s="4"/>
      <c r="H135" s="4"/>
      <c r="I135" s="5">
        <v>0</v>
      </c>
      <c r="J135" s="14">
        <f>-45/1300</f>
        <v>-3.4615384615384617E-2</v>
      </c>
      <c r="K135"/>
      <c r="L135" s="5">
        <v>-4.2199999999999998E-3</v>
      </c>
      <c r="M135"/>
      <c r="N135" s="16">
        <v>2.8300000000000001E-3</v>
      </c>
      <c r="O135"/>
      <c r="P135" s="5">
        <f t="shared" si="20"/>
        <v>-3.600538461538462E-2</v>
      </c>
      <c r="Q135" s="4">
        <f t="shared" si="22"/>
        <v>-42.466461538461544</v>
      </c>
      <c r="R135" s="3">
        <v>41791</v>
      </c>
      <c r="S135" s="10">
        <f t="shared" si="21"/>
        <v>61.379538461538459</v>
      </c>
      <c r="T135" s="4">
        <f t="shared" si="23"/>
        <v>103.846</v>
      </c>
      <c r="U135" s="4"/>
      <c r="V135" s="4"/>
      <c r="W135" s="4"/>
      <c r="X135" s="4"/>
      <c r="Y135" s="4"/>
    </row>
    <row r="136" spans="1:25" x14ac:dyDescent="0.25">
      <c r="A136" s="3">
        <v>41760</v>
      </c>
      <c r="B136" s="11">
        <v>7.75</v>
      </c>
      <c r="C136" s="16">
        <v>6.1990000000000003E-2</v>
      </c>
      <c r="D136" s="16">
        <v>9.8169999999999993E-2</v>
      </c>
      <c r="E136" s="4">
        <v>0.74</v>
      </c>
      <c r="F136" s="4">
        <v>0</v>
      </c>
      <c r="G136" s="4"/>
      <c r="H136" s="4"/>
      <c r="I136" s="5">
        <v>0</v>
      </c>
      <c r="K136"/>
      <c r="L136" s="5">
        <v>-4.2199999999999998E-3</v>
      </c>
      <c r="M136"/>
      <c r="N136" s="16">
        <v>2.8300000000000001E-3</v>
      </c>
      <c r="O136"/>
      <c r="P136" s="5">
        <f t="shared" si="20"/>
        <v>-1.3899999999999997E-3</v>
      </c>
      <c r="Q136" s="4">
        <f t="shared" si="22"/>
        <v>-0.92799999999999971</v>
      </c>
      <c r="R136" s="3">
        <v>41760</v>
      </c>
      <c r="S136" s="10">
        <f t="shared" si="21"/>
        <v>102.91800000000001</v>
      </c>
      <c r="T136" s="4">
        <f t="shared" si="23"/>
        <v>103.846</v>
      </c>
      <c r="U136" s="4"/>
      <c r="V136" s="4"/>
      <c r="W136" s="4"/>
      <c r="X136" s="4"/>
      <c r="Y136" s="4"/>
    </row>
    <row r="137" spans="1:25" x14ac:dyDescent="0.25">
      <c r="A137" s="3">
        <v>41730</v>
      </c>
      <c r="B137" s="11">
        <v>7.75</v>
      </c>
      <c r="C137" s="16">
        <v>6.1990000000000003E-2</v>
      </c>
      <c r="D137" s="16">
        <v>9.8169999999999993E-2</v>
      </c>
      <c r="E137" s="4">
        <v>0.74</v>
      </c>
      <c r="F137" s="4">
        <v>0</v>
      </c>
      <c r="G137" s="4"/>
      <c r="H137" s="4"/>
      <c r="I137" s="5">
        <v>0</v>
      </c>
      <c r="J137" s="5"/>
      <c r="K137"/>
      <c r="L137" s="5">
        <v>-4.2199999999999998E-3</v>
      </c>
      <c r="M137"/>
      <c r="N137" s="16">
        <v>2.8300000000000001E-3</v>
      </c>
      <c r="O137"/>
      <c r="P137" s="5">
        <f t="shared" si="20"/>
        <v>-1.3899999999999997E-3</v>
      </c>
      <c r="Q137" s="4">
        <f t="shared" si="22"/>
        <v>-0.92799999999999971</v>
      </c>
      <c r="R137" s="3">
        <v>41730</v>
      </c>
      <c r="S137" s="10">
        <f t="shared" si="21"/>
        <v>102.91800000000001</v>
      </c>
      <c r="T137" s="4">
        <f t="shared" si="23"/>
        <v>103.846</v>
      </c>
      <c r="U137" s="4"/>
      <c r="V137" s="4"/>
      <c r="W137" s="4"/>
      <c r="X137" s="4"/>
      <c r="Y137" s="4"/>
    </row>
    <row r="138" spans="1:25" x14ac:dyDescent="0.25">
      <c r="A138" s="3">
        <v>41699</v>
      </c>
      <c r="B138" s="11">
        <v>7.75</v>
      </c>
      <c r="C138" s="16">
        <v>6.1990000000000003E-2</v>
      </c>
      <c r="D138" s="16">
        <v>9.8169999999999993E-2</v>
      </c>
      <c r="E138" s="4">
        <v>0.74</v>
      </c>
      <c r="F138" s="4">
        <v>0</v>
      </c>
      <c r="G138" s="4"/>
      <c r="H138" s="4"/>
      <c r="I138" s="5">
        <v>0</v>
      </c>
      <c r="J138" s="5"/>
      <c r="K138"/>
      <c r="L138" s="5">
        <v>-4.2199999999999998E-3</v>
      </c>
      <c r="M138"/>
      <c r="N138" s="16">
        <v>2.8300000000000001E-3</v>
      </c>
      <c r="O138"/>
      <c r="P138" s="5">
        <f t="shared" si="20"/>
        <v>-1.3899999999999997E-3</v>
      </c>
      <c r="Q138" s="4">
        <f t="shared" si="22"/>
        <v>-0.92799999999999971</v>
      </c>
      <c r="R138" s="3">
        <v>41699</v>
      </c>
      <c r="S138" s="10">
        <f t="shared" si="21"/>
        <v>102.91800000000001</v>
      </c>
      <c r="T138" s="4">
        <f t="shared" si="23"/>
        <v>103.846</v>
      </c>
      <c r="U138" s="4"/>
      <c r="V138" s="4"/>
      <c r="W138" s="4"/>
      <c r="X138" s="4"/>
      <c r="Y138" s="4"/>
    </row>
    <row r="139" spans="1:25" x14ac:dyDescent="0.25">
      <c r="A139" s="3">
        <v>41671</v>
      </c>
      <c r="B139" s="11">
        <v>7.75</v>
      </c>
      <c r="C139" s="16">
        <v>6.1990000000000003E-2</v>
      </c>
      <c r="D139" s="16">
        <v>9.8169999999999993E-2</v>
      </c>
      <c r="E139" s="4">
        <v>0.74</v>
      </c>
      <c r="F139" s="4">
        <v>0</v>
      </c>
      <c r="G139" s="4"/>
      <c r="H139" s="4"/>
      <c r="I139" s="5">
        <v>0</v>
      </c>
      <c r="J139" s="5"/>
      <c r="K139"/>
      <c r="L139" s="5">
        <v>-4.2199999999999998E-3</v>
      </c>
      <c r="M139"/>
      <c r="N139" s="16">
        <v>2.8300000000000001E-3</v>
      </c>
      <c r="O139"/>
      <c r="P139" s="5">
        <f t="shared" si="20"/>
        <v>-1.3899999999999997E-3</v>
      </c>
      <c r="Q139" s="4">
        <f t="shared" si="22"/>
        <v>-0.92799999999999971</v>
      </c>
      <c r="R139" s="3">
        <v>41671</v>
      </c>
      <c r="S139" s="10">
        <f t="shared" si="21"/>
        <v>102.91800000000001</v>
      </c>
      <c r="T139" s="4">
        <f t="shared" si="23"/>
        <v>103.846</v>
      </c>
      <c r="U139" s="4"/>
      <c r="V139" s="4"/>
      <c r="W139" s="4"/>
      <c r="X139" s="4"/>
      <c r="Y139" s="4"/>
    </row>
    <row r="140" spans="1:25" x14ac:dyDescent="0.25">
      <c r="A140" s="3">
        <v>41640</v>
      </c>
      <c r="B140" s="11">
        <v>7.75</v>
      </c>
      <c r="C140" s="16">
        <v>6.1990000000000003E-2</v>
      </c>
      <c r="D140" s="16">
        <v>9.8169999999999993E-2</v>
      </c>
      <c r="E140" s="4">
        <v>0.74</v>
      </c>
      <c r="F140" s="4">
        <v>0</v>
      </c>
      <c r="G140" s="4"/>
      <c r="H140" s="4"/>
      <c r="I140" s="5">
        <v>0</v>
      </c>
      <c r="J140" s="5"/>
      <c r="K140"/>
      <c r="L140" s="5">
        <v>-4.2199999999999998E-3</v>
      </c>
      <c r="M140"/>
      <c r="N140" s="16">
        <v>2.8300000000000001E-3</v>
      </c>
      <c r="O140"/>
      <c r="P140" s="5">
        <f t="shared" ref="P140:P171" si="24">SUM(F140:O140)</f>
        <v>-1.3899999999999997E-3</v>
      </c>
      <c r="Q140" s="4">
        <f t="shared" si="22"/>
        <v>-0.92799999999999971</v>
      </c>
      <c r="R140" s="3">
        <v>41640</v>
      </c>
      <c r="S140" s="10">
        <f t="shared" ref="S140:S171" si="25">T140+Q140</f>
        <v>102.91800000000001</v>
      </c>
      <c r="T140" s="4">
        <f t="shared" si="23"/>
        <v>103.846</v>
      </c>
      <c r="U140" s="4"/>
      <c r="V140" s="4"/>
      <c r="W140" s="4"/>
      <c r="X140" s="4"/>
      <c r="Y140" s="4"/>
    </row>
    <row r="141" spans="1:25" x14ac:dyDescent="0.25">
      <c r="A141" s="3">
        <v>41609</v>
      </c>
      <c r="B141" s="12">
        <v>7.75</v>
      </c>
      <c r="C141" s="13">
        <v>6.1990000000000003E-2</v>
      </c>
      <c r="D141" s="13">
        <v>9.8169999999999993E-2</v>
      </c>
      <c r="E141" s="12">
        <v>0.74</v>
      </c>
      <c r="F141" s="4">
        <v>0</v>
      </c>
      <c r="G141" s="4"/>
      <c r="H141" s="4"/>
      <c r="I141" s="5">
        <v>0</v>
      </c>
      <c r="J141" s="5"/>
      <c r="K141"/>
      <c r="L141" s="5">
        <v>-4.2199999999999998E-3</v>
      </c>
      <c r="M141"/>
      <c r="N141" s="16">
        <v>2.8300000000000001E-3</v>
      </c>
      <c r="O141"/>
      <c r="P141" s="5">
        <f t="shared" si="24"/>
        <v>-1.3899999999999997E-3</v>
      </c>
      <c r="Q141" s="4">
        <f t="shared" si="22"/>
        <v>-0.92799999999999971</v>
      </c>
      <c r="R141" s="3">
        <v>41609</v>
      </c>
      <c r="S141" s="10">
        <f t="shared" si="25"/>
        <v>102.91800000000001</v>
      </c>
      <c r="T141" s="4">
        <f t="shared" si="23"/>
        <v>103.846</v>
      </c>
      <c r="U141"/>
      <c r="V141" s="4"/>
      <c r="W141" s="4"/>
      <c r="X141" s="4"/>
      <c r="Y141" s="4"/>
    </row>
    <row r="142" spans="1:25" x14ac:dyDescent="0.25">
      <c r="A142" s="3">
        <v>41579</v>
      </c>
      <c r="B142" s="11">
        <v>6</v>
      </c>
      <c r="C142" s="16">
        <v>5.9490000000000001E-2</v>
      </c>
      <c r="D142" s="16">
        <v>9.4159999999999994E-2</v>
      </c>
      <c r="E142" s="11">
        <v>0.68</v>
      </c>
      <c r="F142" s="4">
        <v>0</v>
      </c>
      <c r="G142" s="4"/>
      <c r="H142" s="4"/>
      <c r="I142" s="5">
        <v>0</v>
      </c>
      <c r="J142" s="5"/>
      <c r="K142"/>
      <c r="L142" s="5">
        <v>-4.2199999999999998E-3</v>
      </c>
      <c r="M142"/>
      <c r="N142" s="16">
        <v>2.8300000000000001E-3</v>
      </c>
      <c r="O142"/>
      <c r="P142" s="5">
        <f t="shared" si="24"/>
        <v>-1.3899999999999997E-3</v>
      </c>
      <c r="Q142" s="4">
        <f t="shared" si="22"/>
        <v>-0.98799999999999966</v>
      </c>
      <c r="R142" s="3">
        <v>41579</v>
      </c>
      <c r="S142" s="10">
        <f t="shared" si="25"/>
        <v>97.201999999999998</v>
      </c>
      <c r="T142" s="4">
        <f t="shared" si="23"/>
        <v>98.19</v>
      </c>
      <c r="U142"/>
      <c r="V142" s="4"/>
      <c r="W142" s="4"/>
      <c r="X142" s="4"/>
      <c r="Y142" s="4"/>
    </row>
    <row r="143" spans="1:25" x14ac:dyDescent="0.25">
      <c r="A143" s="3">
        <v>41548</v>
      </c>
      <c r="B143" s="11">
        <v>6</v>
      </c>
      <c r="C143" s="16">
        <v>5.9490000000000001E-2</v>
      </c>
      <c r="D143" s="16">
        <v>9.4159999999999994E-2</v>
      </c>
      <c r="E143" s="11">
        <v>0.68</v>
      </c>
      <c r="F143" s="4">
        <v>0</v>
      </c>
      <c r="G143" s="4"/>
      <c r="H143" s="4"/>
      <c r="I143" s="5">
        <v>0</v>
      </c>
      <c r="J143" s="5"/>
      <c r="K143"/>
      <c r="L143" s="14">
        <v>-4.2199999999999998E-3</v>
      </c>
      <c r="M143"/>
      <c r="N143" s="16">
        <v>2.8300000000000001E-3</v>
      </c>
      <c r="O143"/>
      <c r="P143" s="5">
        <f t="shared" si="24"/>
        <v>-1.3899999999999997E-3</v>
      </c>
      <c r="Q143" s="4">
        <f t="shared" si="22"/>
        <v>-0.98799999999999966</v>
      </c>
      <c r="R143" s="3">
        <v>41548</v>
      </c>
      <c r="S143" s="10">
        <f t="shared" si="25"/>
        <v>97.201999999999998</v>
      </c>
      <c r="T143" s="4">
        <f t="shared" si="23"/>
        <v>98.19</v>
      </c>
      <c r="U143" s="4"/>
      <c r="V143" s="4"/>
      <c r="W143" s="4"/>
      <c r="X143" s="4"/>
      <c r="Y143" s="4"/>
    </row>
    <row r="144" spans="1:25" x14ac:dyDescent="0.25">
      <c r="A144" s="3">
        <v>41518</v>
      </c>
      <c r="B144" s="11">
        <v>6</v>
      </c>
      <c r="C144" s="16">
        <v>5.9490000000000001E-2</v>
      </c>
      <c r="D144" s="16">
        <v>9.4159999999999994E-2</v>
      </c>
      <c r="E144" s="11">
        <v>0.68</v>
      </c>
      <c r="F144" s="4">
        <v>0</v>
      </c>
      <c r="G144" s="4"/>
      <c r="H144" s="4"/>
      <c r="I144" s="5">
        <v>0</v>
      </c>
      <c r="J144" s="5"/>
      <c r="K144"/>
      <c r="L144" s="5">
        <v>-4.1000000000000003E-3</v>
      </c>
      <c r="M144"/>
      <c r="N144" s="16">
        <v>2.8300000000000001E-3</v>
      </c>
      <c r="O144"/>
      <c r="P144" s="5">
        <f t="shared" si="24"/>
        <v>-1.2700000000000003E-3</v>
      </c>
      <c r="Q144" s="4">
        <f t="shared" si="22"/>
        <v>-0.84400000000000042</v>
      </c>
      <c r="R144" s="3">
        <v>41518</v>
      </c>
      <c r="S144" s="10">
        <f t="shared" si="25"/>
        <v>97.346000000000004</v>
      </c>
      <c r="T144" s="4">
        <f t="shared" si="23"/>
        <v>98.19</v>
      </c>
      <c r="U144" s="4"/>
      <c r="V144" s="4"/>
      <c r="W144" s="4"/>
      <c r="X144" s="4"/>
      <c r="Y144" s="4"/>
    </row>
    <row r="145" spans="1:25" x14ac:dyDescent="0.25">
      <c r="A145" s="3">
        <v>41487</v>
      </c>
      <c r="B145" s="11">
        <v>6</v>
      </c>
      <c r="C145" s="16">
        <v>5.9490000000000001E-2</v>
      </c>
      <c r="D145" s="16">
        <v>9.4159999999999994E-2</v>
      </c>
      <c r="E145" s="11">
        <v>0.68</v>
      </c>
      <c r="F145" s="4">
        <v>0</v>
      </c>
      <c r="G145" s="4"/>
      <c r="H145" s="4"/>
      <c r="I145" s="5">
        <v>0</v>
      </c>
      <c r="J145" s="5"/>
      <c r="K145"/>
      <c r="L145" s="5">
        <v>-4.1000000000000003E-3</v>
      </c>
      <c r="M145"/>
      <c r="N145" s="16">
        <v>2.8300000000000001E-3</v>
      </c>
      <c r="O145"/>
      <c r="P145" s="5">
        <f t="shared" si="24"/>
        <v>-1.2700000000000003E-3</v>
      </c>
      <c r="Q145" s="4">
        <f t="shared" si="22"/>
        <v>-0.84400000000000042</v>
      </c>
      <c r="R145" s="3">
        <v>41487</v>
      </c>
      <c r="S145" s="10">
        <f t="shared" si="25"/>
        <v>97.346000000000004</v>
      </c>
      <c r="T145" s="4">
        <f t="shared" si="23"/>
        <v>98.19</v>
      </c>
      <c r="U145" s="4"/>
      <c r="V145" s="4"/>
      <c r="W145" s="4"/>
      <c r="X145" s="4"/>
      <c r="Y145" s="4"/>
    </row>
    <row r="146" spans="1:25" x14ac:dyDescent="0.25">
      <c r="A146" s="3">
        <v>41456</v>
      </c>
      <c r="B146" s="11">
        <v>6</v>
      </c>
      <c r="C146" s="16">
        <v>5.9490000000000001E-2</v>
      </c>
      <c r="D146" s="16">
        <v>9.4159999999999994E-2</v>
      </c>
      <c r="E146" s="11">
        <v>0.68</v>
      </c>
      <c r="F146" s="4">
        <v>0</v>
      </c>
      <c r="G146" s="4"/>
      <c r="H146" s="4"/>
      <c r="I146" s="5">
        <v>0</v>
      </c>
      <c r="J146" s="5"/>
      <c r="K146"/>
      <c r="L146" s="5">
        <v>-4.1000000000000003E-3</v>
      </c>
      <c r="M146"/>
      <c r="N146" s="14">
        <v>2.8300000000000001E-3</v>
      </c>
      <c r="O146"/>
      <c r="P146" s="5">
        <f t="shared" si="24"/>
        <v>-1.2700000000000003E-3</v>
      </c>
      <c r="Q146" s="4">
        <f t="shared" si="22"/>
        <v>-0.84400000000000042</v>
      </c>
      <c r="R146" s="3">
        <v>41456</v>
      </c>
      <c r="S146" s="10">
        <f t="shared" si="25"/>
        <v>97.346000000000004</v>
      </c>
      <c r="T146" s="4">
        <f t="shared" si="23"/>
        <v>98.19</v>
      </c>
      <c r="U146" s="4"/>
      <c r="V146" s="4"/>
      <c r="W146" s="4"/>
      <c r="X146" s="4"/>
      <c r="Y146" s="4"/>
    </row>
    <row r="147" spans="1:25" x14ac:dyDescent="0.25">
      <c r="A147" s="3">
        <v>41426</v>
      </c>
      <c r="B147" s="11">
        <v>6</v>
      </c>
      <c r="C147" s="16">
        <v>5.9490000000000001E-2</v>
      </c>
      <c r="D147" s="16">
        <v>9.4159999999999994E-2</v>
      </c>
      <c r="E147" s="12">
        <v>0.68</v>
      </c>
      <c r="F147" s="4">
        <v>0</v>
      </c>
      <c r="G147" s="4"/>
      <c r="H147" s="4"/>
      <c r="I147" s="5">
        <v>0</v>
      </c>
      <c r="J147" s="5"/>
      <c r="K147"/>
      <c r="L147" s="5">
        <v>-4.1000000000000003E-3</v>
      </c>
      <c r="M147"/>
      <c r="N147" s="16">
        <v>3.1700000000000001E-3</v>
      </c>
      <c r="O147"/>
      <c r="P147" s="5">
        <f t="shared" si="24"/>
        <v>-9.3000000000000027E-4</v>
      </c>
      <c r="Q147" s="4">
        <f t="shared" si="22"/>
        <v>-0.43600000000000028</v>
      </c>
      <c r="R147" s="3">
        <v>41426</v>
      </c>
      <c r="S147" s="10">
        <f t="shared" si="25"/>
        <v>97.753999999999991</v>
      </c>
      <c r="T147" s="4">
        <f t="shared" si="23"/>
        <v>98.19</v>
      </c>
      <c r="U147" s="4"/>
      <c r="V147" s="4"/>
      <c r="W147" s="4"/>
      <c r="X147" s="4"/>
      <c r="Y147" s="4"/>
    </row>
    <row r="148" spans="1:25" x14ac:dyDescent="0.25">
      <c r="A148" s="3">
        <v>41395</v>
      </c>
      <c r="B148" s="11">
        <v>6</v>
      </c>
      <c r="C148" s="16">
        <v>5.9490000000000001E-2</v>
      </c>
      <c r="D148" s="16">
        <v>9.4159999999999994E-2</v>
      </c>
      <c r="E148" s="11">
        <v>0.63</v>
      </c>
      <c r="F148" s="4">
        <v>0</v>
      </c>
      <c r="G148" s="4"/>
      <c r="H148" s="4"/>
      <c r="I148" s="5">
        <v>0</v>
      </c>
      <c r="J148" s="5"/>
      <c r="K148"/>
      <c r="L148" s="5">
        <v>-4.1000000000000003E-3</v>
      </c>
      <c r="M148"/>
      <c r="N148" s="16">
        <v>3.1700000000000001E-3</v>
      </c>
      <c r="O148"/>
      <c r="P148" s="5">
        <f t="shared" si="24"/>
        <v>-9.3000000000000027E-4</v>
      </c>
      <c r="Q148" s="4">
        <f t="shared" si="22"/>
        <v>-0.48600000000000032</v>
      </c>
      <c r="R148" s="3">
        <v>41395</v>
      </c>
      <c r="S148" s="10">
        <f t="shared" si="25"/>
        <v>97.703999999999994</v>
      </c>
      <c r="T148" s="4">
        <f t="shared" si="23"/>
        <v>98.19</v>
      </c>
      <c r="U148" s="4"/>
      <c r="V148" s="4"/>
      <c r="W148" s="4"/>
      <c r="X148" s="4"/>
      <c r="Y148" s="4"/>
    </row>
    <row r="149" spans="1:25" x14ac:dyDescent="0.25">
      <c r="A149" s="3">
        <v>41365</v>
      </c>
      <c r="B149" s="11">
        <v>6</v>
      </c>
      <c r="C149" s="16">
        <v>5.9490000000000001E-2</v>
      </c>
      <c r="D149" s="16">
        <v>9.4159999999999994E-2</v>
      </c>
      <c r="E149" s="11">
        <v>0.63</v>
      </c>
      <c r="F149" s="4">
        <v>0</v>
      </c>
      <c r="G149" s="4"/>
      <c r="H149" s="4"/>
      <c r="I149" s="5">
        <v>0</v>
      </c>
      <c r="J149" s="5"/>
      <c r="K149"/>
      <c r="L149" s="5">
        <v>-4.1000000000000003E-3</v>
      </c>
      <c r="M149"/>
      <c r="N149" s="16">
        <v>3.1700000000000001E-3</v>
      </c>
      <c r="O149"/>
      <c r="P149" s="5">
        <f t="shared" si="24"/>
        <v>-9.3000000000000027E-4</v>
      </c>
      <c r="Q149" s="4">
        <f t="shared" si="22"/>
        <v>-0.48600000000000032</v>
      </c>
      <c r="R149" s="3">
        <v>41365</v>
      </c>
      <c r="S149" s="10">
        <f t="shared" si="25"/>
        <v>97.703999999999994</v>
      </c>
      <c r="T149" s="4">
        <f t="shared" si="23"/>
        <v>98.19</v>
      </c>
      <c r="U149" s="4"/>
      <c r="V149" s="4"/>
      <c r="W149" s="4"/>
      <c r="X149" s="4"/>
      <c r="Y149" s="4"/>
    </row>
    <row r="150" spans="1:25" x14ac:dyDescent="0.25">
      <c r="A150" s="3">
        <v>41334</v>
      </c>
      <c r="B150" s="11">
        <v>6</v>
      </c>
      <c r="C150" s="16">
        <v>5.9490000000000001E-2</v>
      </c>
      <c r="D150" s="16">
        <v>9.4159999999999994E-2</v>
      </c>
      <c r="E150" s="11">
        <v>0.63</v>
      </c>
      <c r="F150" s="4">
        <v>0</v>
      </c>
      <c r="G150" s="4"/>
      <c r="H150" s="4"/>
      <c r="I150" s="5">
        <v>0</v>
      </c>
      <c r="J150" s="5"/>
      <c r="K150"/>
      <c r="L150" s="5">
        <v>-4.1000000000000003E-3</v>
      </c>
      <c r="M150"/>
      <c r="N150" s="16">
        <v>3.1700000000000001E-3</v>
      </c>
      <c r="O150"/>
      <c r="P150" s="5">
        <f t="shared" si="24"/>
        <v>-9.3000000000000027E-4</v>
      </c>
      <c r="Q150" s="4">
        <f t="shared" si="22"/>
        <v>-0.48600000000000032</v>
      </c>
      <c r="R150" s="3">
        <v>41334</v>
      </c>
      <c r="S150" s="10">
        <f t="shared" si="25"/>
        <v>97.703999999999994</v>
      </c>
      <c r="T150" s="4">
        <f t="shared" si="23"/>
        <v>98.19</v>
      </c>
      <c r="U150" s="4"/>
      <c r="V150" s="4"/>
      <c r="W150" s="4"/>
      <c r="X150" s="4"/>
      <c r="Y150" s="4"/>
    </row>
    <row r="151" spans="1:25" x14ac:dyDescent="0.25">
      <c r="A151" s="3">
        <v>41306</v>
      </c>
      <c r="B151" s="11">
        <v>6</v>
      </c>
      <c r="C151" s="16">
        <v>5.9490000000000001E-2</v>
      </c>
      <c r="D151" s="16">
        <v>9.4159999999999994E-2</v>
      </c>
      <c r="E151" s="11">
        <v>0.63</v>
      </c>
      <c r="F151" s="4">
        <v>0</v>
      </c>
      <c r="G151" s="4"/>
      <c r="H151" s="4"/>
      <c r="I151" s="13">
        <v>0</v>
      </c>
      <c r="J151" s="16"/>
      <c r="K151"/>
      <c r="L151" s="5">
        <v>-4.1000000000000003E-3</v>
      </c>
      <c r="M151"/>
      <c r="N151" s="16">
        <v>3.1700000000000001E-3</v>
      </c>
      <c r="O151"/>
      <c r="P151" s="5">
        <f t="shared" si="24"/>
        <v>-9.3000000000000027E-4</v>
      </c>
      <c r="Q151" s="4">
        <f t="shared" si="22"/>
        <v>-0.48600000000000032</v>
      </c>
      <c r="R151" s="3">
        <v>41306</v>
      </c>
      <c r="S151" s="10">
        <f t="shared" si="25"/>
        <v>97.703999999999994</v>
      </c>
      <c r="T151" s="4">
        <f t="shared" si="23"/>
        <v>98.19</v>
      </c>
      <c r="U151" s="4"/>
      <c r="V151" s="4"/>
      <c r="W151" s="4"/>
      <c r="X151" s="4"/>
      <c r="Y151" s="4"/>
    </row>
    <row r="152" spans="1:25" x14ac:dyDescent="0.25">
      <c r="A152" s="3">
        <v>41275</v>
      </c>
      <c r="B152" s="11">
        <v>6</v>
      </c>
      <c r="C152" s="16">
        <v>5.9490000000000001E-2</v>
      </c>
      <c r="D152" s="16">
        <v>9.4159999999999994E-2</v>
      </c>
      <c r="E152" s="11">
        <v>0.63</v>
      </c>
      <c r="F152" s="4">
        <v>0</v>
      </c>
      <c r="G152" s="4"/>
      <c r="H152" s="4"/>
      <c r="I152" s="5">
        <v>-1.24E-3</v>
      </c>
      <c r="J152" s="5"/>
      <c r="K152"/>
      <c r="L152" s="5">
        <v>-4.1000000000000003E-3</v>
      </c>
      <c r="M152"/>
      <c r="N152" s="16">
        <v>3.1700000000000001E-3</v>
      </c>
      <c r="O152"/>
      <c r="P152" s="5">
        <f t="shared" si="24"/>
        <v>-2.1700000000000001E-3</v>
      </c>
      <c r="Q152" s="4">
        <f t="shared" si="22"/>
        <v>-1.9740000000000002</v>
      </c>
      <c r="R152" s="3">
        <v>41275</v>
      </c>
      <c r="S152" s="10">
        <f t="shared" si="25"/>
        <v>96.215999999999994</v>
      </c>
      <c r="T152" s="4">
        <f t="shared" si="23"/>
        <v>98.19</v>
      </c>
      <c r="U152" s="4"/>
      <c r="V152" s="4"/>
      <c r="W152" s="4"/>
      <c r="X152" s="4"/>
      <c r="Y152" s="4"/>
    </row>
    <row r="153" spans="1:25" x14ac:dyDescent="0.25">
      <c r="A153" s="3">
        <v>41244</v>
      </c>
      <c r="B153" s="11">
        <v>6</v>
      </c>
      <c r="C153" s="16">
        <v>5.9490000000000001E-2</v>
      </c>
      <c r="D153" s="16">
        <v>9.4159999999999994E-2</v>
      </c>
      <c r="E153" s="11">
        <v>0.63</v>
      </c>
      <c r="F153" s="4">
        <v>0</v>
      </c>
      <c r="G153" s="4"/>
      <c r="H153" s="4"/>
      <c r="I153" s="5">
        <v>-1.24E-3</v>
      </c>
      <c r="J153" s="5"/>
      <c r="K153"/>
      <c r="L153" s="5">
        <v>-4.1000000000000003E-3</v>
      </c>
      <c r="M153"/>
      <c r="N153" s="16">
        <v>3.1700000000000001E-3</v>
      </c>
      <c r="O153"/>
      <c r="P153" s="5">
        <f t="shared" si="24"/>
        <v>-2.1700000000000001E-3</v>
      </c>
      <c r="Q153" s="4">
        <f t="shared" si="22"/>
        <v>-1.9740000000000002</v>
      </c>
      <c r="R153" s="3">
        <v>41244</v>
      </c>
      <c r="S153" s="10">
        <f t="shared" si="25"/>
        <v>96.215999999999994</v>
      </c>
      <c r="T153" s="4">
        <f t="shared" si="23"/>
        <v>98.19</v>
      </c>
      <c r="U153" s="4"/>
      <c r="V153" s="4"/>
      <c r="W153" s="4"/>
      <c r="X153" s="4"/>
      <c r="Y153" s="4"/>
    </row>
    <row r="154" spans="1:25" x14ac:dyDescent="0.25">
      <c r="A154" s="3">
        <v>41214</v>
      </c>
      <c r="B154" s="11">
        <v>6</v>
      </c>
      <c r="C154" s="16">
        <v>5.9490000000000001E-2</v>
      </c>
      <c r="D154" s="16">
        <v>9.4159999999999994E-2</v>
      </c>
      <c r="E154" s="11">
        <v>0.63</v>
      </c>
      <c r="F154" s="4">
        <v>0</v>
      </c>
      <c r="G154" s="4"/>
      <c r="H154" s="4"/>
      <c r="I154" s="5">
        <v>-1.24E-3</v>
      </c>
      <c r="J154" s="5"/>
      <c r="K154"/>
      <c r="L154" s="5">
        <v>-4.1000000000000003E-3</v>
      </c>
      <c r="M154"/>
      <c r="N154" s="16">
        <v>3.1700000000000001E-3</v>
      </c>
      <c r="O154"/>
      <c r="P154" s="5">
        <f t="shared" si="24"/>
        <v>-2.1700000000000001E-3</v>
      </c>
      <c r="Q154" s="4">
        <f t="shared" si="22"/>
        <v>-1.9740000000000002</v>
      </c>
      <c r="R154" s="3">
        <v>41214</v>
      </c>
      <c r="S154" s="10">
        <f t="shared" si="25"/>
        <v>96.215999999999994</v>
      </c>
      <c r="T154" s="4">
        <f t="shared" si="23"/>
        <v>98.19</v>
      </c>
      <c r="U154" s="4"/>
      <c r="V154" s="4"/>
      <c r="W154" s="4"/>
      <c r="X154" s="4"/>
      <c r="Y154" s="4"/>
    </row>
    <row r="155" spans="1:25" x14ac:dyDescent="0.25">
      <c r="A155" s="3">
        <v>41183</v>
      </c>
      <c r="B155" s="11">
        <v>6</v>
      </c>
      <c r="C155" s="16">
        <v>5.9490000000000001E-2</v>
      </c>
      <c r="D155" s="16">
        <v>9.4159999999999994E-2</v>
      </c>
      <c r="E155" s="11">
        <v>0.63</v>
      </c>
      <c r="F155" s="4">
        <v>0</v>
      </c>
      <c r="G155" s="4"/>
      <c r="H155" s="4"/>
      <c r="I155" s="5">
        <v>-1.24E-3</v>
      </c>
      <c r="J155" s="5"/>
      <c r="K155"/>
      <c r="L155" s="5">
        <v>-4.1000000000000003E-3</v>
      </c>
      <c r="M155"/>
      <c r="N155" s="16">
        <v>3.1700000000000001E-3</v>
      </c>
      <c r="O155"/>
      <c r="P155" s="5">
        <f t="shared" si="24"/>
        <v>-2.1700000000000001E-3</v>
      </c>
      <c r="Q155" s="4">
        <f t="shared" si="22"/>
        <v>-1.9740000000000002</v>
      </c>
      <c r="R155" s="3">
        <v>41183</v>
      </c>
      <c r="S155" s="10">
        <f t="shared" si="25"/>
        <v>96.215999999999994</v>
      </c>
      <c r="T155" s="4">
        <f t="shared" si="23"/>
        <v>98.19</v>
      </c>
      <c r="U155" s="4"/>
      <c r="V155" s="4"/>
      <c r="W155" s="4"/>
      <c r="X155" s="4"/>
      <c r="Y155" s="4"/>
    </row>
    <row r="156" spans="1:25" x14ac:dyDescent="0.25">
      <c r="A156" s="3">
        <v>41153</v>
      </c>
      <c r="B156" s="11">
        <v>6</v>
      </c>
      <c r="C156" s="16">
        <v>5.9490000000000001E-2</v>
      </c>
      <c r="D156" s="16">
        <v>9.4159999999999994E-2</v>
      </c>
      <c r="E156" s="11">
        <v>0.63</v>
      </c>
      <c r="F156" s="4">
        <v>0</v>
      </c>
      <c r="G156" s="4"/>
      <c r="H156" s="4"/>
      <c r="I156" s="5">
        <v>-1.24E-3</v>
      </c>
      <c r="J156" s="5"/>
      <c r="K156"/>
      <c r="L156" s="5">
        <v>-4.1000000000000003E-3</v>
      </c>
      <c r="M156"/>
      <c r="N156" s="16">
        <v>3.1700000000000001E-3</v>
      </c>
      <c r="O156"/>
      <c r="P156" s="5">
        <f t="shared" si="24"/>
        <v>-2.1700000000000001E-3</v>
      </c>
      <c r="Q156" s="4">
        <f t="shared" si="22"/>
        <v>-1.9740000000000002</v>
      </c>
      <c r="R156" s="3">
        <v>41153</v>
      </c>
      <c r="S156" s="10">
        <f t="shared" si="25"/>
        <v>96.215999999999994</v>
      </c>
      <c r="T156" s="4">
        <f t="shared" si="23"/>
        <v>98.19</v>
      </c>
      <c r="U156" s="4"/>
      <c r="V156" s="4"/>
      <c r="W156" s="4"/>
      <c r="X156" s="4"/>
      <c r="Y156" s="4"/>
    </row>
    <row r="157" spans="1:25" x14ac:dyDescent="0.25">
      <c r="A157" s="3">
        <v>41122</v>
      </c>
      <c r="B157" s="11">
        <v>6</v>
      </c>
      <c r="C157" s="16">
        <v>5.9490000000000001E-2</v>
      </c>
      <c r="D157" s="16">
        <v>9.4159999999999994E-2</v>
      </c>
      <c r="E157" s="11">
        <v>0.63</v>
      </c>
      <c r="F157" s="4">
        <v>0</v>
      </c>
      <c r="G157" s="4"/>
      <c r="H157" s="4"/>
      <c r="I157" s="5">
        <v>-1.24E-3</v>
      </c>
      <c r="J157" s="5"/>
      <c r="K157"/>
      <c r="L157" s="5">
        <v>-4.1000000000000003E-3</v>
      </c>
      <c r="M157"/>
      <c r="N157" s="16">
        <v>3.1700000000000001E-3</v>
      </c>
      <c r="O157"/>
      <c r="P157" s="5">
        <f t="shared" si="24"/>
        <v>-2.1700000000000001E-3</v>
      </c>
      <c r="Q157" s="4">
        <f t="shared" si="22"/>
        <v>-1.9740000000000002</v>
      </c>
      <c r="R157" s="3">
        <v>41122</v>
      </c>
      <c r="S157" s="10">
        <f t="shared" si="25"/>
        <v>96.215999999999994</v>
      </c>
      <c r="T157" s="4">
        <f t="shared" si="23"/>
        <v>98.19</v>
      </c>
      <c r="U157" s="4"/>
      <c r="V157" s="4"/>
      <c r="W157" s="4"/>
      <c r="X157" s="4"/>
      <c r="Y157" s="4"/>
    </row>
    <row r="158" spans="1:25" x14ac:dyDescent="0.25">
      <c r="A158" s="3">
        <v>41091</v>
      </c>
      <c r="B158" s="11">
        <v>6</v>
      </c>
      <c r="C158" s="16">
        <v>5.9490000000000001E-2</v>
      </c>
      <c r="D158" s="16">
        <v>9.4159999999999994E-2</v>
      </c>
      <c r="E158" s="11">
        <v>0.63</v>
      </c>
      <c r="F158" s="4">
        <v>0</v>
      </c>
      <c r="G158" s="4"/>
      <c r="H158" s="4"/>
      <c r="I158" s="5">
        <v>-1.24E-3</v>
      </c>
      <c r="J158" s="5"/>
      <c r="K158"/>
      <c r="L158" s="5">
        <v>-4.1000000000000003E-3</v>
      </c>
      <c r="M158"/>
      <c r="N158" s="13">
        <v>3.1700000000000001E-3</v>
      </c>
      <c r="O158"/>
      <c r="P158" s="5">
        <f t="shared" si="24"/>
        <v>-2.1700000000000001E-3</v>
      </c>
      <c r="Q158" s="4">
        <f t="shared" si="22"/>
        <v>-1.9740000000000002</v>
      </c>
      <c r="R158" s="3">
        <v>41091</v>
      </c>
      <c r="S158" s="10">
        <f t="shared" si="25"/>
        <v>96.215999999999994</v>
      </c>
      <c r="T158" s="4">
        <f t="shared" si="23"/>
        <v>98.19</v>
      </c>
      <c r="U158" s="4"/>
      <c r="V158" s="4"/>
      <c r="W158" s="4"/>
      <c r="X158" s="4"/>
      <c r="Y158" s="4"/>
    </row>
    <row r="159" spans="1:25" x14ac:dyDescent="0.25">
      <c r="A159" s="3">
        <v>41061</v>
      </c>
      <c r="B159" s="11">
        <v>6</v>
      </c>
      <c r="C159" s="13">
        <v>5.9490000000000001E-2</v>
      </c>
      <c r="D159" s="13">
        <v>9.4159999999999994E-2</v>
      </c>
      <c r="E159" s="12">
        <v>0.63</v>
      </c>
      <c r="F159" s="4">
        <v>0</v>
      </c>
      <c r="G159" s="4"/>
      <c r="H159" s="4"/>
      <c r="I159" s="5">
        <v>-1.24E-3</v>
      </c>
      <c r="J159" s="5"/>
      <c r="K159"/>
      <c r="L159" s="5">
        <v>-4.1000000000000003E-3</v>
      </c>
      <c r="M159"/>
      <c r="N159" s="16">
        <v>2.4499999999999999E-3</v>
      </c>
      <c r="O159"/>
      <c r="P159" s="5">
        <f t="shared" si="24"/>
        <v>-2.8900000000000002E-3</v>
      </c>
      <c r="Q159" s="4">
        <f t="shared" si="22"/>
        <v>-2.8380000000000005</v>
      </c>
      <c r="R159" s="3">
        <v>41061</v>
      </c>
      <c r="S159" s="10">
        <f t="shared" si="25"/>
        <v>95.352000000000004</v>
      </c>
      <c r="T159" s="4">
        <f t="shared" si="23"/>
        <v>98.19</v>
      </c>
      <c r="U159" s="4"/>
      <c r="V159" s="4"/>
      <c r="W159" s="4"/>
      <c r="X159" s="4"/>
      <c r="Y159" s="4"/>
    </row>
    <row r="160" spans="1:25" x14ac:dyDescent="0.25">
      <c r="A160" s="3">
        <v>41030</v>
      </c>
      <c r="B160" s="11">
        <v>6</v>
      </c>
      <c r="C160" s="16">
        <v>5.858E-2</v>
      </c>
      <c r="D160" s="16">
        <v>9.264E-2</v>
      </c>
      <c r="E160" s="11">
        <v>0.55000000000000004</v>
      </c>
      <c r="F160" s="4">
        <v>0</v>
      </c>
      <c r="G160" s="4"/>
      <c r="H160" s="4"/>
      <c r="I160" s="5">
        <v>-1.24E-3</v>
      </c>
      <c r="J160" s="5">
        <v>5.5000000000000003E-4</v>
      </c>
      <c r="K160"/>
      <c r="L160" s="5">
        <v>-4.1000000000000003E-3</v>
      </c>
      <c r="M160"/>
      <c r="N160" s="16">
        <v>2.4499999999999999E-3</v>
      </c>
      <c r="O160"/>
      <c r="P160" s="5">
        <f t="shared" si="24"/>
        <v>-2.3400000000000001E-3</v>
      </c>
      <c r="Q160" s="4">
        <f t="shared" si="22"/>
        <v>-2.258</v>
      </c>
      <c r="R160" s="3">
        <v>41030</v>
      </c>
      <c r="S160" s="10">
        <f t="shared" si="25"/>
        <v>94.474000000000004</v>
      </c>
      <c r="T160" s="4">
        <f t="shared" si="23"/>
        <v>96.731999999999999</v>
      </c>
      <c r="U160" s="4"/>
      <c r="V160" s="4"/>
      <c r="W160" s="4"/>
      <c r="X160" s="4"/>
      <c r="Y160" s="4"/>
    </row>
    <row r="161" spans="1:25" x14ac:dyDescent="0.25">
      <c r="A161" s="3">
        <v>41000</v>
      </c>
      <c r="B161" s="11">
        <v>6</v>
      </c>
      <c r="C161" s="16">
        <v>5.858E-2</v>
      </c>
      <c r="D161" s="16">
        <v>9.264E-2</v>
      </c>
      <c r="E161" s="11">
        <v>0.55000000000000004</v>
      </c>
      <c r="F161" s="4">
        <v>0</v>
      </c>
      <c r="G161" s="4"/>
      <c r="H161" s="4"/>
      <c r="I161" s="5">
        <v>-1.24E-3</v>
      </c>
      <c r="J161" s="5">
        <v>5.5000000000000003E-4</v>
      </c>
      <c r="K161"/>
      <c r="L161" s="5">
        <v>-4.1000000000000003E-3</v>
      </c>
      <c r="M161"/>
      <c r="N161" s="16">
        <v>2.4499999999999999E-3</v>
      </c>
      <c r="O161"/>
      <c r="P161" s="5">
        <f t="shared" si="24"/>
        <v>-2.3400000000000001E-3</v>
      </c>
      <c r="Q161" s="4">
        <f t="shared" si="22"/>
        <v>-2.258</v>
      </c>
      <c r="R161" s="3">
        <v>41000</v>
      </c>
      <c r="S161" s="10">
        <f t="shared" si="25"/>
        <v>94.474000000000004</v>
      </c>
      <c r="T161" s="4">
        <f t="shared" si="23"/>
        <v>96.731999999999999</v>
      </c>
      <c r="U161" s="4"/>
      <c r="V161" s="4"/>
      <c r="W161" s="4"/>
      <c r="X161" s="4"/>
      <c r="Y161" s="4"/>
    </row>
    <row r="162" spans="1:25" x14ac:dyDescent="0.25">
      <c r="A162" s="3">
        <v>40969</v>
      </c>
      <c r="B162" s="11">
        <v>6</v>
      </c>
      <c r="C162" s="16">
        <v>5.858E-2</v>
      </c>
      <c r="D162" s="16">
        <v>9.264E-2</v>
      </c>
      <c r="E162" s="11">
        <v>0.55000000000000004</v>
      </c>
      <c r="F162" s="4">
        <v>0</v>
      </c>
      <c r="G162" s="4"/>
      <c r="H162" s="4"/>
      <c r="I162" s="5">
        <v>-1.24E-3</v>
      </c>
      <c r="J162" s="5">
        <v>5.5000000000000003E-4</v>
      </c>
      <c r="K162"/>
      <c r="L162" s="5">
        <v>-4.1000000000000003E-3</v>
      </c>
      <c r="M162"/>
      <c r="N162" s="16">
        <v>2.4499999999999999E-3</v>
      </c>
      <c r="O162"/>
      <c r="P162" s="5">
        <f t="shared" si="24"/>
        <v>-2.3400000000000001E-3</v>
      </c>
      <c r="Q162" s="4">
        <f t="shared" si="22"/>
        <v>-2.258</v>
      </c>
      <c r="R162" s="3">
        <v>40969</v>
      </c>
      <c r="S162" s="10">
        <f t="shared" si="25"/>
        <v>94.474000000000004</v>
      </c>
      <c r="T162" s="4">
        <f t="shared" si="23"/>
        <v>96.731999999999999</v>
      </c>
      <c r="U162" s="4"/>
      <c r="V162" s="4"/>
      <c r="W162" s="4"/>
      <c r="X162" s="4"/>
      <c r="Y162" s="4"/>
    </row>
    <row r="163" spans="1:25" x14ac:dyDescent="0.25">
      <c r="A163" s="3">
        <v>40940</v>
      </c>
      <c r="B163" s="11">
        <v>6</v>
      </c>
      <c r="C163" s="16">
        <v>5.858E-2</v>
      </c>
      <c r="D163" s="16">
        <v>9.264E-2</v>
      </c>
      <c r="E163" s="11">
        <v>0.55000000000000004</v>
      </c>
      <c r="F163" s="4">
        <v>0</v>
      </c>
      <c r="G163" s="4"/>
      <c r="H163" s="4"/>
      <c r="I163" s="5">
        <v>-1.24E-3</v>
      </c>
      <c r="J163" s="5">
        <v>5.5000000000000003E-4</v>
      </c>
      <c r="K163"/>
      <c r="L163" s="5">
        <v>-4.1000000000000003E-3</v>
      </c>
      <c r="M163"/>
      <c r="N163" s="16">
        <v>2.4499999999999999E-3</v>
      </c>
      <c r="O163"/>
      <c r="P163" s="5">
        <f t="shared" si="24"/>
        <v>-2.3400000000000001E-3</v>
      </c>
      <c r="Q163" s="4">
        <f t="shared" si="22"/>
        <v>-2.258</v>
      </c>
      <c r="R163" s="3">
        <v>40940</v>
      </c>
      <c r="S163" s="10">
        <f t="shared" si="25"/>
        <v>94.474000000000004</v>
      </c>
      <c r="T163" s="4">
        <f t="shared" si="23"/>
        <v>96.731999999999999</v>
      </c>
      <c r="U163" s="4"/>
      <c r="V163" s="4"/>
      <c r="W163" s="4"/>
      <c r="X163" s="4"/>
      <c r="Y163" s="4"/>
    </row>
    <row r="164" spans="1:25" x14ac:dyDescent="0.25">
      <c r="A164" s="3">
        <v>40909</v>
      </c>
      <c r="B164" s="11">
        <v>6</v>
      </c>
      <c r="C164" s="16">
        <v>5.858E-2</v>
      </c>
      <c r="D164" s="16">
        <v>9.264E-2</v>
      </c>
      <c r="E164" s="11">
        <v>0.55000000000000004</v>
      </c>
      <c r="F164" s="4">
        <v>0</v>
      </c>
      <c r="G164" s="4"/>
      <c r="H164" s="4"/>
      <c r="I164" s="5">
        <v>-1.24E-3</v>
      </c>
      <c r="J164" s="5">
        <v>5.5000000000000003E-4</v>
      </c>
      <c r="K164"/>
      <c r="L164" s="5">
        <v>-4.1000000000000003E-3</v>
      </c>
      <c r="M164"/>
      <c r="N164" s="16">
        <v>2.4499999999999999E-3</v>
      </c>
      <c r="O164"/>
      <c r="P164" s="5">
        <f t="shared" si="24"/>
        <v>-2.3400000000000001E-3</v>
      </c>
      <c r="Q164" s="4">
        <f t="shared" si="22"/>
        <v>-2.258</v>
      </c>
      <c r="R164" s="3">
        <v>40909</v>
      </c>
      <c r="S164" s="10">
        <f t="shared" si="25"/>
        <v>94.474000000000004</v>
      </c>
      <c r="T164" s="4">
        <f t="shared" si="23"/>
        <v>96.731999999999999</v>
      </c>
      <c r="U164" s="4"/>
      <c r="V164" s="4"/>
      <c r="W164" s="4"/>
      <c r="X164" s="4"/>
      <c r="Y164" s="4"/>
    </row>
    <row r="165" spans="1:25" x14ac:dyDescent="0.25">
      <c r="A165" s="3">
        <v>40878</v>
      </c>
      <c r="B165" s="11">
        <v>6</v>
      </c>
      <c r="C165" s="16">
        <v>5.858E-2</v>
      </c>
      <c r="D165" s="16">
        <v>9.264E-2</v>
      </c>
      <c r="E165" s="11">
        <v>0.55000000000000004</v>
      </c>
      <c r="F165" s="4">
        <v>0</v>
      </c>
      <c r="G165" s="4"/>
      <c r="H165" s="4"/>
      <c r="I165" s="5">
        <v>-1.24E-3</v>
      </c>
      <c r="J165" s="5">
        <v>5.5000000000000003E-4</v>
      </c>
      <c r="K165"/>
      <c r="L165" s="5">
        <v>-4.1000000000000003E-3</v>
      </c>
      <c r="M165"/>
      <c r="N165" s="16">
        <v>2.4499999999999999E-3</v>
      </c>
      <c r="O165"/>
      <c r="P165" s="5">
        <f t="shared" si="24"/>
        <v>-2.3400000000000001E-3</v>
      </c>
      <c r="Q165" s="4">
        <f t="shared" ref="Q165:Q188" si="26">W$3*P165+E165</f>
        <v>-2.258</v>
      </c>
      <c r="R165" s="3">
        <v>40878</v>
      </c>
      <c r="S165" s="10">
        <f t="shared" si="25"/>
        <v>94.474000000000004</v>
      </c>
      <c r="T165" s="4">
        <f t="shared" si="23"/>
        <v>96.731999999999999</v>
      </c>
      <c r="U165" s="4"/>
      <c r="V165" s="4"/>
      <c r="W165" s="4"/>
      <c r="X165" s="4"/>
      <c r="Y165" s="4"/>
    </row>
    <row r="166" spans="1:25" x14ac:dyDescent="0.25">
      <c r="A166" s="3">
        <v>40848</v>
      </c>
      <c r="B166" s="11">
        <v>6</v>
      </c>
      <c r="C166" s="16">
        <v>5.858E-2</v>
      </c>
      <c r="D166" s="16">
        <v>9.264E-2</v>
      </c>
      <c r="E166" s="11">
        <v>0.55000000000000004</v>
      </c>
      <c r="F166" s="4">
        <v>0</v>
      </c>
      <c r="G166" s="4"/>
      <c r="H166" s="4"/>
      <c r="I166" s="5">
        <v>-1.24E-3</v>
      </c>
      <c r="J166" s="5">
        <v>5.5000000000000003E-4</v>
      </c>
      <c r="K166"/>
      <c r="L166" s="5">
        <v>-4.1000000000000003E-3</v>
      </c>
      <c r="M166"/>
      <c r="N166" s="16">
        <v>2.4499999999999999E-3</v>
      </c>
      <c r="O166"/>
      <c r="P166" s="5">
        <f t="shared" si="24"/>
        <v>-2.3400000000000001E-3</v>
      </c>
      <c r="Q166" s="4">
        <f t="shared" si="26"/>
        <v>-2.258</v>
      </c>
      <c r="R166" s="3">
        <v>40848</v>
      </c>
      <c r="S166" s="10">
        <f t="shared" si="25"/>
        <v>94.474000000000004</v>
      </c>
      <c r="T166" s="4">
        <f t="shared" ref="T166:T188" si="27">B166+IF(W$3&gt;600,C166*600+D166*(W$3-600),C166*W$3)</f>
        <v>96.731999999999999</v>
      </c>
      <c r="U166" s="4"/>
      <c r="V166" s="4"/>
      <c r="W166" s="4"/>
      <c r="X166" s="4"/>
      <c r="Y166" s="4"/>
    </row>
    <row r="167" spans="1:25" x14ac:dyDescent="0.25">
      <c r="A167" s="3">
        <v>40817</v>
      </c>
      <c r="B167" s="11">
        <v>6</v>
      </c>
      <c r="C167" s="16">
        <v>5.858E-2</v>
      </c>
      <c r="D167" s="16">
        <v>9.264E-2</v>
      </c>
      <c r="E167" s="11">
        <v>0.55000000000000004</v>
      </c>
      <c r="F167" s="4">
        <v>0</v>
      </c>
      <c r="G167" s="4"/>
      <c r="H167" s="4"/>
      <c r="I167" s="5">
        <v>-1.24E-3</v>
      </c>
      <c r="J167" s="5">
        <v>5.5000000000000003E-4</v>
      </c>
      <c r="K167"/>
      <c r="L167" s="13">
        <v>-4.1000000000000003E-3</v>
      </c>
      <c r="M167"/>
      <c r="N167" s="16">
        <v>2.4499999999999999E-3</v>
      </c>
      <c r="O167"/>
      <c r="P167" s="5">
        <f t="shared" si="24"/>
        <v>-2.3400000000000001E-3</v>
      </c>
      <c r="Q167" s="4">
        <f t="shared" si="26"/>
        <v>-2.258</v>
      </c>
      <c r="R167" s="3">
        <v>40817</v>
      </c>
      <c r="S167" s="10">
        <f t="shared" si="25"/>
        <v>94.474000000000004</v>
      </c>
      <c r="T167" s="4">
        <f t="shared" si="27"/>
        <v>96.731999999999999</v>
      </c>
      <c r="U167" s="4"/>
      <c r="V167" s="4"/>
      <c r="W167" s="4"/>
      <c r="X167" s="4"/>
      <c r="Y167" s="4"/>
    </row>
    <row r="168" spans="1:25" x14ac:dyDescent="0.25">
      <c r="A168" s="3">
        <v>40787</v>
      </c>
      <c r="B168" s="11">
        <v>6</v>
      </c>
      <c r="C168" s="16">
        <v>5.858E-2</v>
      </c>
      <c r="D168" s="16">
        <v>9.264E-2</v>
      </c>
      <c r="E168" s="11">
        <v>0.55000000000000004</v>
      </c>
      <c r="F168" s="4">
        <v>0</v>
      </c>
      <c r="G168" s="4"/>
      <c r="H168" s="4"/>
      <c r="I168" s="5">
        <v>-1.24E-3</v>
      </c>
      <c r="J168" s="5">
        <v>5.5000000000000003E-4</v>
      </c>
      <c r="K168"/>
      <c r="L168" s="5">
        <v>-4.4299999999999999E-3</v>
      </c>
      <c r="M168"/>
      <c r="N168" s="16">
        <v>2.4499999999999999E-3</v>
      </c>
      <c r="O168"/>
      <c r="P168" s="5">
        <f t="shared" si="24"/>
        <v>-2.6699999999999996E-3</v>
      </c>
      <c r="Q168" s="4">
        <f t="shared" si="26"/>
        <v>-2.6539999999999999</v>
      </c>
      <c r="R168" s="3">
        <v>40787</v>
      </c>
      <c r="S168" s="10">
        <f t="shared" si="25"/>
        <v>94.078000000000003</v>
      </c>
      <c r="T168" s="4">
        <f t="shared" si="27"/>
        <v>96.731999999999999</v>
      </c>
      <c r="U168" s="4"/>
      <c r="V168" s="4"/>
      <c r="W168" s="4"/>
      <c r="X168" s="4"/>
      <c r="Y168" s="4"/>
    </row>
    <row r="169" spans="1:25" x14ac:dyDescent="0.25">
      <c r="A169" s="3">
        <v>40756</v>
      </c>
      <c r="B169" s="11">
        <v>6</v>
      </c>
      <c r="C169" s="16">
        <v>5.858E-2</v>
      </c>
      <c r="D169" s="16">
        <v>9.264E-2</v>
      </c>
      <c r="E169" s="11">
        <v>0.55000000000000004</v>
      </c>
      <c r="F169" s="4">
        <v>0</v>
      </c>
      <c r="G169" s="4"/>
      <c r="H169" s="4"/>
      <c r="I169" s="5">
        <v>-1.24E-3</v>
      </c>
      <c r="J169" s="5">
        <v>5.5000000000000003E-4</v>
      </c>
      <c r="K169" s="21"/>
      <c r="L169" s="5">
        <v>-4.4299999999999999E-3</v>
      </c>
      <c r="M169"/>
      <c r="N169" s="16">
        <v>2.4499999999999999E-3</v>
      </c>
      <c r="O169"/>
      <c r="P169" s="5">
        <f t="shared" si="24"/>
        <v>-2.6699999999999996E-3</v>
      </c>
      <c r="Q169" s="4">
        <f t="shared" si="26"/>
        <v>-2.6539999999999999</v>
      </c>
      <c r="R169" s="3">
        <v>40756</v>
      </c>
      <c r="S169" s="10">
        <f t="shared" si="25"/>
        <v>94.078000000000003</v>
      </c>
      <c r="T169" s="4">
        <f t="shared" si="27"/>
        <v>96.731999999999999</v>
      </c>
      <c r="U169" s="4"/>
      <c r="V169" s="4"/>
      <c r="W169" s="4"/>
      <c r="X169" s="4"/>
      <c r="Y169" s="4"/>
    </row>
    <row r="170" spans="1:25" x14ac:dyDescent="0.25">
      <c r="A170" s="3">
        <v>40725</v>
      </c>
      <c r="B170" s="11">
        <v>6</v>
      </c>
      <c r="C170" s="16">
        <v>5.858E-2</v>
      </c>
      <c r="D170" s="16">
        <v>9.264E-2</v>
      </c>
      <c r="E170" s="11">
        <v>0.55000000000000004</v>
      </c>
      <c r="F170" s="4">
        <v>0</v>
      </c>
      <c r="G170" s="4"/>
      <c r="H170" s="4"/>
      <c r="I170" s="5">
        <v>-1.24E-3</v>
      </c>
      <c r="J170" s="5">
        <v>5.5000000000000003E-4</v>
      </c>
      <c r="K170"/>
      <c r="L170" s="5">
        <v>-4.4299999999999999E-3</v>
      </c>
      <c r="M170"/>
      <c r="N170" s="16">
        <v>2.4499999999999999E-3</v>
      </c>
      <c r="O170"/>
      <c r="P170" s="5">
        <f t="shared" si="24"/>
        <v>-2.6699999999999996E-3</v>
      </c>
      <c r="Q170" s="4">
        <f t="shared" si="26"/>
        <v>-2.6539999999999999</v>
      </c>
      <c r="R170" s="3">
        <v>40725</v>
      </c>
      <c r="S170" s="10">
        <f t="shared" si="25"/>
        <v>94.078000000000003</v>
      </c>
      <c r="T170" s="4">
        <f t="shared" si="27"/>
        <v>96.731999999999999</v>
      </c>
      <c r="U170" s="4"/>
      <c r="V170" s="4"/>
      <c r="W170" s="4"/>
      <c r="X170" s="4"/>
      <c r="Y170" s="4"/>
    </row>
    <row r="171" spans="1:25" x14ac:dyDescent="0.25">
      <c r="A171" s="3">
        <v>40695</v>
      </c>
      <c r="B171" s="11">
        <v>6</v>
      </c>
      <c r="C171" s="16">
        <v>5.858E-2</v>
      </c>
      <c r="D171" s="16">
        <v>9.264E-2</v>
      </c>
      <c r="E171" s="11">
        <v>0.55000000000000004</v>
      </c>
      <c r="F171" s="4">
        <v>0</v>
      </c>
      <c r="G171" s="4"/>
      <c r="H171" s="4"/>
      <c r="I171" s="5">
        <v>-1.24E-3</v>
      </c>
      <c r="J171" s="5">
        <v>5.5000000000000003E-4</v>
      </c>
      <c r="K171"/>
      <c r="L171" s="5">
        <v>-4.4299999999999999E-3</v>
      </c>
      <c r="M171"/>
      <c r="N171" s="16">
        <v>2.4499999999999999E-3</v>
      </c>
      <c r="O171"/>
      <c r="P171" s="5">
        <f t="shared" si="24"/>
        <v>-2.6699999999999996E-3</v>
      </c>
      <c r="Q171" s="4">
        <f t="shared" si="26"/>
        <v>-2.6539999999999999</v>
      </c>
      <c r="R171" s="3">
        <v>40695</v>
      </c>
      <c r="S171" s="10">
        <f t="shared" si="25"/>
        <v>94.078000000000003</v>
      </c>
      <c r="T171" s="4">
        <f t="shared" si="27"/>
        <v>96.731999999999999</v>
      </c>
      <c r="U171" s="4"/>
      <c r="V171" s="4"/>
      <c r="W171" s="4"/>
      <c r="X171" s="4"/>
      <c r="Y171" s="4"/>
    </row>
    <row r="172" spans="1:25" x14ac:dyDescent="0.25">
      <c r="A172" s="3">
        <v>40664</v>
      </c>
      <c r="B172" s="11">
        <v>6</v>
      </c>
      <c r="C172" s="16">
        <v>5.858E-2</v>
      </c>
      <c r="D172" s="16">
        <v>9.264E-2</v>
      </c>
      <c r="E172" s="11">
        <v>0.55000000000000004</v>
      </c>
      <c r="F172" s="4">
        <v>0</v>
      </c>
      <c r="G172" s="4"/>
      <c r="H172" s="4"/>
      <c r="I172" s="5">
        <v>-1.24E-3</v>
      </c>
      <c r="J172" s="5">
        <v>5.5000000000000003E-4</v>
      </c>
      <c r="K172"/>
      <c r="L172" s="5">
        <v>-4.4299999999999999E-3</v>
      </c>
      <c r="M172"/>
      <c r="N172" s="16">
        <v>2.4499999999999999E-3</v>
      </c>
      <c r="O172"/>
      <c r="P172" s="5">
        <f t="shared" ref="P172:P188" si="28">SUM(F172:O172)</f>
        <v>-2.6699999999999996E-3</v>
      </c>
      <c r="Q172" s="4">
        <f t="shared" si="26"/>
        <v>-2.6539999999999999</v>
      </c>
      <c r="R172" s="3">
        <v>40664</v>
      </c>
      <c r="S172" s="10">
        <f t="shared" ref="S172:S188" si="29">T172+Q172</f>
        <v>94.078000000000003</v>
      </c>
      <c r="T172" s="4">
        <f t="shared" si="27"/>
        <v>96.731999999999999</v>
      </c>
      <c r="U172" s="4"/>
      <c r="V172" s="4"/>
      <c r="W172" s="4"/>
      <c r="X172" s="4"/>
      <c r="Y172" s="4"/>
    </row>
    <row r="173" spans="1:25" x14ac:dyDescent="0.25">
      <c r="A173" s="3">
        <v>40634</v>
      </c>
      <c r="B173" s="11">
        <v>6</v>
      </c>
      <c r="C173" s="13">
        <v>5.858E-2</v>
      </c>
      <c r="D173" s="13">
        <v>9.264E-2</v>
      </c>
      <c r="E173" s="12">
        <v>0.55000000000000004</v>
      </c>
      <c r="F173" s="4">
        <v>0</v>
      </c>
      <c r="G173" s="4"/>
      <c r="H173" s="4"/>
      <c r="I173" s="5">
        <v>-1.24E-3</v>
      </c>
      <c r="J173" s="5">
        <v>5.5000000000000003E-4</v>
      </c>
      <c r="K173"/>
      <c r="L173" s="5">
        <v>-4.4299999999999999E-3</v>
      </c>
      <c r="M173"/>
      <c r="N173" s="16">
        <v>2.4499999999999999E-3</v>
      </c>
      <c r="O173"/>
      <c r="P173" s="5">
        <f t="shared" si="28"/>
        <v>-2.6699999999999996E-3</v>
      </c>
      <c r="Q173" s="4">
        <f t="shared" si="26"/>
        <v>-2.6539999999999999</v>
      </c>
      <c r="R173" s="3">
        <v>40634</v>
      </c>
      <c r="S173" s="10">
        <f t="shared" si="29"/>
        <v>94.078000000000003</v>
      </c>
      <c r="T173" s="4">
        <f t="shared" si="27"/>
        <v>96.731999999999999</v>
      </c>
      <c r="U173" s="17"/>
      <c r="V173" s="4"/>
      <c r="W173" s="4"/>
      <c r="X173" s="4"/>
      <c r="Y173" s="4"/>
    </row>
    <row r="174" spans="1:25" x14ac:dyDescent="0.25">
      <c r="A174" s="3">
        <v>40603</v>
      </c>
      <c r="B174" s="11">
        <v>6</v>
      </c>
      <c r="C174" s="16">
        <v>5.1929999999999997E-2</v>
      </c>
      <c r="D174" s="16">
        <v>8.1930000000000003E-2</v>
      </c>
      <c r="E174" s="4">
        <v>0.46</v>
      </c>
      <c r="F174" s="4">
        <v>0</v>
      </c>
      <c r="G174" s="4"/>
      <c r="H174" s="4"/>
      <c r="I174" s="11"/>
      <c r="J174" s="5">
        <v>5.5000000000000003E-4</v>
      </c>
      <c r="K174"/>
      <c r="L174" s="5">
        <v>-4.4299999999999999E-3</v>
      </c>
      <c r="M174"/>
      <c r="N174" s="16">
        <v>2.4499999999999999E-3</v>
      </c>
      <c r="O174"/>
      <c r="P174" s="5">
        <f t="shared" si="28"/>
        <v>-1.4299999999999998E-3</v>
      </c>
      <c r="Q174" s="4">
        <f t="shared" si="26"/>
        <v>-1.2559999999999998</v>
      </c>
      <c r="R174" s="3">
        <v>40603</v>
      </c>
      <c r="S174" s="10">
        <f t="shared" si="29"/>
        <v>85.06</v>
      </c>
      <c r="T174" s="4">
        <f t="shared" si="27"/>
        <v>86.316000000000003</v>
      </c>
      <c r="U174" s="4"/>
      <c r="V174" s="4"/>
      <c r="W174" s="4"/>
      <c r="X174" s="4"/>
      <c r="Y174" s="4"/>
    </row>
    <row r="175" spans="1:25" x14ac:dyDescent="0.25">
      <c r="A175" s="3">
        <v>40575</v>
      </c>
      <c r="B175" s="11">
        <v>6</v>
      </c>
      <c r="C175" s="16">
        <v>5.1929999999999997E-2</v>
      </c>
      <c r="D175" s="16">
        <v>8.1930000000000003E-2</v>
      </c>
      <c r="E175" s="4">
        <v>0.46</v>
      </c>
      <c r="F175" s="4">
        <v>0</v>
      </c>
      <c r="G175" s="4"/>
      <c r="H175" s="4"/>
      <c r="I175" s="4"/>
      <c r="J175" s="5">
        <v>5.5000000000000003E-4</v>
      </c>
      <c r="K175"/>
      <c r="L175" s="5">
        <v>-4.4299999999999999E-3</v>
      </c>
      <c r="M175"/>
      <c r="N175" s="16">
        <v>2.4499999999999999E-3</v>
      </c>
      <c r="O175"/>
      <c r="P175" s="5">
        <f t="shared" si="28"/>
        <v>-1.4299999999999998E-3</v>
      </c>
      <c r="Q175" s="4">
        <f t="shared" si="26"/>
        <v>-1.2559999999999998</v>
      </c>
      <c r="R175" s="3">
        <v>40575</v>
      </c>
      <c r="S175" s="10">
        <f t="shared" si="29"/>
        <v>85.06</v>
      </c>
      <c r="T175" s="4">
        <f t="shared" si="27"/>
        <v>86.316000000000003</v>
      </c>
      <c r="U175" s="4"/>
      <c r="V175" s="4"/>
      <c r="W175" s="4"/>
      <c r="X175" s="4"/>
      <c r="Y175" s="4"/>
    </row>
    <row r="176" spans="1:25" x14ac:dyDescent="0.25">
      <c r="A176" s="3">
        <v>40544</v>
      </c>
      <c r="B176" s="11">
        <v>6</v>
      </c>
      <c r="C176" s="16">
        <v>5.1929999999999997E-2</v>
      </c>
      <c r="D176" s="16">
        <v>8.1930000000000003E-2</v>
      </c>
      <c r="E176" s="4">
        <v>0.46</v>
      </c>
      <c r="F176" s="4">
        <v>0</v>
      </c>
      <c r="G176" s="4"/>
      <c r="H176" s="4"/>
      <c r="I176" s="4"/>
      <c r="J176" s="5">
        <v>5.5000000000000003E-4</v>
      </c>
      <c r="K176"/>
      <c r="L176" s="5">
        <v>-4.4299999999999999E-3</v>
      </c>
      <c r="M176"/>
      <c r="N176" s="16">
        <v>2.4499999999999999E-3</v>
      </c>
      <c r="O176"/>
      <c r="P176" s="5">
        <f t="shared" si="28"/>
        <v>-1.4299999999999998E-3</v>
      </c>
      <c r="Q176" s="4">
        <f t="shared" si="26"/>
        <v>-1.2559999999999998</v>
      </c>
      <c r="R176" s="3">
        <v>40544</v>
      </c>
      <c r="S176" s="10">
        <f t="shared" si="29"/>
        <v>85.06</v>
      </c>
      <c r="T176" s="4">
        <f t="shared" si="27"/>
        <v>86.316000000000003</v>
      </c>
      <c r="U176" s="4"/>
      <c r="V176" s="4"/>
      <c r="W176" s="4"/>
      <c r="X176" s="4"/>
      <c r="Y176" s="4"/>
    </row>
    <row r="177" spans="1:25" x14ac:dyDescent="0.25">
      <c r="A177" s="3">
        <v>40513</v>
      </c>
      <c r="B177" s="11">
        <v>6</v>
      </c>
      <c r="C177" s="16">
        <v>5.1929999999999997E-2</v>
      </c>
      <c r="D177" s="16">
        <v>8.1930000000000003E-2</v>
      </c>
      <c r="E177" s="4">
        <v>0.46</v>
      </c>
      <c r="F177" s="4">
        <v>0</v>
      </c>
      <c r="G177" s="4"/>
      <c r="H177" s="4"/>
      <c r="I177" s="4"/>
      <c r="J177" s="5">
        <v>5.5000000000000003E-4</v>
      </c>
      <c r="K177"/>
      <c r="L177" s="5">
        <v>-4.4299999999999999E-3</v>
      </c>
      <c r="M177"/>
      <c r="N177" s="16">
        <v>2.4499999999999999E-3</v>
      </c>
      <c r="O177"/>
      <c r="P177" s="5">
        <f t="shared" si="28"/>
        <v>-1.4299999999999998E-3</v>
      </c>
      <c r="Q177" s="4">
        <f t="shared" si="26"/>
        <v>-1.2559999999999998</v>
      </c>
      <c r="R177" s="3">
        <v>40513</v>
      </c>
      <c r="S177" s="10">
        <f t="shared" si="29"/>
        <v>85.06</v>
      </c>
      <c r="T177" s="4">
        <f t="shared" si="27"/>
        <v>86.316000000000003</v>
      </c>
      <c r="U177" s="4"/>
      <c r="V177" s="4"/>
      <c r="W177" s="4"/>
      <c r="X177" s="4"/>
      <c r="Y177" s="4"/>
    </row>
    <row r="178" spans="1:25" x14ac:dyDescent="0.25">
      <c r="A178" s="3">
        <v>40483</v>
      </c>
      <c r="B178" s="11">
        <v>6</v>
      </c>
      <c r="C178" s="16">
        <v>5.1929999999999997E-2</v>
      </c>
      <c r="D178" s="16">
        <v>8.1930000000000003E-2</v>
      </c>
      <c r="E178" s="4">
        <v>0.46</v>
      </c>
      <c r="F178" s="4">
        <v>0</v>
      </c>
      <c r="G178" s="4"/>
      <c r="H178" s="4"/>
      <c r="I178" s="4"/>
      <c r="J178" s="5">
        <v>5.5000000000000003E-4</v>
      </c>
      <c r="K178"/>
      <c r="L178" s="5">
        <v>-4.4299999999999999E-3</v>
      </c>
      <c r="M178"/>
      <c r="N178" s="16">
        <v>2.4499999999999999E-3</v>
      </c>
      <c r="O178"/>
      <c r="P178" s="5">
        <f t="shared" si="28"/>
        <v>-1.4299999999999998E-3</v>
      </c>
      <c r="Q178" s="4">
        <f t="shared" si="26"/>
        <v>-1.2559999999999998</v>
      </c>
      <c r="R178" s="3">
        <v>40483</v>
      </c>
      <c r="S178" s="10">
        <f t="shared" si="29"/>
        <v>85.06</v>
      </c>
      <c r="T178" s="4">
        <f t="shared" si="27"/>
        <v>86.316000000000003</v>
      </c>
      <c r="U178" s="4"/>
      <c r="V178" s="4"/>
      <c r="W178" s="4"/>
      <c r="X178" s="4"/>
      <c r="Y178" s="4"/>
    </row>
    <row r="179" spans="1:25" x14ac:dyDescent="0.25">
      <c r="A179" s="3">
        <v>40452</v>
      </c>
      <c r="B179" s="11">
        <v>6</v>
      </c>
      <c r="C179" s="16">
        <v>5.1929999999999997E-2</v>
      </c>
      <c r="D179" s="16">
        <v>8.1930000000000003E-2</v>
      </c>
      <c r="E179" s="4">
        <v>0.46</v>
      </c>
      <c r="F179" s="4">
        <v>0</v>
      </c>
      <c r="G179" s="4"/>
      <c r="H179" s="4"/>
      <c r="I179" s="4"/>
      <c r="J179" s="5">
        <v>5.5000000000000003E-4</v>
      </c>
      <c r="K179"/>
      <c r="L179" s="5">
        <v>-4.4299999999999999E-3</v>
      </c>
      <c r="M179"/>
      <c r="N179" s="16">
        <v>2.4499999999999999E-3</v>
      </c>
      <c r="O179"/>
      <c r="P179" s="5">
        <f t="shared" si="28"/>
        <v>-1.4299999999999998E-3</v>
      </c>
      <c r="Q179" s="4">
        <f t="shared" si="26"/>
        <v>-1.2559999999999998</v>
      </c>
      <c r="R179" s="3">
        <v>40452</v>
      </c>
      <c r="S179" s="10">
        <f t="shared" si="29"/>
        <v>85.06</v>
      </c>
      <c r="T179" s="4">
        <f t="shared" si="27"/>
        <v>86.316000000000003</v>
      </c>
      <c r="U179" s="4"/>
      <c r="V179" s="4"/>
      <c r="W179" s="4"/>
      <c r="X179" s="4"/>
      <c r="Y179" s="4"/>
    </row>
    <row r="180" spans="1:25" x14ac:dyDescent="0.25">
      <c r="A180" s="3">
        <v>40422</v>
      </c>
      <c r="B180" s="11">
        <v>6</v>
      </c>
      <c r="C180" s="16">
        <v>5.1929999999999997E-2</v>
      </c>
      <c r="D180" s="16">
        <v>8.1930000000000003E-2</v>
      </c>
      <c r="E180" s="4">
        <v>0.46</v>
      </c>
      <c r="F180" s="4">
        <v>0</v>
      </c>
      <c r="G180" s="4"/>
      <c r="H180" s="4"/>
      <c r="I180" s="4"/>
      <c r="J180" s="5">
        <v>5.5000000000000003E-4</v>
      </c>
      <c r="K180"/>
      <c r="L180" s="5">
        <v>-4.4299999999999999E-3</v>
      </c>
      <c r="M180"/>
      <c r="N180" s="16">
        <v>2.4499999999999999E-3</v>
      </c>
      <c r="O180"/>
      <c r="P180" s="5">
        <f t="shared" si="28"/>
        <v>-1.4299999999999998E-3</v>
      </c>
      <c r="Q180" s="4">
        <f t="shared" si="26"/>
        <v>-1.2559999999999998</v>
      </c>
      <c r="R180" s="3">
        <v>40422</v>
      </c>
      <c r="S180" s="10">
        <f t="shared" si="29"/>
        <v>85.06</v>
      </c>
      <c r="T180" s="4">
        <f t="shared" si="27"/>
        <v>86.316000000000003</v>
      </c>
      <c r="U180" s="4"/>
      <c r="V180" s="4"/>
      <c r="W180" s="4"/>
      <c r="X180" s="4"/>
      <c r="Y180" s="4"/>
    </row>
    <row r="181" spans="1:25" x14ac:dyDescent="0.25">
      <c r="A181" s="3">
        <v>40391</v>
      </c>
      <c r="B181" s="11">
        <v>6</v>
      </c>
      <c r="C181" s="16">
        <v>5.1929999999999997E-2</v>
      </c>
      <c r="D181" s="16">
        <v>8.1930000000000003E-2</v>
      </c>
      <c r="E181" s="4">
        <v>0.46</v>
      </c>
      <c r="F181" s="4">
        <v>0</v>
      </c>
      <c r="G181" s="4"/>
      <c r="H181" s="4"/>
      <c r="I181" s="4"/>
      <c r="J181" s="5">
        <v>5.5000000000000003E-4</v>
      </c>
      <c r="K181"/>
      <c r="L181" s="5">
        <v>-4.4299999999999999E-3</v>
      </c>
      <c r="M181"/>
      <c r="N181" s="16">
        <v>2.4499999999999999E-3</v>
      </c>
      <c r="O181"/>
      <c r="P181" s="5">
        <f t="shared" si="28"/>
        <v>-1.4299999999999998E-3</v>
      </c>
      <c r="Q181" s="4">
        <f t="shared" si="26"/>
        <v>-1.2559999999999998</v>
      </c>
      <c r="R181" s="3">
        <v>40391</v>
      </c>
      <c r="S181" s="10">
        <f t="shared" si="29"/>
        <v>85.06</v>
      </c>
      <c r="T181" s="4">
        <f t="shared" si="27"/>
        <v>86.316000000000003</v>
      </c>
      <c r="U181" s="4"/>
      <c r="V181" s="4"/>
      <c r="W181" s="4"/>
      <c r="X181" s="4"/>
      <c r="Y181" s="4"/>
    </row>
    <row r="182" spans="1:25" x14ac:dyDescent="0.25">
      <c r="A182" s="3">
        <v>40360</v>
      </c>
      <c r="B182" s="11">
        <v>6</v>
      </c>
      <c r="C182" s="16">
        <v>5.1929999999999997E-2</v>
      </c>
      <c r="D182" s="16">
        <v>8.1930000000000003E-2</v>
      </c>
      <c r="E182" s="4">
        <v>0.46</v>
      </c>
      <c r="F182" s="4">
        <v>0</v>
      </c>
      <c r="G182" s="4"/>
      <c r="H182" s="4"/>
      <c r="I182" s="4"/>
      <c r="J182" s="5">
        <v>5.5000000000000003E-4</v>
      </c>
      <c r="K182"/>
      <c r="L182" s="5">
        <v>-4.4299999999999999E-3</v>
      </c>
      <c r="M182"/>
      <c r="N182" s="16">
        <v>2.4499999999999999E-3</v>
      </c>
      <c r="O182"/>
      <c r="P182" s="5">
        <f t="shared" si="28"/>
        <v>-1.4299999999999998E-3</v>
      </c>
      <c r="Q182" s="4">
        <f t="shared" si="26"/>
        <v>-1.2559999999999998</v>
      </c>
      <c r="R182" s="3">
        <v>40360</v>
      </c>
      <c r="S182" s="10">
        <f t="shared" si="29"/>
        <v>85.06</v>
      </c>
      <c r="T182" s="4">
        <f t="shared" si="27"/>
        <v>86.316000000000003</v>
      </c>
      <c r="U182" s="4"/>
      <c r="V182" s="4"/>
      <c r="W182" s="4"/>
      <c r="X182" s="4"/>
      <c r="Y182" s="4"/>
    </row>
    <row r="183" spans="1:25" x14ac:dyDescent="0.25">
      <c r="A183" s="3">
        <v>40330</v>
      </c>
      <c r="B183" s="11">
        <v>6</v>
      </c>
      <c r="C183" s="16">
        <v>5.1929999999999997E-2</v>
      </c>
      <c r="D183" s="16">
        <v>8.1930000000000003E-2</v>
      </c>
      <c r="E183" s="4">
        <v>0.46</v>
      </c>
      <c r="F183" s="4">
        <v>0</v>
      </c>
      <c r="G183" s="4"/>
      <c r="H183" s="4"/>
      <c r="I183" s="4"/>
      <c r="J183" s="5">
        <v>5.5000000000000003E-4</v>
      </c>
      <c r="K183"/>
      <c r="L183" s="5">
        <v>-4.4299999999999999E-3</v>
      </c>
      <c r="M183"/>
      <c r="N183" s="16">
        <v>2.4499999999999999E-3</v>
      </c>
      <c r="O183"/>
      <c r="P183" s="5">
        <f t="shared" si="28"/>
        <v>-1.4299999999999998E-3</v>
      </c>
      <c r="Q183" s="4">
        <f t="shared" si="26"/>
        <v>-1.2559999999999998</v>
      </c>
      <c r="R183" s="3">
        <v>40330</v>
      </c>
      <c r="S183" s="10">
        <f t="shared" si="29"/>
        <v>85.06</v>
      </c>
      <c r="T183" s="4">
        <f t="shared" si="27"/>
        <v>86.316000000000003</v>
      </c>
      <c r="U183" s="4"/>
      <c r="V183" s="4"/>
      <c r="W183" s="4"/>
      <c r="X183" s="4"/>
      <c r="Y183" s="4"/>
    </row>
    <row r="184" spans="1:25" x14ac:dyDescent="0.25">
      <c r="A184" s="3">
        <v>40299</v>
      </c>
      <c r="B184" s="11">
        <v>6</v>
      </c>
      <c r="C184" s="16">
        <v>5.1929999999999997E-2</v>
      </c>
      <c r="D184" s="16">
        <v>8.1930000000000003E-2</v>
      </c>
      <c r="E184" s="4">
        <v>0.46</v>
      </c>
      <c r="F184" s="4">
        <v>0</v>
      </c>
      <c r="G184" s="4"/>
      <c r="H184" s="4"/>
      <c r="I184" s="4"/>
      <c r="J184" s="5">
        <v>5.5000000000000003E-4</v>
      </c>
      <c r="K184"/>
      <c r="L184" s="5">
        <v>-4.4299999999999999E-3</v>
      </c>
      <c r="M184"/>
      <c r="N184" s="16">
        <v>2.4499999999999999E-3</v>
      </c>
      <c r="O184"/>
      <c r="P184" s="5">
        <f t="shared" si="28"/>
        <v>-1.4299999999999998E-3</v>
      </c>
      <c r="Q184" s="4">
        <f t="shared" si="26"/>
        <v>-1.2559999999999998</v>
      </c>
      <c r="R184" s="3">
        <v>40299</v>
      </c>
      <c r="S184" s="10">
        <f t="shared" si="29"/>
        <v>85.06</v>
      </c>
      <c r="T184" s="4">
        <f t="shared" si="27"/>
        <v>86.316000000000003</v>
      </c>
      <c r="U184" s="4"/>
      <c r="V184" s="4"/>
      <c r="W184" s="4"/>
      <c r="X184" s="4"/>
      <c r="Y184" s="4"/>
    </row>
    <row r="185" spans="1:25" x14ac:dyDescent="0.25">
      <c r="A185" s="3">
        <v>40269</v>
      </c>
      <c r="B185" s="11">
        <v>6</v>
      </c>
      <c r="C185" s="16">
        <v>5.1929999999999997E-2</v>
      </c>
      <c r="D185" s="16">
        <v>8.1930000000000003E-2</v>
      </c>
      <c r="E185" s="4">
        <v>0.46</v>
      </c>
      <c r="F185" s="4">
        <v>0</v>
      </c>
      <c r="G185" s="4"/>
      <c r="H185" s="4"/>
      <c r="I185" s="4"/>
      <c r="J185" s="5">
        <v>5.5000000000000003E-4</v>
      </c>
      <c r="K185"/>
      <c r="L185" s="5">
        <v>-4.4299999999999999E-3</v>
      </c>
      <c r="M185"/>
      <c r="N185" s="16">
        <v>2.4499999999999999E-3</v>
      </c>
      <c r="O185"/>
      <c r="P185" s="5">
        <f t="shared" si="28"/>
        <v>-1.4299999999999998E-3</v>
      </c>
      <c r="Q185" s="4">
        <f t="shared" si="26"/>
        <v>-1.2559999999999998</v>
      </c>
      <c r="R185" s="3">
        <v>40269</v>
      </c>
      <c r="S185" s="10">
        <f t="shared" si="29"/>
        <v>85.06</v>
      </c>
      <c r="T185" s="4">
        <f t="shared" si="27"/>
        <v>86.316000000000003</v>
      </c>
      <c r="U185" s="4"/>
      <c r="V185" s="4"/>
      <c r="W185" s="4"/>
      <c r="X185" s="4"/>
      <c r="Y185" s="4"/>
    </row>
    <row r="186" spans="1:25" x14ac:dyDescent="0.25">
      <c r="A186" s="3">
        <v>40238</v>
      </c>
      <c r="B186" s="11">
        <v>6</v>
      </c>
      <c r="C186" s="16">
        <v>5.1929999999999997E-2</v>
      </c>
      <c r="D186" s="16">
        <v>8.1930000000000003E-2</v>
      </c>
      <c r="E186" s="4">
        <v>0.46</v>
      </c>
      <c r="F186" s="4">
        <v>0</v>
      </c>
      <c r="G186" s="4"/>
      <c r="H186" s="4"/>
      <c r="I186" s="4"/>
      <c r="J186" s="5">
        <v>5.5000000000000003E-4</v>
      </c>
      <c r="K186"/>
      <c r="L186" s="5">
        <v>-4.4299999999999999E-3</v>
      </c>
      <c r="M186"/>
      <c r="N186" s="16">
        <v>2.4499999999999999E-3</v>
      </c>
      <c r="O186"/>
      <c r="P186" s="5">
        <f t="shared" si="28"/>
        <v>-1.4299999999999998E-3</v>
      </c>
      <c r="Q186" s="4">
        <f t="shared" si="26"/>
        <v>-1.2559999999999998</v>
      </c>
      <c r="R186" s="3">
        <v>40238</v>
      </c>
      <c r="S186" s="10">
        <f t="shared" si="29"/>
        <v>85.06</v>
      </c>
      <c r="T186" s="4">
        <f t="shared" si="27"/>
        <v>86.316000000000003</v>
      </c>
      <c r="U186" s="4"/>
      <c r="V186" s="4"/>
      <c r="W186" s="4"/>
      <c r="X186" s="4"/>
      <c r="Y186" s="4"/>
    </row>
    <row r="187" spans="1:25" x14ac:dyDescent="0.25">
      <c r="A187" s="3">
        <v>40210</v>
      </c>
      <c r="B187" s="11">
        <v>6</v>
      </c>
      <c r="C187" s="16">
        <v>5.1929999999999997E-2</v>
      </c>
      <c r="D187" s="16">
        <v>8.1930000000000003E-2</v>
      </c>
      <c r="E187" s="4">
        <v>0.46</v>
      </c>
      <c r="F187" s="4">
        <v>0</v>
      </c>
      <c r="G187" s="4"/>
      <c r="H187" s="4"/>
      <c r="I187" s="4"/>
      <c r="J187" s="5">
        <v>5.5000000000000003E-4</v>
      </c>
      <c r="K187"/>
      <c r="L187" s="5">
        <v>-4.4299999999999999E-3</v>
      </c>
      <c r="M187"/>
      <c r="N187" s="16">
        <v>2.4499999999999999E-3</v>
      </c>
      <c r="O187"/>
      <c r="P187" s="5">
        <f t="shared" si="28"/>
        <v>-1.4299999999999998E-3</v>
      </c>
      <c r="Q187" s="4">
        <f t="shared" si="26"/>
        <v>-1.2559999999999998</v>
      </c>
      <c r="R187" s="3">
        <v>40210</v>
      </c>
      <c r="S187" s="10">
        <f t="shared" si="29"/>
        <v>85.06</v>
      </c>
      <c r="T187" s="4">
        <f t="shared" si="27"/>
        <v>86.316000000000003</v>
      </c>
      <c r="U187" s="4"/>
      <c r="V187" s="4"/>
      <c r="W187" s="4"/>
      <c r="X187" s="4"/>
      <c r="Y187" s="4"/>
    </row>
    <row r="188" spans="1:25" x14ac:dyDescent="0.25">
      <c r="A188" s="3">
        <v>40179</v>
      </c>
      <c r="B188" s="4">
        <v>6</v>
      </c>
      <c r="C188" s="16">
        <v>5.1929999999999997E-2</v>
      </c>
      <c r="D188" s="16">
        <v>8.1930000000000003E-2</v>
      </c>
      <c r="E188" s="4">
        <v>0.46</v>
      </c>
      <c r="F188" s="4">
        <v>0</v>
      </c>
      <c r="G188" s="4"/>
      <c r="H188" s="4"/>
      <c r="I188" s="4"/>
      <c r="J188" s="5">
        <v>5.5000000000000003E-4</v>
      </c>
      <c r="K188"/>
      <c r="L188" s="5">
        <v>-4.4299999999999999E-3</v>
      </c>
      <c r="M188"/>
      <c r="N188" s="16">
        <v>2.4499999999999999E-3</v>
      </c>
      <c r="O188"/>
      <c r="P188" s="5">
        <f t="shared" si="28"/>
        <v>-1.4299999999999998E-3</v>
      </c>
      <c r="Q188" s="4">
        <f t="shared" si="26"/>
        <v>-1.2559999999999998</v>
      </c>
      <c r="R188" s="3">
        <v>40179</v>
      </c>
      <c r="S188" s="10">
        <f t="shared" si="29"/>
        <v>85.06</v>
      </c>
      <c r="T188" s="4">
        <f t="shared" si="27"/>
        <v>86.316000000000003</v>
      </c>
      <c r="U188" s="17"/>
      <c r="V188" s="4"/>
      <c r="W188" s="4"/>
      <c r="X188" s="4"/>
      <c r="Y188" s="4"/>
    </row>
    <row r="189" spans="1:25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S189" s="7"/>
      <c r="T189" s="4"/>
      <c r="U189" s="4"/>
      <c r="V189" s="4"/>
      <c r="W189" s="4"/>
      <c r="X189" s="4"/>
      <c r="Y189" s="4"/>
    </row>
    <row r="191" spans="1:25" x14ac:dyDescent="0.25">
      <c r="T191" s="8"/>
    </row>
    <row r="197" spans="4:4" x14ac:dyDescent="0.25">
      <c r="D197" s="8"/>
    </row>
  </sheetData>
  <mergeCells count="20">
    <mergeCell ref="C2:D2"/>
    <mergeCell ref="B1:D1"/>
    <mergeCell ref="B2:B3"/>
    <mergeCell ref="S2:S4"/>
    <mergeCell ref="T2:T4"/>
    <mergeCell ref="A2:A4"/>
    <mergeCell ref="E2:E3"/>
    <mergeCell ref="F2:F3"/>
    <mergeCell ref="G2:G3"/>
    <mergeCell ref="K2:K3"/>
    <mergeCell ref="L2:L3"/>
    <mergeCell ref="M2:M3"/>
    <mergeCell ref="R2:R4"/>
    <mergeCell ref="H2:H3"/>
    <mergeCell ref="N2:N3"/>
    <mergeCell ref="O2:O3"/>
    <mergeCell ref="Q1:Q4"/>
    <mergeCell ref="P1:P4"/>
    <mergeCell ref="I2:I3"/>
    <mergeCell ref="J2:J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9E0130-40D9-42CA-A1A8-76C6B3FFCC22}"/>
</file>

<file path=customXml/itemProps2.xml><?xml version="1.0" encoding="utf-8"?>
<ds:datastoreItem xmlns:ds="http://schemas.openxmlformats.org/officeDocument/2006/customXml" ds:itemID="{9037B750-574F-4780-B8DA-B9632AB12210}"/>
</file>

<file path=customXml/itemProps3.xml><?xml version="1.0" encoding="utf-8"?>
<ds:datastoreItem xmlns:ds="http://schemas.openxmlformats.org/officeDocument/2006/customXml" ds:itemID="{264A5878-B6DF-4A75-9BB1-0D35C0BF7736}"/>
</file>

<file path=customXml/itemProps4.xml><?xml version="1.0" encoding="utf-8"?>
<ds:datastoreItem xmlns:ds="http://schemas.openxmlformats.org/officeDocument/2006/customXml" ds:itemID="{DC355FEE-DDB3-4201-B688-331227C3B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 Attachment 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 Villiers, Stefan (ATG)</cp:lastModifiedBy>
  <dcterms:created xsi:type="dcterms:W3CDTF">2015-06-05T18:17:20Z</dcterms:created>
  <dcterms:modified xsi:type="dcterms:W3CDTF">2025-02-24T21:51:40Z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