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25" yWindow="65521" windowWidth="2430" windowHeight="6990" activeTab="0"/>
  </bookViews>
  <sheets>
    <sheet name="P20.1.2&amp;3" sheetId="1" r:id="rId1"/>
  </sheets>
  <definedNames>
    <definedName name="_xlnm.Print_Area" localSheetId="0">'P20.1.2&amp;3'!$A$1:$I$56</definedName>
    <definedName name="Z_9BFFF459_E9B5_410C_BB08_8231DC9AC9A2_.wvu.PrintArea" localSheetId="0" hidden="1">'P20.1.2&amp;3'!#REF!</definedName>
  </definedNames>
  <calcPr fullCalcOnLoad="1"/>
</workbook>
</file>

<file path=xl/comments1.xml><?xml version="1.0" encoding="utf-8"?>
<comments xmlns="http://schemas.openxmlformats.org/spreadsheetml/2006/main">
  <authors>
    <author>MTwitche</author>
  </authors>
  <commentList>
    <comment ref="E11" authorId="0">
      <text>
        <r>
          <rPr>
            <b/>
            <sz val="8"/>
            <rFont val="Tahoma"/>
            <family val="0"/>
          </rPr>
          <t>MTwitche:</t>
        </r>
        <r>
          <rPr>
            <sz val="8"/>
            <rFont val="Tahoma"/>
            <family val="0"/>
          </rPr>
          <t xml:space="preserve">
This does not need to be reduced for allocation to Washington. Company
 P12 as staff has on line 8</t>
        </r>
      </text>
    </comment>
  </commentList>
</comments>
</file>

<file path=xl/sharedStrings.xml><?xml version="1.0" encoding="utf-8"?>
<sst xmlns="http://schemas.openxmlformats.org/spreadsheetml/2006/main" count="86" uniqueCount="61">
  <si>
    <t>Description</t>
  </si>
  <si>
    <t>CAM</t>
  </si>
  <si>
    <t>Corporate</t>
  </si>
  <si>
    <t>2004 Washington General Rate Case</t>
  </si>
  <si>
    <t>Total</t>
  </si>
  <si>
    <t>Customer</t>
  </si>
  <si>
    <t>VERIZON NORTHWEST INC. - WASHINGTON OPERATIONS</t>
  </si>
  <si>
    <t>MVSP Headcount Reduction Impact - Salary &amp; Wage</t>
  </si>
  <si>
    <t>Note 1</t>
  </si>
  <si>
    <t>Note 2</t>
  </si>
  <si>
    <t>Plant Spec.</t>
  </si>
  <si>
    <t>Exhibit NWH-2</t>
  </si>
  <si>
    <t>Plant NonSpec.</t>
  </si>
  <si>
    <t>COMPANY</t>
  </si>
  <si>
    <t>Head count reduction</t>
  </si>
  <si>
    <t>Salary/wages</t>
  </si>
  <si>
    <t>Pension/Benefits</t>
  </si>
  <si>
    <t>Other Employee Related</t>
  </si>
  <si>
    <t>Pension/Benefits percentage of S/W</t>
  </si>
  <si>
    <t>Other Employee Related percent of S/W</t>
  </si>
  <si>
    <t>Total MVSP savings</t>
  </si>
  <si>
    <t>REGULATED</t>
  </si>
  <si>
    <t>INTRASTATE</t>
  </si>
  <si>
    <t>FACTOR</t>
  </si>
  <si>
    <t>NOTE 1</t>
  </si>
  <si>
    <t>NOTE 2</t>
  </si>
  <si>
    <t>BOOKS</t>
  </si>
  <si>
    <t>WA</t>
  </si>
  <si>
    <t>SACS</t>
  </si>
  <si>
    <t>SOURCE</t>
  </si>
  <si>
    <t>WP</t>
  </si>
  <si>
    <t>P12.1.2</t>
  </si>
  <si>
    <t xml:space="preserve">COMPANY </t>
  </si>
  <si>
    <t>SCHEDULE L1</t>
  </si>
  <si>
    <t>source  Co.WP P12.1.7</t>
  </si>
  <si>
    <t>source Co. WP P12.1.7</t>
  </si>
  <si>
    <t>source Response to SDR 234 a</t>
  </si>
  <si>
    <t>(a)</t>
  </si>
  <si>
    <t>(b)</t>
  </si>
  <si>
    <t>©</t>
  </si>
  <si>
    <t>(d)</t>
  </si>
  <si>
    <t>c / b</t>
  </si>
  <si>
    <t>Line No.</t>
  </si>
  <si>
    <t xml:space="preserve">   (line 18/line 16)</t>
  </si>
  <si>
    <t xml:space="preserve">   (line 20/line 16)</t>
  </si>
  <si>
    <t>WA amount</t>
  </si>
  <si>
    <t>This is equivelent to Company WP P20.1.1, line 4</t>
  </si>
  <si>
    <t xml:space="preserve">  difference is Staff did not include one extra day or increase to wages</t>
  </si>
  <si>
    <t xml:space="preserve">  </t>
  </si>
  <si>
    <t>Docket No. UT-040788</t>
  </si>
  <si>
    <t>Weighted Avg.</t>
  </si>
  <si>
    <t>Applied the Expense factor of 72.973%</t>
  </si>
  <si>
    <t>Page 1 of 1</t>
  </si>
  <si>
    <t>SCH. A4</t>
  </si>
  <si>
    <t>Weighted</t>
  </si>
  <si>
    <t>Avg.</t>
  </si>
  <si>
    <t>Exhibit No.____(NWH-29)</t>
  </si>
  <si>
    <t>Company's Revision to Staff Calculation of P20 MVSP Savings</t>
  </si>
  <si>
    <t>(c)</t>
  </si>
  <si>
    <t>(e)</t>
  </si>
  <si>
    <t>(f)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</si>
</sst>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_(&quot;$&quot;* #,##0_);_(&quot;$&quot;* \(#,##0\);_(&quot;$&quot;* &quot;-&quot;??_);_(@_)"/>
    <numFmt numFmtId="168" formatCode="_(* #,##0.000_);_(* \(#,##0.000\);_(* &quot;-&quot;??_);_(@_)"/>
    <numFmt numFmtId="169" formatCode="_(* #,##0.0000_);_(* \(#,##0.0000\);_(* &quot;-&quot;??_);_(@_)"/>
    <numFmt numFmtId="170" formatCode="_(* #,##0.00000_);_(* \(#,##0.00000\);_(* &quot;-&quot;??_);_(@_)"/>
    <numFmt numFmtId="171" formatCode="0.0000%"/>
    <numFmt numFmtId="172" formatCode="0.000%"/>
    <numFmt numFmtId="173" formatCode="#,##0.00000_);\(#,##0.00000\)"/>
    <numFmt numFmtId="174" formatCode="0.00000%"/>
    <numFmt numFmtId="175" formatCode="_(* #,##0.0_);_(* \(#,##0.0\);_(* &quot;-&quot;?_);_(@_)"/>
    <numFmt numFmtId="176" formatCode="0_);\(0\)"/>
    <numFmt numFmtId="177" formatCode="#,##0.0_);\(#,##0.0\)"/>
    <numFmt numFmtId="178" formatCode="#,##0.0000_);\(#,##0.0000\)"/>
    <numFmt numFmtId="179" formatCode="#,##0.000_);\(#,##0.000\)"/>
    <numFmt numFmtId="180" formatCode="_(* #,##0.0000_);_(* \(#,##0.0000\);_(* &quot;-&quot;????_);_(@_)"/>
    <numFmt numFmtId="181" formatCode="0.00000000"/>
    <numFmt numFmtId="182" formatCode="0.0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[$-409]dddd\,\ mmmm\ dd\,\ yyyy"/>
    <numFmt numFmtId="190" formatCode="[$-409]mmm\-yy;@"/>
    <numFmt numFmtId="191" formatCode="_(&quot;$&quot;* #,##0.0_);_(&quot;$&quot;* \(#,##0.0\);_(&quot;$&quot;* &quot;-&quot;??_);_(@_)"/>
    <numFmt numFmtId="192" formatCode="_(* #,##0_);_(* \(#,##0\);_(* &quot;-&quot;?_);_(@_)"/>
    <numFmt numFmtId="193" formatCode="#,##0,_);\(#,##0,\)"/>
    <numFmt numFmtId="194" formatCode="#,##0.0_);[Red]\(#,##0.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.000_);[Red]\(#,##0.000\)"/>
    <numFmt numFmtId="199" formatCode="#,##0.0000_);[Red]\(#,##0.0000\)"/>
  </numFmts>
  <fonts count="1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Tahoma"/>
      <family val="0"/>
    </font>
    <font>
      <sz val="8"/>
      <name val="Tahoma"/>
      <family val="0"/>
    </font>
    <font>
      <b/>
      <sz val="10"/>
      <name val="Tahoma"/>
      <family val="2"/>
    </font>
    <font>
      <b/>
      <u val="single"/>
      <sz val="10"/>
      <name val="Tahoma"/>
      <family val="2"/>
    </font>
    <font>
      <u val="single"/>
      <sz val="10"/>
      <name val="Tahoma"/>
      <family val="0"/>
    </font>
    <font>
      <u val="single"/>
      <sz val="8"/>
      <name val="Tahoma"/>
      <family val="0"/>
    </font>
    <font>
      <u val="singleAccounting"/>
      <sz val="10"/>
      <name val="Tahoma"/>
      <family val="0"/>
    </font>
    <font>
      <sz val="9"/>
      <name val="Tahoma"/>
      <family val="0"/>
    </font>
    <font>
      <sz val="8"/>
      <name val="Arial"/>
      <family val="0"/>
    </font>
    <font>
      <b/>
      <sz val="8"/>
      <name val="Tahoma"/>
      <family val="0"/>
    </font>
    <font>
      <sz val="12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1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6" fillId="0" borderId="0" xfId="21" applyFont="1">
      <alignment/>
      <protection/>
    </xf>
    <xf numFmtId="0" fontId="4" fillId="0" borderId="0" xfId="21">
      <alignment/>
      <protection/>
    </xf>
    <xf numFmtId="0" fontId="4" fillId="0" borderId="0" xfId="21" applyAlignment="1">
      <alignment horizontal="right"/>
      <protection/>
    </xf>
    <xf numFmtId="0" fontId="7" fillId="0" borderId="0" xfId="21" applyFont="1">
      <alignment/>
      <protection/>
    </xf>
    <xf numFmtId="38" fontId="4" fillId="0" borderId="0" xfId="21" applyNumberFormat="1">
      <alignment/>
      <protection/>
    </xf>
    <xf numFmtId="0" fontId="5" fillId="0" borderId="0" xfId="21" applyFont="1">
      <alignment/>
      <protection/>
    </xf>
    <xf numFmtId="0" fontId="9" fillId="0" borderId="0" xfId="21" applyFont="1">
      <alignment/>
      <protection/>
    </xf>
    <xf numFmtId="38" fontId="5" fillId="0" borderId="0" xfId="21" applyNumberFormat="1" applyFont="1">
      <alignment/>
      <protection/>
    </xf>
    <xf numFmtId="37" fontId="5" fillId="0" borderId="0" xfId="21" applyNumberFormat="1" applyFont="1">
      <alignment/>
      <protection/>
    </xf>
    <xf numFmtId="185" fontId="5" fillId="0" borderId="0" xfId="21" applyNumberFormat="1" applyFont="1">
      <alignment/>
      <protection/>
    </xf>
    <xf numFmtId="37" fontId="9" fillId="0" borderId="0" xfId="21" applyNumberFormat="1" applyFont="1">
      <alignment/>
      <protection/>
    </xf>
    <xf numFmtId="166" fontId="5" fillId="0" borderId="0" xfId="21" applyNumberFormat="1" applyFont="1">
      <alignment/>
      <protection/>
    </xf>
    <xf numFmtId="185" fontId="9" fillId="0" borderId="0" xfId="21" applyNumberFormat="1" applyFont="1">
      <alignment/>
      <protection/>
    </xf>
    <xf numFmtId="0" fontId="11" fillId="0" borderId="0" xfId="21" applyFont="1">
      <alignment/>
      <protection/>
    </xf>
    <xf numFmtId="38" fontId="11" fillId="0" borderId="0" xfId="21" applyNumberFormat="1" applyFont="1">
      <alignment/>
      <protection/>
    </xf>
    <xf numFmtId="0" fontId="4" fillId="0" borderId="0" xfId="21" applyFont="1" applyAlignment="1">
      <alignment horizontal="center"/>
      <protection/>
    </xf>
    <xf numFmtId="0" fontId="4" fillId="0" borderId="0" xfId="21" applyFill="1">
      <alignment/>
      <protection/>
    </xf>
    <xf numFmtId="38" fontId="4" fillId="0" borderId="0" xfId="21" applyNumberFormat="1" applyFill="1">
      <alignment/>
      <protection/>
    </xf>
    <xf numFmtId="38" fontId="8" fillId="0" borderId="0" xfId="21" applyNumberFormat="1" applyFont="1" applyFill="1">
      <alignment/>
      <protection/>
    </xf>
    <xf numFmtId="173" fontId="4" fillId="0" borderId="0" xfId="21" applyNumberFormat="1" applyFill="1">
      <alignment/>
      <protection/>
    </xf>
    <xf numFmtId="38" fontId="6" fillId="0" borderId="0" xfId="21" applyNumberFormat="1" applyFont="1" applyFill="1">
      <alignment/>
      <protection/>
    </xf>
    <xf numFmtId="0" fontId="5" fillId="0" borderId="0" xfId="21" applyFont="1" applyFill="1">
      <alignment/>
      <protection/>
    </xf>
    <xf numFmtId="0" fontId="9" fillId="0" borderId="0" xfId="21" applyFont="1" applyFill="1">
      <alignment/>
      <protection/>
    </xf>
    <xf numFmtId="38" fontId="5" fillId="0" borderId="0" xfId="21" applyNumberFormat="1" applyFont="1" applyFill="1">
      <alignment/>
      <protection/>
    </xf>
    <xf numFmtId="37" fontId="5" fillId="0" borderId="0" xfId="21" applyNumberFormat="1" applyFont="1" applyFill="1">
      <alignment/>
      <protection/>
    </xf>
    <xf numFmtId="0" fontId="5" fillId="0" borderId="0" xfId="21" applyFont="1" applyFill="1" applyAlignment="1">
      <alignment horizontal="right"/>
      <protection/>
    </xf>
    <xf numFmtId="0" fontId="4" fillId="0" borderId="0" xfId="21" applyFont="1" applyFill="1">
      <alignment/>
      <protection/>
    </xf>
    <xf numFmtId="0" fontId="4" fillId="0" borderId="0" xfId="21" applyFont="1" applyFill="1" applyAlignment="1" quotePrefix="1">
      <alignment horizontal="left"/>
      <protection/>
    </xf>
    <xf numFmtId="0" fontId="0" fillId="0" borderId="0" xfId="0" applyAlignment="1" quotePrefix="1">
      <alignment horizontal="left"/>
    </xf>
    <xf numFmtId="172" fontId="4" fillId="0" borderId="0" xfId="22" applyNumberFormat="1" applyFill="1" applyAlignment="1">
      <alignment/>
    </xf>
    <xf numFmtId="194" fontId="4" fillId="0" borderId="0" xfId="21" applyNumberFormat="1" applyFill="1">
      <alignment/>
      <protection/>
    </xf>
    <xf numFmtId="0" fontId="5" fillId="0" borderId="0" xfId="21" applyFont="1" applyFill="1" applyAlignment="1">
      <alignment horizontal="center"/>
      <protection/>
    </xf>
    <xf numFmtId="0" fontId="9" fillId="0" borderId="0" xfId="21" applyFont="1" applyFill="1" applyAlignment="1">
      <alignment horizontal="center"/>
      <protection/>
    </xf>
    <xf numFmtId="0" fontId="9" fillId="0" borderId="0" xfId="21" applyFont="1" applyAlignment="1" quotePrefix="1">
      <alignment horizontal="left"/>
      <protection/>
    </xf>
    <xf numFmtId="37" fontId="4" fillId="0" borderId="0" xfId="21" applyNumberFormat="1" applyFill="1">
      <alignment/>
      <protection/>
    </xf>
    <xf numFmtId="166" fontId="4" fillId="0" borderId="0" xfId="15" applyNumberFormat="1" applyFill="1" applyAlignment="1">
      <alignment/>
    </xf>
    <xf numFmtId="166" fontId="10" fillId="0" borderId="0" xfId="15" applyNumberFormat="1" applyFont="1" applyFill="1" applyAlignment="1">
      <alignment/>
    </xf>
    <xf numFmtId="0" fontId="4" fillId="0" borderId="0" xfId="21" applyFont="1" applyAlignment="1" quotePrefix="1">
      <alignment horizontal="center"/>
      <protection/>
    </xf>
    <xf numFmtId="0" fontId="4" fillId="0" borderId="0" xfId="21" applyFont="1" applyFill="1" applyAlignment="1">
      <alignment horizontal="center"/>
      <protection/>
    </xf>
    <xf numFmtId="38" fontId="5" fillId="0" borderId="1" xfId="21" applyNumberFormat="1" applyFont="1" applyBorder="1">
      <alignment/>
      <protection/>
    </xf>
    <xf numFmtId="172" fontId="4" fillId="0" borderId="0" xfId="22" applyNumberFormat="1" applyFont="1" applyFill="1" applyAlignment="1">
      <alignment/>
    </xf>
    <xf numFmtId="38" fontId="5" fillId="0" borderId="0" xfId="21" applyNumberFormat="1" applyFont="1">
      <alignment/>
      <protection/>
    </xf>
    <xf numFmtId="38" fontId="5" fillId="0" borderId="0" xfId="21" applyNumberFormat="1" applyFont="1" applyAlignment="1">
      <alignment horizontal="right"/>
      <protection/>
    </xf>
    <xf numFmtId="194" fontId="5" fillId="0" borderId="0" xfId="21" applyNumberFormat="1" applyFont="1" applyFill="1">
      <alignment/>
      <protection/>
    </xf>
    <xf numFmtId="194" fontId="5" fillId="0" borderId="1" xfId="21" applyNumberFormat="1" applyFont="1" applyFill="1" applyBorder="1">
      <alignment/>
      <protection/>
    </xf>
    <xf numFmtId="0" fontId="12" fillId="0" borderId="0" xfId="0" applyFont="1" applyAlignment="1">
      <alignment/>
    </xf>
    <xf numFmtId="0" fontId="5" fillId="0" borderId="0" xfId="21" applyFont="1" applyFill="1" applyAlignment="1" quotePrefix="1">
      <alignment horizontal="left"/>
      <protection/>
    </xf>
    <xf numFmtId="199" fontId="4" fillId="0" borderId="0" xfId="21" applyNumberFormat="1" applyFill="1">
      <alignment/>
      <protection/>
    </xf>
    <xf numFmtId="0" fontId="4" fillId="0" borderId="0" xfId="21" applyFill="1" applyAlignment="1">
      <alignment horizontal="center"/>
      <protection/>
    </xf>
    <xf numFmtId="171" fontId="4" fillId="0" borderId="0" xfId="21" applyNumberFormat="1" applyFill="1">
      <alignment/>
      <protection/>
    </xf>
    <xf numFmtId="194" fontId="4" fillId="0" borderId="0" xfId="21" applyNumberFormat="1" applyFill="1" applyBorder="1">
      <alignment/>
      <protection/>
    </xf>
    <xf numFmtId="0" fontId="5" fillId="0" borderId="0" xfId="21" applyFont="1" applyFill="1" applyAlignment="1">
      <alignment horizontal="center"/>
      <protection/>
    </xf>
    <xf numFmtId="38" fontId="4" fillId="0" borderId="0" xfId="21" applyNumberFormat="1" applyFont="1" applyFill="1" applyAlignment="1" quotePrefix="1">
      <alignment horizontal="left"/>
      <protection/>
    </xf>
    <xf numFmtId="38" fontId="8" fillId="0" borderId="0" xfId="21" applyNumberFormat="1" applyFont="1" applyFill="1">
      <alignment/>
      <protection/>
    </xf>
    <xf numFmtId="10" fontId="4" fillId="0" borderId="0" xfId="21" applyNumberFormat="1" applyFill="1">
      <alignment/>
      <protection/>
    </xf>
    <xf numFmtId="38" fontId="4" fillId="0" borderId="0" xfId="21" applyNumberFormat="1" applyFont="1" applyFill="1">
      <alignment/>
      <protection/>
    </xf>
    <xf numFmtId="0" fontId="4" fillId="0" borderId="0" xfId="21" applyFont="1">
      <alignment/>
      <protection/>
    </xf>
    <xf numFmtId="38" fontId="5" fillId="0" borderId="0" xfId="21" applyNumberFormat="1" applyFont="1" applyFill="1" applyAlignment="1">
      <alignment horizontal="center"/>
      <protection/>
    </xf>
    <xf numFmtId="0" fontId="1" fillId="0" borderId="0" xfId="0" applyFont="1" applyAlignment="1">
      <alignment horizontal="left"/>
    </xf>
    <xf numFmtId="194" fontId="4" fillId="0" borderId="1" xfId="21" applyNumberFormat="1" applyFill="1" applyBorder="1">
      <alignment/>
      <protection/>
    </xf>
    <xf numFmtId="194" fontId="5" fillId="0" borderId="2" xfId="21" applyNumberFormat="1" applyFont="1" applyFill="1" applyBorder="1">
      <alignment/>
      <protection/>
    </xf>
    <xf numFmtId="38" fontId="5" fillId="0" borderId="2" xfId="21" applyNumberFormat="1" applyFont="1" applyFill="1" applyBorder="1">
      <alignment/>
      <protection/>
    </xf>
    <xf numFmtId="194" fontId="4" fillId="2" borderId="3" xfId="21" applyNumberFormat="1" applyFill="1" applyBorder="1">
      <alignment/>
      <protection/>
    </xf>
    <xf numFmtId="171" fontId="4" fillId="2" borderId="4" xfId="21" applyNumberFormat="1" applyFill="1" applyBorder="1">
      <alignment/>
      <protection/>
    </xf>
    <xf numFmtId="38" fontId="4" fillId="2" borderId="5" xfId="21" applyNumberFormat="1" applyFont="1" applyFill="1" applyBorder="1" applyAlignment="1">
      <alignment horizontal="left"/>
      <protection/>
    </xf>
    <xf numFmtId="38" fontId="4" fillId="2" borderId="6" xfId="21" applyNumberFormat="1" applyFill="1" applyBorder="1">
      <alignment/>
      <protection/>
    </xf>
    <xf numFmtId="0" fontId="5" fillId="2" borderId="3" xfId="21" applyFont="1" applyFill="1" applyBorder="1">
      <alignment/>
      <protection/>
    </xf>
    <xf numFmtId="38" fontId="5" fillId="2" borderId="3" xfId="21" applyNumberFormat="1" applyFont="1" applyFill="1" applyBorder="1">
      <alignment/>
      <protection/>
    </xf>
    <xf numFmtId="38" fontId="5" fillId="2" borderId="7" xfId="21" applyNumberFormat="1" applyFont="1" applyFill="1" applyBorder="1">
      <alignment/>
      <protection/>
    </xf>
    <xf numFmtId="0" fontId="8" fillId="2" borderId="8" xfId="21" applyFont="1" applyFill="1" applyBorder="1" applyAlignment="1">
      <alignment horizontal="center"/>
      <protection/>
    </xf>
    <xf numFmtId="0" fontId="8" fillId="2" borderId="9" xfId="21" applyFont="1" applyFill="1" applyBorder="1" applyAlignment="1">
      <alignment horizontal="center"/>
      <protection/>
    </xf>
    <xf numFmtId="0" fontId="5" fillId="2" borderId="10" xfId="21" applyFont="1" applyFill="1" applyBorder="1">
      <alignment/>
      <protection/>
    </xf>
    <xf numFmtId="0" fontId="4" fillId="2" borderId="11" xfId="21" applyFill="1" applyBorder="1">
      <alignment/>
      <protection/>
    </xf>
    <xf numFmtId="0" fontId="9" fillId="2" borderId="10" xfId="21" applyFont="1" applyFill="1" applyBorder="1">
      <alignment/>
      <protection/>
    </xf>
    <xf numFmtId="0" fontId="8" fillId="2" borderId="11" xfId="21" applyFont="1" applyFill="1" applyBorder="1">
      <alignment/>
      <protection/>
    </xf>
    <xf numFmtId="0" fontId="5" fillId="2" borderId="12" xfId="21" applyFont="1" applyFill="1" applyBorder="1">
      <alignment/>
      <protection/>
    </xf>
    <xf numFmtId="0" fontId="4" fillId="2" borderId="13" xfId="21" applyFill="1" applyBorder="1">
      <alignment/>
      <protection/>
    </xf>
    <xf numFmtId="0" fontId="1" fillId="0" borderId="0" xfId="0" applyFont="1" applyAlignment="1">
      <alignment horizontal="right"/>
    </xf>
    <xf numFmtId="0" fontId="6" fillId="0" borderId="0" xfId="21" applyFont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4" fillId="2" borderId="14" xfId="21" applyFont="1" applyFill="1" applyBorder="1" applyAlignment="1">
      <alignment horizontal="center"/>
      <protection/>
    </xf>
    <xf numFmtId="0" fontId="4" fillId="2" borderId="15" xfId="21" applyFont="1" applyFill="1" applyBorder="1" applyAlignment="1">
      <alignment horizontal="center"/>
      <protection/>
    </xf>
    <xf numFmtId="37" fontId="5" fillId="2" borderId="15" xfId="21" applyNumberFormat="1" applyFont="1" applyFill="1" applyBorder="1">
      <alignment/>
      <protection/>
    </xf>
    <xf numFmtId="37" fontId="9" fillId="2" borderId="15" xfId="21" applyNumberFormat="1" applyFont="1" applyFill="1" applyBorder="1">
      <alignment/>
      <protection/>
    </xf>
    <xf numFmtId="37" fontId="5" fillId="2" borderId="16" xfId="21" applyNumberFormat="1" applyFont="1" applyFill="1" applyBorder="1">
      <alignment/>
      <protection/>
    </xf>
    <xf numFmtId="0" fontId="5" fillId="2" borderId="14" xfId="21" applyFont="1" applyFill="1" applyBorder="1">
      <alignment/>
      <protection/>
    </xf>
    <xf numFmtId="0" fontId="5" fillId="2" borderId="15" xfId="21" applyFont="1" applyFill="1" applyBorder="1">
      <alignment/>
      <protection/>
    </xf>
    <xf numFmtId="0" fontId="9" fillId="2" borderId="15" xfId="21" applyFont="1" applyFill="1" applyBorder="1">
      <alignment/>
      <protection/>
    </xf>
    <xf numFmtId="0" fontId="5" fillId="2" borderId="16" xfId="21" applyFont="1" applyFill="1" applyBorder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evised1.3-1.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tabSelected="1" workbookViewId="0" topLeftCell="A31">
      <selection activeCell="I46" sqref="I46"/>
    </sheetView>
  </sheetViews>
  <sheetFormatPr defaultColWidth="9.140625" defaultRowHeight="12.75"/>
  <cols>
    <col min="1" max="1" width="11.421875" style="2" customWidth="1"/>
    <col min="2" max="2" width="11.00390625" style="2" customWidth="1"/>
    <col min="3" max="3" width="15.140625" style="2" customWidth="1"/>
    <col min="4" max="4" width="15.28125" style="2" bestFit="1" customWidth="1"/>
    <col min="5" max="5" width="17.28125" style="2" bestFit="1" customWidth="1"/>
    <col min="6" max="6" width="10.421875" style="2" bestFit="1" customWidth="1"/>
    <col min="7" max="7" width="13.7109375" style="2" customWidth="1"/>
    <col min="8" max="8" width="10.00390625" style="2" customWidth="1"/>
    <col min="9" max="9" width="24.8515625" style="2" customWidth="1"/>
    <col min="10" max="16384" width="9.140625" style="2" customWidth="1"/>
  </cols>
  <sheetData>
    <row r="1" spans="1:9" ht="12.75">
      <c r="A1" s="1" t="s">
        <v>6</v>
      </c>
      <c r="I1" s="78" t="s">
        <v>56</v>
      </c>
    </row>
    <row r="2" spans="1:9" ht="12.75">
      <c r="A2" s="1" t="s">
        <v>3</v>
      </c>
      <c r="I2" s="78" t="s">
        <v>49</v>
      </c>
    </row>
    <row r="3" spans="1:9" ht="12.75">
      <c r="A3" s="59" t="s">
        <v>57</v>
      </c>
      <c r="I3" s="78" t="s">
        <v>52</v>
      </c>
    </row>
    <row r="4" ht="12.75"/>
    <row r="5" ht="12.75">
      <c r="C5" s="16"/>
    </row>
    <row r="6" spans="2:9" ht="12.75">
      <c r="B6" s="80" t="s">
        <v>37</v>
      </c>
      <c r="C6" s="80"/>
      <c r="D6" s="80"/>
      <c r="E6" s="79" t="s">
        <v>38</v>
      </c>
      <c r="F6" s="79" t="s">
        <v>58</v>
      </c>
      <c r="G6" s="79" t="s">
        <v>40</v>
      </c>
      <c r="H6" s="79" t="s">
        <v>59</v>
      </c>
      <c r="I6" s="79" t="s">
        <v>60</v>
      </c>
    </row>
    <row r="7" ht="12.75">
      <c r="A7" s="4" t="s">
        <v>7</v>
      </c>
    </row>
    <row r="8" spans="1:9" ht="12.75">
      <c r="A8" s="39" t="s">
        <v>42</v>
      </c>
      <c r="B8" s="17"/>
      <c r="C8" s="17"/>
      <c r="D8" s="17"/>
      <c r="E8" s="28" t="s">
        <v>36</v>
      </c>
      <c r="F8" s="17"/>
      <c r="G8" s="17"/>
      <c r="H8" s="18"/>
      <c r="I8" s="18"/>
    </row>
    <row r="9" spans="1:9" ht="12.75">
      <c r="A9" s="49">
        <v>1</v>
      </c>
      <c r="B9" s="27" t="s">
        <v>14</v>
      </c>
      <c r="C9" s="17"/>
      <c r="D9" s="17"/>
      <c r="E9" s="17">
        <v>237</v>
      </c>
      <c r="F9" s="27"/>
      <c r="G9" s="53"/>
      <c r="H9" s="27"/>
      <c r="I9" s="19"/>
    </row>
    <row r="10" spans="1:9" ht="12.75">
      <c r="A10" s="49"/>
      <c r="B10" s="17"/>
      <c r="C10" s="17"/>
      <c r="D10" s="17"/>
      <c r="E10" s="17"/>
      <c r="F10" s="27"/>
      <c r="G10" s="18"/>
      <c r="H10" s="27"/>
      <c r="I10" s="56"/>
    </row>
    <row r="11" spans="1:9" ht="12.75">
      <c r="A11" s="49">
        <v>2</v>
      </c>
      <c r="B11" t="s">
        <v>15</v>
      </c>
      <c r="C11" s="17"/>
      <c r="D11" s="17"/>
      <c r="E11" s="63">
        <f>-15618600*0.72973</f>
        <v>-11397360.978</v>
      </c>
      <c r="F11" s="50"/>
      <c r="G11" s="65" t="s">
        <v>51</v>
      </c>
      <c r="H11" s="64"/>
      <c r="I11" s="66"/>
    </row>
    <row r="12" spans="1:9" ht="12.75">
      <c r="A12" s="49"/>
      <c r="B12"/>
      <c r="C12" s="17"/>
      <c r="D12" s="17"/>
      <c r="E12" s="31"/>
      <c r="F12" s="17"/>
      <c r="G12" s="53"/>
      <c r="H12" s="17"/>
      <c r="I12" s="18"/>
    </row>
    <row r="13" spans="1:9" ht="12.75">
      <c r="A13" s="49">
        <f>+A11+1</f>
        <v>3</v>
      </c>
      <c r="B13" t="s">
        <v>16</v>
      </c>
      <c r="C13" s="17"/>
      <c r="D13" s="17"/>
      <c r="E13" s="63">
        <f>+E11*E20</f>
        <v>-4509023.950116361</v>
      </c>
      <c r="F13" s="50"/>
      <c r="G13" s="5"/>
      <c r="H13" s="50"/>
      <c r="I13" s="18"/>
    </row>
    <row r="14" spans="1:9" ht="12.75">
      <c r="A14" s="49"/>
      <c r="B14" s="17"/>
      <c r="C14" s="17"/>
      <c r="D14" s="17"/>
      <c r="E14" s="31"/>
      <c r="F14" s="17"/>
      <c r="G14" s="17"/>
      <c r="H14" s="17"/>
      <c r="I14" s="18"/>
    </row>
    <row r="15" spans="1:9" ht="12.75">
      <c r="A15" s="49">
        <v>4</v>
      </c>
      <c r="B15" t="s">
        <v>17</v>
      </c>
      <c r="C15" s="17"/>
      <c r="D15" s="17"/>
      <c r="E15" s="63">
        <f>+E11*E22</f>
        <v>-358902.89719721995</v>
      </c>
      <c r="F15" s="50"/>
      <c r="G15" s="17"/>
      <c r="H15" s="50"/>
      <c r="I15" s="54"/>
    </row>
    <row r="16" spans="1:9" ht="12.75">
      <c r="A16" s="49"/>
      <c r="B16" s="17"/>
      <c r="C16" s="17"/>
      <c r="D16" s="17"/>
      <c r="E16" s="31"/>
      <c r="F16" s="17"/>
      <c r="G16" s="17"/>
      <c r="H16" s="17"/>
      <c r="I16" s="48"/>
    </row>
    <row r="17" spans="1:9" ht="13.5" thickBot="1">
      <c r="A17" s="49">
        <v>5</v>
      </c>
      <c r="B17" s="28" t="s">
        <v>20</v>
      </c>
      <c r="C17" s="17"/>
      <c r="D17" s="17"/>
      <c r="E17" s="60">
        <f>SUM(E11:E15)</f>
        <v>-16265287.825313581</v>
      </c>
      <c r="F17" s="27" t="s">
        <v>46</v>
      </c>
      <c r="G17" s="17"/>
      <c r="H17" s="55"/>
      <c r="I17" s="55"/>
    </row>
    <row r="18" spans="1:9" ht="13.5" thickTop="1">
      <c r="A18" s="49"/>
      <c r="B18" s="28"/>
      <c r="C18" s="17"/>
      <c r="D18" s="17"/>
      <c r="E18" s="51"/>
      <c r="F18" s="27" t="s">
        <v>47</v>
      </c>
      <c r="G18" s="17"/>
      <c r="H18" s="17"/>
      <c r="I18" s="21"/>
    </row>
    <row r="19" spans="1:6" ht="12.75">
      <c r="A19" s="49"/>
      <c r="F19" s="57" t="s">
        <v>48</v>
      </c>
    </row>
    <row r="20" spans="1:9" ht="12.75">
      <c r="A20" s="49">
        <f>+A17+1</f>
        <v>6</v>
      </c>
      <c r="B20" s="29" t="s">
        <v>18</v>
      </c>
      <c r="C20" s="17"/>
      <c r="D20" s="17"/>
      <c r="E20" s="30">
        <v>0.39562</v>
      </c>
      <c r="F20" s="17"/>
      <c r="G20" s="28" t="s">
        <v>34</v>
      </c>
      <c r="H20" s="17"/>
      <c r="I20" s="30">
        <v>0.39562</v>
      </c>
    </row>
    <row r="21" spans="1:9" ht="12.75">
      <c r="A21" s="32"/>
      <c r="B21" s="17"/>
      <c r="C21" s="17"/>
      <c r="D21" s="17"/>
      <c r="E21" s="30"/>
      <c r="F21" s="17"/>
      <c r="G21" s="27" t="s">
        <v>43</v>
      </c>
      <c r="H21" s="17"/>
      <c r="I21" s="18"/>
    </row>
    <row r="22" spans="1:9" ht="12.75">
      <c r="A22" s="52">
        <f>+A20+1</f>
        <v>7</v>
      </c>
      <c r="B22" s="29" t="s">
        <v>19</v>
      </c>
      <c r="C22" s="22"/>
      <c r="D22" s="22"/>
      <c r="E22" s="41">
        <v>0.03149</v>
      </c>
      <c r="F22" s="23"/>
      <c r="G22" s="28" t="s">
        <v>35</v>
      </c>
      <c r="H22" s="22"/>
      <c r="I22" s="41">
        <v>0.03149</v>
      </c>
    </row>
    <row r="23" spans="1:9" ht="12.75">
      <c r="A23" s="32"/>
      <c r="B23" s="22"/>
      <c r="C23" s="22"/>
      <c r="D23" s="22"/>
      <c r="E23" s="22"/>
      <c r="F23" s="22"/>
      <c r="G23" s="27" t="s">
        <v>44</v>
      </c>
      <c r="H23" s="22"/>
      <c r="I23" s="24"/>
    </row>
    <row r="24" spans="1:9" ht="12.75">
      <c r="A24" s="32"/>
      <c r="B24" s="22"/>
      <c r="C24" s="22"/>
      <c r="D24" s="22"/>
      <c r="E24" s="25"/>
      <c r="F24" s="32" t="s">
        <v>25</v>
      </c>
      <c r="G24" s="22"/>
      <c r="H24" s="32" t="s">
        <v>24</v>
      </c>
      <c r="I24" s="24"/>
    </row>
    <row r="25" spans="1:9" ht="12.75">
      <c r="A25" s="32">
        <f>+A22+1</f>
        <v>8</v>
      </c>
      <c r="B25" s="32" t="s">
        <v>0</v>
      </c>
      <c r="C25" s="22"/>
      <c r="D25" s="22"/>
      <c r="E25" s="33" t="s">
        <v>45</v>
      </c>
      <c r="F25" s="32" t="s">
        <v>1</v>
      </c>
      <c r="G25" s="32" t="s">
        <v>21</v>
      </c>
      <c r="H25" s="32" t="s">
        <v>22</v>
      </c>
      <c r="I25" s="58" t="s">
        <v>22</v>
      </c>
    </row>
    <row r="26" spans="1:9" ht="12.75">
      <c r="A26" s="32"/>
      <c r="B26" s="22"/>
      <c r="C26" s="22"/>
      <c r="D26" s="22"/>
      <c r="E26" s="25"/>
      <c r="F26" s="32" t="s">
        <v>23</v>
      </c>
      <c r="G26" s="22"/>
      <c r="H26" s="32" t="s">
        <v>23</v>
      </c>
      <c r="I26" s="24"/>
    </row>
    <row r="27" spans="1:9" ht="12.75">
      <c r="A27" s="32">
        <f>+A25+1</f>
        <v>9</v>
      </c>
      <c r="B27" s="46" t="s">
        <v>15</v>
      </c>
      <c r="C27" s="22"/>
      <c r="D27" s="17"/>
      <c r="E27" s="44">
        <f>+E11</f>
        <v>-11397360.978</v>
      </c>
      <c r="F27" s="67">
        <f>G52</f>
        <v>0.8802797560062379</v>
      </c>
      <c r="G27" s="24">
        <f>F27*E27</f>
        <v>-10032866.140828857</v>
      </c>
      <c r="H27" s="22">
        <f>E43</f>
        <v>0.7772872419426704</v>
      </c>
      <c r="I27" s="68">
        <f>H27*G27</f>
        <v>-7798418.851384866</v>
      </c>
    </row>
    <row r="28" spans="1:9" ht="12.75">
      <c r="A28" s="33"/>
      <c r="B28" s="6"/>
      <c r="C28" s="22"/>
      <c r="D28" s="17"/>
      <c r="E28" s="44"/>
      <c r="F28" s="22"/>
      <c r="G28" s="24"/>
      <c r="H28" s="22"/>
      <c r="I28" s="24"/>
    </row>
    <row r="29" spans="1:9" ht="12.75">
      <c r="A29" s="32">
        <f>+A27+1</f>
        <v>10</v>
      </c>
      <c r="B29" s="46" t="s">
        <v>16</v>
      </c>
      <c r="C29" s="22"/>
      <c r="D29" s="17"/>
      <c r="E29" s="44">
        <f>+E13</f>
        <v>-4509023.950116361</v>
      </c>
      <c r="F29" s="67">
        <f>F27</f>
        <v>0.8802797560062379</v>
      </c>
      <c r="G29" s="24">
        <f>F29*E29</f>
        <v>-3969202.502634713</v>
      </c>
      <c r="H29" s="22">
        <f>H27</f>
        <v>0.7772872419426704</v>
      </c>
      <c r="I29" s="68">
        <f>H29*G29</f>
        <v>-3085210.465984881</v>
      </c>
    </row>
    <row r="30" spans="1:9" ht="12.75">
      <c r="A30" s="32"/>
      <c r="B30" s="22"/>
      <c r="C30" s="22"/>
      <c r="D30" s="17"/>
      <c r="E30" s="44"/>
      <c r="F30" s="22"/>
      <c r="G30" s="24"/>
      <c r="H30" s="22"/>
      <c r="I30" s="24"/>
    </row>
    <row r="31" spans="1:9" ht="12.75">
      <c r="A31" s="32">
        <f>+A29+1</f>
        <v>11</v>
      </c>
      <c r="B31" s="46" t="s">
        <v>17</v>
      </c>
      <c r="C31" s="22"/>
      <c r="D31" s="17"/>
      <c r="E31" s="61">
        <f>+E15</f>
        <v>-358902.89719721995</v>
      </c>
      <c r="F31" s="67">
        <f>F29</f>
        <v>0.8802797560062379</v>
      </c>
      <c r="G31" s="62">
        <f>F31*E31</f>
        <v>-315934.9547747006</v>
      </c>
      <c r="H31" s="22">
        <f>H29</f>
        <v>0.7772872419426704</v>
      </c>
      <c r="I31" s="68">
        <f>H31*G31</f>
        <v>-245572.20963010937</v>
      </c>
    </row>
    <row r="32" spans="1:9" ht="13.5" thickBot="1">
      <c r="A32" s="33"/>
      <c r="B32" s="22"/>
      <c r="C32" s="22"/>
      <c r="D32" s="17"/>
      <c r="E32" s="44"/>
      <c r="F32" s="22"/>
      <c r="G32" s="24"/>
      <c r="H32" s="22"/>
      <c r="I32" s="24"/>
    </row>
    <row r="33" spans="1:9" ht="14.25" thickBot="1" thickTop="1">
      <c r="A33" s="32">
        <f>+A31+1</f>
        <v>12</v>
      </c>
      <c r="B33" s="47" t="s">
        <v>20</v>
      </c>
      <c r="C33" s="22"/>
      <c r="D33" s="17"/>
      <c r="E33" s="45">
        <f>SUM(E27:E31)</f>
        <v>-16265287.825313581</v>
      </c>
      <c r="F33" s="22">
        <f>1-G33/E33</f>
        <v>0.11972024399376213</v>
      </c>
      <c r="G33" s="40">
        <f>SUM(G27:G31)</f>
        <v>-14318003.59823827</v>
      </c>
      <c r="H33" s="6">
        <f>I33/G33</f>
        <v>0.7772872419426705</v>
      </c>
      <c r="I33" s="69">
        <f>SUM(I27:I31)</f>
        <v>-11129201.526999857</v>
      </c>
    </row>
    <row r="34" ht="13.5" thickTop="1">
      <c r="A34" s="26"/>
    </row>
    <row r="35" spans="1:4" ht="12.75">
      <c r="A35" s="26"/>
      <c r="C35" s="16" t="s">
        <v>26</v>
      </c>
      <c r="D35" s="38" t="s">
        <v>22</v>
      </c>
    </row>
    <row r="36" spans="1:4" ht="12.75">
      <c r="A36" s="22"/>
      <c r="C36" s="16" t="s">
        <v>28</v>
      </c>
      <c r="D36" s="16" t="s">
        <v>28</v>
      </c>
    </row>
    <row r="37" spans="1:4" ht="12.75">
      <c r="A37" s="6"/>
      <c r="C37" s="16" t="s">
        <v>27</v>
      </c>
      <c r="D37" s="16" t="s">
        <v>27</v>
      </c>
    </row>
    <row r="38" spans="2:9" ht="12.75">
      <c r="B38" s="16" t="s">
        <v>37</v>
      </c>
      <c r="C38" s="16" t="s">
        <v>38</v>
      </c>
      <c r="D38" s="16" t="s">
        <v>39</v>
      </c>
      <c r="E38" s="16" t="s">
        <v>40</v>
      </c>
      <c r="G38" s="6"/>
      <c r="H38" s="6"/>
      <c r="I38" s="6"/>
    </row>
    <row r="39" spans="1:9" ht="12.75">
      <c r="A39" s="34" t="s">
        <v>8</v>
      </c>
      <c r="B39" s="6" t="s">
        <v>10</v>
      </c>
      <c r="C39" s="42">
        <v>73966</v>
      </c>
      <c r="D39" s="43">
        <v>56503</v>
      </c>
      <c r="E39" s="6">
        <f>+D39/C39</f>
        <v>0.763905037449639</v>
      </c>
      <c r="F39" s="6" t="s">
        <v>11</v>
      </c>
      <c r="G39" s="6"/>
      <c r="H39" s="6"/>
      <c r="I39" s="6"/>
    </row>
    <row r="40" spans="1:9" ht="12.75">
      <c r="A40" s="6"/>
      <c r="B40" s="6" t="s">
        <v>12</v>
      </c>
      <c r="C40" s="9">
        <v>26891</v>
      </c>
      <c r="D40" s="9">
        <v>20224</v>
      </c>
      <c r="E40" s="6">
        <f>+D40/C40</f>
        <v>0.752073184336767</v>
      </c>
      <c r="F40" s="6" t="s">
        <v>11</v>
      </c>
      <c r="G40" s="6"/>
      <c r="H40" s="6"/>
      <c r="I40" s="6"/>
    </row>
    <row r="41" spans="1:9" ht="12.75">
      <c r="A41" s="6"/>
      <c r="B41" s="6" t="s">
        <v>5</v>
      </c>
      <c r="C41" s="9">
        <v>66725</v>
      </c>
      <c r="D41" s="9">
        <v>53572</v>
      </c>
      <c r="E41" s="6">
        <f>+D41/C41</f>
        <v>0.8028774822030723</v>
      </c>
      <c r="F41" s="6" t="s">
        <v>11</v>
      </c>
      <c r="G41" s="6"/>
      <c r="H41" s="6"/>
      <c r="I41" s="6"/>
    </row>
    <row r="42" spans="1:9" ht="12.75">
      <c r="A42" s="6"/>
      <c r="B42" s="6" t="s">
        <v>2</v>
      </c>
      <c r="C42" s="11">
        <v>101738</v>
      </c>
      <c r="D42" s="11">
        <v>79040</v>
      </c>
      <c r="E42" s="7">
        <f>+D42/C42</f>
        <v>0.7768975210835676</v>
      </c>
      <c r="F42" s="6" t="s">
        <v>11</v>
      </c>
      <c r="G42" s="6"/>
      <c r="H42" s="6"/>
      <c r="I42" s="6"/>
    </row>
    <row r="43" spans="1:6" ht="12.75">
      <c r="A43" s="6"/>
      <c r="B43" s="6" t="s">
        <v>4</v>
      </c>
      <c r="C43" s="9">
        <f>SUM(C39:C42)</f>
        <v>269320</v>
      </c>
      <c r="D43" s="9">
        <f>SUM(D39:D42)</f>
        <v>209339</v>
      </c>
      <c r="E43" s="6">
        <f>+D43/C43</f>
        <v>0.7772872419426704</v>
      </c>
      <c r="F43" s="6"/>
    </row>
    <row r="45" spans="3:4" ht="12.75">
      <c r="C45" s="81"/>
      <c r="D45" s="16" t="s">
        <v>26</v>
      </c>
    </row>
    <row r="46" spans="3:4" ht="12.75">
      <c r="C46" s="82"/>
      <c r="D46" s="16" t="s">
        <v>28</v>
      </c>
    </row>
    <row r="47" spans="3:7" ht="12.75">
      <c r="C47" s="82"/>
      <c r="D47" s="16" t="s">
        <v>27</v>
      </c>
      <c r="F47" s="70" t="s">
        <v>1</v>
      </c>
      <c r="G47" s="71" t="s">
        <v>50</v>
      </c>
    </row>
    <row r="48" spans="1:7" ht="12.75">
      <c r="A48" s="34" t="s">
        <v>9</v>
      </c>
      <c r="B48" s="6" t="s">
        <v>10</v>
      </c>
      <c r="C48" s="83"/>
      <c r="D48" s="9">
        <v>73966</v>
      </c>
      <c r="E48" s="86"/>
      <c r="F48" s="72">
        <v>0.08236469</v>
      </c>
      <c r="G48" s="73">
        <f>(+D48/$D$52)*(1-F48)</f>
        <v>0.252019208894475</v>
      </c>
    </row>
    <row r="49" spans="1:9" ht="12.75">
      <c r="A49" s="1"/>
      <c r="B49" s="6" t="s">
        <v>12</v>
      </c>
      <c r="C49" s="83"/>
      <c r="D49" s="9">
        <v>26891</v>
      </c>
      <c r="E49" s="87"/>
      <c r="F49" s="72">
        <v>0.14282476</v>
      </c>
      <c r="G49" s="73">
        <f>(+D49/$D$52)*(1-F49)</f>
        <v>0.08558703170518342</v>
      </c>
      <c r="I49" s="3"/>
    </row>
    <row r="50" spans="2:7" ht="12.75">
      <c r="B50" s="6" t="s">
        <v>5</v>
      </c>
      <c r="C50" s="83"/>
      <c r="D50" s="9">
        <v>66725</v>
      </c>
      <c r="E50" s="87"/>
      <c r="F50" s="72">
        <v>0.1399826</v>
      </c>
      <c r="G50" s="73">
        <f>(+D50/$D$52)*(1-F50)</f>
        <v>0.21307240834323482</v>
      </c>
    </row>
    <row r="51" spans="2:7" ht="12.75">
      <c r="B51" s="6" t="s">
        <v>2</v>
      </c>
      <c r="C51" s="84"/>
      <c r="D51" s="11">
        <v>101738</v>
      </c>
      <c r="E51" s="88"/>
      <c r="F51" s="74">
        <v>0.12748265</v>
      </c>
      <c r="G51" s="75">
        <f>(+D51/$D$52)*(1-F51)</f>
        <v>0.3296011070633447</v>
      </c>
    </row>
    <row r="52" spans="2:7" ht="12.75">
      <c r="B52" s="6" t="s">
        <v>4</v>
      </c>
      <c r="C52" s="85"/>
      <c r="D52" s="9">
        <f>SUM(D48:D51)</f>
        <v>269320</v>
      </c>
      <c r="E52" s="89"/>
      <c r="F52" s="76"/>
      <c r="G52" s="77">
        <f>SUM(G48:G51)</f>
        <v>0.8802797560062379</v>
      </c>
    </row>
    <row r="53" ht="12.75">
      <c r="A53" s="4"/>
    </row>
    <row r="54" spans="2:9" ht="12.75">
      <c r="B54" s="27" t="s">
        <v>29</v>
      </c>
      <c r="C54" s="16" t="s">
        <v>13</v>
      </c>
      <c r="D54" s="39" t="s">
        <v>32</v>
      </c>
      <c r="E54" s="39" t="s">
        <v>41</v>
      </c>
      <c r="F54" s="39" t="s">
        <v>32</v>
      </c>
      <c r="G54" s="39" t="s">
        <v>54</v>
      </c>
      <c r="H54" s="17"/>
      <c r="I54" s="35"/>
    </row>
    <row r="55" spans="2:9" ht="12.75">
      <c r="B55" s="17"/>
      <c r="C55" s="39" t="s">
        <v>30</v>
      </c>
      <c r="D55" s="39" t="s">
        <v>33</v>
      </c>
      <c r="E55" s="17"/>
      <c r="F55" s="39" t="s">
        <v>53</v>
      </c>
      <c r="G55" s="39" t="s">
        <v>55</v>
      </c>
      <c r="H55" s="17"/>
      <c r="I55" s="36"/>
    </row>
    <row r="56" spans="2:9" ht="15">
      <c r="B56" s="17"/>
      <c r="C56" s="39" t="s">
        <v>31</v>
      </c>
      <c r="D56" s="17"/>
      <c r="E56" s="17"/>
      <c r="F56" s="17"/>
      <c r="G56" s="17"/>
      <c r="H56" s="17"/>
      <c r="I56" s="37"/>
    </row>
    <row r="57" spans="1:8" ht="12.75">
      <c r="A57" s="17"/>
      <c r="B57" s="17"/>
      <c r="C57" s="17"/>
      <c r="D57" s="17"/>
      <c r="E57" s="17"/>
      <c r="F57" s="17"/>
      <c r="G57" s="17"/>
      <c r="H57" s="36"/>
    </row>
    <row r="58" spans="1:8" ht="12.75">
      <c r="A58" s="17"/>
      <c r="B58" s="17"/>
      <c r="C58" s="17"/>
      <c r="D58" s="17"/>
      <c r="E58" s="17"/>
      <c r="F58" s="17"/>
      <c r="G58" s="17"/>
      <c r="H58" s="17"/>
    </row>
    <row r="59" spans="1:8" ht="15">
      <c r="A59" s="17"/>
      <c r="B59" s="27"/>
      <c r="C59" s="17"/>
      <c r="D59" s="31"/>
      <c r="E59" s="17"/>
      <c r="F59" s="17"/>
      <c r="G59" s="17"/>
      <c r="H59" s="37"/>
    </row>
    <row r="60" spans="1:8" ht="12.75">
      <c r="A60" s="17"/>
      <c r="B60" s="27"/>
      <c r="C60" s="17"/>
      <c r="D60" s="17"/>
      <c r="E60" s="17"/>
      <c r="F60" s="17"/>
      <c r="G60" s="17"/>
      <c r="H60" s="18"/>
    </row>
    <row r="61" spans="1:8" ht="12.75">
      <c r="A61" s="17"/>
      <c r="B61" s="27"/>
      <c r="C61" s="17"/>
      <c r="D61" s="18"/>
      <c r="E61" s="17"/>
      <c r="F61" s="17"/>
      <c r="G61" s="17"/>
      <c r="H61" s="18"/>
    </row>
    <row r="62" spans="1:8" ht="12.75">
      <c r="A62" s="17"/>
      <c r="B62" s="17"/>
      <c r="C62" s="17"/>
      <c r="D62" s="17"/>
      <c r="E62" s="17"/>
      <c r="F62" s="17"/>
      <c r="G62" s="17"/>
      <c r="H62" s="20"/>
    </row>
    <row r="63" spans="1:8" ht="12.75">
      <c r="A63" s="17"/>
      <c r="B63" s="17"/>
      <c r="C63" s="17"/>
      <c r="D63" s="17"/>
      <c r="E63" s="17"/>
      <c r="F63" s="17"/>
      <c r="G63" s="17"/>
      <c r="H63" s="18"/>
    </row>
    <row r="64" spans="1:8" ht="12.75">
      <c r="A64" s="17"/>
      <c r="B64" s="17"/>
      <c r="C64" s="17"/>
      <c r="D64" s="17"/>
      <c r="E64" s="17"/>
      <c r="F64" s="17"/>
      <c r="G64" s="17"/>
      <c r="H64" s="21"/>
    </row>
    <row r="65" ht="12.75">
      <c r="G65" s="5"/>
    </row>
    <row r="66" ht="12.75">
      <c r="G66" s="5"/>
    </row>
    <row r="67" spans="1:8" ht="12.75">
      <c r="A67" s="6"/>
      <c r="B67" s="6"/>
      <c r="C67" s="6"/>
      <c r="D67" s="6"/>
      <c r="E67" s="7"/>
      <c r="F67" s="6"/>
      <c r="G67" s="8"/>
      <c r="H67" s="6"/>
    </row>
    <row r="68" spans="1:8" ht="12.75">
      <c r="A68" s="6"/>
      <c r="B68" s="6"/>
      <c r="C68" s="6"/>
      <c r="D68" s="12"/>
      <c r="E68" s="6"/>
      <c r="F68" s="6"/>
      <c r="G68" s="8"/>
      <c r="H68" s="6"/>
    </row>
    <row r="69" spans="1:8" ht="12.75">
      <c r="A69" s="6"/>
      <c r="B69" s="6"/>
      <c r="C69" s="6"/>
      <c r="D69" s="10"/>
      <c r="E69" s="6"/>
      <c r="F69" s="6"/>
      <c r="G69" s="8"/>
      <c r="H69" s="6"/>
    </row>
    <row r="70" spans="1:8" ht="12.75">
      <c r="A70" s="6"/>
      <c r="B70" s="6"/>
      <c r="C70" s="6"/>
      <c r="D70" s="13"/>
      <c r="E70" s="6"/>
      <c r="F70" s="6"/>
      <c r="G70" s="8"/>
      <c r="H70" s="6"/>
    </row>
    <row r="71" spans="1:8" ht="12.75">
      <c r="A71" s="6"/>
      <c r="B71" s="6"/>
      <c r="C71" s="6"/>
      <c r="D71" s="9"/>
      <c r="E71" s="6"/>
      <c r="F71" s="6"/>
      <c r="G71" s="8"/>
      <c r="H71" s="6"/>
    </row>
    <row r="72" spans="1:8" ht="12.75">
      <c r="A72" s="6"/>
      <c r="B72" s="6"/>
      <c r="C72" s="6"/>
      <c r="D72" s="6"/>
      <c r="E72" s="6"/>
      <c r="F72" s="6"/>
      <c r="G72" s="6"/>
      <c r="H72" s="6"/>
    </row>
    <row r="73" spans="1:8" ht="12.75">
      <c r="A73" s="6"/>
      <c r="B73" s="6"/>
      <c r="C73" s="6"/>
      <c r="D73" s="9"/>
      <c r="E73" s="6"/>
      <c r="F73" s="6"/>
      <c r="G73" s="6"/>
      <c r="H73" s="6"/>
    </row>
    <row r="74" spans="1:8" ht="12.75">
      <c r="A74" s="6"/>
      <c r="B74" s="6"/>
      <c r="C74" s="6"/>
      <c r="D74" s="7"/>
      <c r="E74" s="6"/>
      <c r="F74" s="6"/>
      <c r="G74" s="8"/>
      <c r="H74" s="6"/>
    </row>
    <row r="75" spans="1:8" ht="12.75">
      <c r="A75" s="6"/>
      <c r="B75" s="6"/>
      <c r="C75" s="6"/>
      <c r="D75" s="9"/>
      <c r="E75" s="6"/>
      <c r="F75" s="6"/>
      <c r="G75" s="8"/>
      <c r="H75" s="6"/>
    </row>
    <row r="76" spans="1:8" ht="12.75">
      <c r="A76" s="6"/>
      <c r="B76" s="6"/>
      <c r="C76" s="6"/>
      <c r="D76" s="6"/>
      <c r="E76" s="6"/>
      <c r="F76" s="6"/>
      <c r="G76" s="8"/>
      <c r="H76" s="6"/>
    </row>
    <row r="77" spans="1:8" ht="12.75">
      <c r="A77" s="6"/>
      <c r="B77" s="6"/>
      <c r="C77" s="6"/>
      <c r="D77" s="9"/>
      <c r="E77" s="6"/>
      <c r="F77" s="6"/>
      <c r="G77" s="8"/>
      <c r="H77" s="6"/>
    </row>
    <row r="78" spans="1:8" ht="12.75">
      <c r="A78" s="6"/>
      <c r="B78" s="6"/>
      <c r="C78" s="6"/>
      <c r="D78" s="7"/>
      <c r="E78" s="6"/>
      <c r="F78" s="6"/>
      <c r="G78" s="8"/>
      <c r="H78" s="6"/>
    </row>
    <row r="79" spans="1:8" ht="12.75">
      <c r="A79" s="6"/>
      <c r="B79" s="6"/>
      <c r="C79" s="6"/>
      <c r="D79" s="9"/>
      <c r="E79" s="6"/>
      <c r="F79" s="6"/>
      <c r="G79" s="8"/>
      <c r="H79" s="6"/>
    </row>
    <row r="80" spans="1:8" ht="12.75">
      <c r="A80" s="6"/>
      <c r="B80" s="6"/>
      <c r="C80" s="6"/>
      <c r="D80" s="6"/>
      <c r="E80" s="6"/>
      <c r="F80" s="6"/>
      <c r="G80" s="8"/>
      <c r="H80" s="6"/>
    </row>
    <row r="81" spans="1:8" ht="12.75">
      <c r="A81" s="6"/>
      <c r="B81" s="6"/>
      <c r="C81" s="6"/>
      <c r="D81" s="9"/>
      <c r="E81" s="6"/>
      <c r="F81" s="6"/>
      <c r="G81" s="8"/>
      <c r="H81" s="6"/>
    </row>
    <row r="82" spans="1:8" ht="12.75">
      <c r="A82" s="6"/>
      <c r="B82" s="6"/>
      <c r="C82" s="6"/>
      <c r="D82" s="7"/>
      <c r="E82" s="6"/>
      <c r="F82" s="6"/>
      <c r="G82" s="8"/>
      <c r="H82" s="6"/>
    </row>
    <row r="83" spans="1:8" ht="12.75">
      <c r="A83" s="6"/>
      <c r="B83" s="6"/>
      <c r="C83" s="6"/>
      <c r="D83" s="9"/>
      <c r="E83" s="6"/>
      <c r="F83" s="6"/>
      <c r="G83" s="8"/>
      <c r="H83" s="6"/>
    </row>
    <row r="84" spans="1:8" ht="12.75">
      <c r="A84" s="14"/>
      <c r="B84" s="14"/>
      <c r="C84" s="14"/>
      <c r="D84" s="14"/>
      <c r="E84" s="14"/>
      <c r="F84" s="14"/>
      <c r="G84" s="15"/>
      <c r="H84" s="14"/>
    </row>
    <row r="85" spans="1:8" ht="12.75">
      <c r="A85" s="14"/>
      <c r="B85" s="14"/>
      <c r="C85" s="14"/>
      <c r="D85" s="14"/>
      <c r="E85" s="14"/>
      <c r="F85" s="14"/>
      <c r="G85" s="14"/>
      <c r="H85" s="14"/>
    </row>
  </sheetData>
  <mergeCells count="1">
    <mergeCell ref="B6:D6"/>
  </mergeCells>
  <printOptions/>
  <pageMargins left="0.5" right="0.5" top="0.75" bottom="0.5" header="0" footer="0"/>
  <pageSetup fitToHeight="1" fitToWidth="1" horizontalDpi="1200" verticalDpi="1200" orientation="portrait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TienW</dc:creator>
  <cp:keywords/>
  <dc:description/>
  <cp:lastModifiedBy>hiten thakore</cp:lastModifiedBy>
  <cp:lastPrinted>2005-01-31T15:38:44Z</cp:lastPrinted>
  <dcterms:created xsi:type="dcterms:W3CDTF">2002-08-14T17:04:36Z</dcterms:created>
  <dcterms:modified xsi:type="dcterms:W3CDTF">2005-01-31T15:38:59Z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040788</vt:lpwstr>
  </property>
  <property fmtid="{D5CDD505-2E9C-101B-9397-08002B2CF9AE}" pid="6" name="IsConfidenti">
    <vt:lpwstr>0</vt:lpwstr>
  </property>
  <property fmtid="{D5CDD505-2E9C-101B-9397-08002B2CF9AE}" pid="7" name="Dat">
    <vt:lpwstr>2005-02-02T00:00:00Z</vt:lpwstr>
  </property>
  <property fmtid="{D5CDD505-2E9C-101B-9397-08002B2CF9AE}" pid="8" name="CaseTy">
    <vt:lpwstr>Tariff Revision</vt:lpwstr>
  </property>
  <property fmtid="{D5CDD505-2E9C-101B-9397-08002B2CF9AE}" pid="9" name="OpenedDa">
    <vt:lpwstr>2004-04-30T00:00:00Z</vt:lpwstr>
  </property>
  <property fmtid="{D5CDD505-2E9C-101B-9397-08002B2CF9AE}" pid="10" name="Pref">
    <vt:lpwstr>UT</vt:lpwstr>
  </property>
  <property fmtid="{D5CDD505-2E9C-101B-9397-08002B2CF9AE}" pid="11" name="CaseCompanyNam">
    <vt:lpwstr>Verizon Northwest Inc.</vt:lpwstr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