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venue Requirement " sheetId="1" r:id="rId1"/>
    <sheet name="Incremental Plant" sheetId="2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Titles" localSheetId="1">'Incremental Plant'!$A:$B,'Incremental Plant'!$1:$5</definedName>
    <definedName name="SAPBEXdnldView" hidden="1">"46HLPWIQ6J3TDMPT5WG7XVEBI"</definedName>
    <definedName name="SAPBEXrevision" hidden="1">1</definedName>
    <definedName name="SAPBEXsysID" hidden="1">"BWP"</definedName>
    <definedName name="SAPBEXwbID" hidden="1">"3XJ3VOPHHLH2D0QXSYZLUHSMI"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<sst xmlns="http://schemas.openxmlformats.org/spreadsheetml/2006/main" count="67" uniqueCount="31">
  <si>
    <t>AMA</t>
  </si>
  <si>
    <t xml:space="preserve">Gross Plant </t>
  </si>
  <si>
    <t>Accum Depr</t>
  </si>
  <si>
    <t>Deferred Taxes</t>
  </si>
  <si>
    <t>Conversion Factor</t>
  </si>
  <si>
    <t>Depreciation</t>
  </si>
  <si>
    <t>G3762 DST Mains, Plastic</t>
  </si>
  <si>
    <t>G3802 DST Services, Plastic</t>
  </si>
  <si>
    <t>G3803 DST Services, Steel Wrapped</t>
  </si>
  <si>
    <t>Ratebase</t>
  </si>
  <si>
    <t>Actuals</t>
  </si>
  <si>
    <t>Ratebase End of Period</t>
  </si>
  <si>
    <t>Total Depr</t>
  </si>
  <si>
    <t>Depreciation Expense</t>
  </si>
  <si>
    <t>Subtotal Plant</t>
  </si>
  <si>
    <t>Subtotal Accum Depr</t>
  </si>
  <si>
    <t>Plant Balance:</t>
  </si>
  <si>
    <t>Accum Depr:</t>
  </si>
  <si>
    <t>Deferred Taxes Balance</t>
  </si>
  <si>
    <t>Revenue Taxes</t>
  </si>
  <si>
    <t>Revenue Requirement Calculation</t>
  </si>
  <si>
    <t xml:space="preserve">Operating Income </t>
  </si>
  <si>
    <t xml:space="preserve">Plant Revenue Requirement </t>
  </si>
  <si>
    <t>Wrapped Steel Assessment</t>
  </si>
  <si>
    <t>ROR -  2009 GRC</t>
  </si>
  <si>
    <t>Revenue Requirement 11/2011-10/2012</t>
  </si>
  <si>
    <t>Projected</t>
  </si>
  <si>
    <t>Revenue Deficiency Before Other Taxes</t>
  </si>
  <si>
    <t>Revenue Deficiency</t>
  </si>
  <si>
    <t>Line No.</t>
  </si>
  <si>
    <t>Incremental Plant Additions since July 2010 - October 2012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</si>
</sst>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0.0\ %;\(0.0\)%;&quot;-   &quot;"/>
    <numFmt numFmtId="169" formatCode="mm/dd/yy"/>
    <numFmt numFmtId="170" formatCode="0.000000"/>
    <numFmt numFmtId="171" formatCode="0_);[Red]\(0\)"/>
    <numFmt numFmtId="172" formatCode="_(* #,##0_);_(* \(#,##0\);_(* &quot;&quot;_);_(@_)"/>
    <numFmt numFmtId="173" formatCode="&quot;$&quot;#,##0;\-&quot;$&quot;#,##0"/>
    <numFmt numFmtId="174" formatCode="#,##0\ \ \ ;[Red]\(#,##0\)\ \ ;\—\ \ \ \ "/>
    <numFmt numFmtId="175" formatCode="_(* #,##0.0_);_(* \(#,##0.0\);_(* &quot;-&quot;_);_(@_)"/>
    <numFmt numFmtId="176" formatCode="_(* ###0_);_(* \(###0\);_(* &quot;-&quot;_);_(@_)"/>
    <numFmt numFmtId="177" formatCode="0.0000000"/>
    <numFmt numFmtId="178" formatCode="d\.mmm\.yy"/>
    <numFmt numFmtId="179" formatCode="_(* #,##0.0_);_(* \(#,##0.0\);_(* &quot;-&quot;??_);_(@_)"/>
    <numFmt numFmtId="180" formatCode="_(* #,##0.0_);_(* \(#,##0.0\);_(* &quot;-&quot;?_);_(@_)"/>
    <numFmt numFmtId="181" formatCode="mmm\-yyyy"/>
    <numFmt numFmtId="182" formatCode="0.0%"/>
    <numFmt numFmtId="183" formatCode="0.000%"/>
    <numFmt numFmtId="184" formatCode="0_);\(0\)"/>
    <numFmt numFmtId="185" formatCode="0.0000%"/>
    <numFmt numFmtId="186" formatCode="0.00000%"/>
    <numFmt numFmtId="187" formatCode="_(* #,##0.000_);_(* \(#,##0.000\);_(* &quot;-&quot;???_);_(@_)"/>
    <numFmt numFmtId="188" formatCode="_(* #,##0.000_);_(* \(#,##0.000\);_(* &quot;-&quot;??_);_(@_)"/>
    <numFmt numFmtId="189" formatCode="[$-409]dddd\,\ mmmm\ dd\,\ yyyy"/>
    <numFmt numFmtId="190" formatCode="0.0"/>
    <numFmt numFmtId="191" formatCode="0.00000000000000000%"/>
    <numFmt numFmtId="192" formatCode="_(* #,##0.0000_);_(* \(#,##0.0000\);_(* &quot;-&quot;??_);_(@_)"/>
    <numFmt numFmtId="193" formatCode="_(* #,##0.000000_);_(* \(#,##0.000000\);_(* &quot;-&quot;??_);_(@_)"/>
    <numFmt numFmtId="194" formatCode="_(* #,##0.0000000_);_(* \(#,##0.00000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23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7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37" fontId="6" fillId="0" borderId="0">
      <alignment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3" fillId="26" borderId="0" applyNumberFormat="0" applyBorder="0" applyAlignment="0" applyProtection="0"/>
    <xf numFmtId="0" fontId="4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" fillId="40" borderId="0" applyNumberFormat="0" applyBorder="0" applyAlignment="0" applyProtection="0"/>
    <xf numFmtId="0" fontId="50" fillId="41" borderId="0" applyNumberFormat="0" applyBorder="0" applyAlignment="0" applyProtection="0"/>
    <xf numFmtId="178" fontId="21" fillId="0" borderId="0" applyFill="0" applyBorder="0" applyAlignment="0">
      <protection/>
    </xf>
    <xf numFmtId="0" fontId="51" fillId="42" borderId="1" applyNumberFormat="0" applyAlignment="0" applyProtection="0"/>
    <xf numFmtId="41" fontId="2" fillId="43" borderId="0">
      <alignment/>
      <protection/>
    </xf>
    <xf numFmtId="0" fontId="52" fillId="4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170" fontId="2" fillId="0" borderId="0">
      <alignment/>
      <protection/>
    </xf>
    <xf numFmtId="170" fontId="2" fillId="0" borderId="0">
      <alignment/>
      <protection/>
    </xf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172" fontId="7" fillId="0" borderId="0">
      <alignment/>
      <protection/>
    </xf>
    <xf numFmtId="42" fontId="7" fillId="0" borderId="0">
      <alignment/>
      <protection/>
    </xf>
    <xf numFmtId="38" fontId="6" fillId="49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5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50" borderId="1" applyNumberFormat="0" applyAlignment="0" applyProtection="0"/>
    <xf numFmtId="10" fontId="6" fillId="43" borderId="8" applyNumberFormat="0" applyBorder="0" applyAlignment="0" applyProtection="0"/>
    <xf numFmtId="41" fontId="20" fillId="51" borderId="9">
      <alignment horizontal="left"/>
      <protection locked="0"/>
    </xf>
    <xf numFmtId="0" fontId="6" fillId="49" borderId="0">
      <alignment/>
      <protection/>
    </xf>
    <xf numFmtId="0" fontId="60" fillId="0" borderId="10" applyNumberFormat="0" applyFill="0" applyAlignment="0" applyProtection="0"/>
    <xf numFmtId="44" fontId="5" fillId="0" borderId="11" applyNumberFormat="0" applyFont="0" applyAlignment="0">
      <protection/>
    </xf>
    <xf numFmtId="44" fontId="5" fillId="0" borderId="12" applyNumberFormat="0" applyFont="0" applyAlignment="0">
      <protection/>
    </xf>
    <xf numFmtId="0" fontId="61" fillId="52" borderId="0" applyNumberFormat="0" applyBorder="0" applyAlignment="0" applyProtection="0"/>
    <xf numFmtId="37" fontId="27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174" fontId="12" fillId="0" borderId="0" applyFill="0" applyBorder="0" applyAlignment="0" applyProtection="0"/>
    <xf numFmtId="0" fontId="62" fillId="42" borderId="14" applyNumberFormat="0" applyAlignment="0" applyProtection="0"/>
    <xf numFmtId="0" fontId="23" fillId="0" borderId="0">
      <alignment/>
      <protection/>
    </xf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5">
      <alignment horizontal="center"/>
      <protection/>
    </xf>
    <xf numFmtId="3" fontId="28" fillId="0" borderId="0" applyFont="0" applyFill="0" applyBorder="0" applyAlignment="0" applyProtection="0"/>
    <xf numFmtId="0" fontId="28" fillId="54" borderId="0" applyNumberFormat="0" applyFont="0" applyBorder="0" applyAlignment="0" applyProtection="0"/>
    <xf numFmtId="14" fontId="30" fillId="0" borderId="0" applyNumberFormat="0" applyFill="0" applyBorder="0" applyAlignment="0" applyProtection="0"/>
    <xf numFmtId="175" fontId="2" fillId="0" borderId="0" applyFont="0" applyFill="0" applyAlignment="0">
      <protection/>
    </xf>
    <xf numFmtId="4" fontId="11" fillId="51" borderId="16" applyNumberFormat="0" applyProtection="0">
      <alignment vertical="center"/>
    </xf>
    <xf numFmtId="4" fontId="13" fillId="51" borderId="16" applyNumberFormat="0" applyProtection="0">
      <alignment vertical="center"/>
    </xf>
    <xf numFmtId="4" fontId="11" fillId="51" borderId="16" applyNumberFormat="0" applyProtection="0">
      <alignment horizontal="left" vertical="center" indent="1"/>
    </xf>
    <xf numFmtId="4" fontId="11" fillId="51" borderId="16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4" fontId="11" fillId="55" borderId="16" applyNumberFormat="0" applyProtection="0">
      <alignment horizontal="right" vertical="center"/>
    </xf>
    <xf numFmtId="4" fontId="11" fillId="56" borderId="16" applyNumberFormat="0" applyProtection="0">
      <alignment horizontal="right" vertical="center"/>
    </xf>
    <xf numFmtId="4" fontId="11" fillId="57" borderId="16" applyNumberFormat="0" applyProtection="0">
      <alignment horizontal="right" vertical="center"/>
    </xf>
    <xf numFmtId="4" fontId="11" fillId="58" borderId="16" applyNumberFormat="0" applyProtection="0">
      <alignment horizontal="right" vertical="center"/>
    </xf>
    <xf numFmtId="4" fontId="11" fillId="59" borderId="16" applyNumberFormat="0" applyProtection="0">
      <alignment horizontal="right" vertical="center"/>
    </xf>
    <xf numFmtId="4" fontId="11" fillId="60" borderId="16" applyNumberFormat="0" applyProtection="0">
      <alignment horizontal="right" vertical="center"/>
    </xf>
    <xf numFmtId="4" fontId="11" fillId="61" borderId="16" applyNumberFormat="0" applyProtection="0">
      <alignment horizontal="right" vertical="center"/>
    </xf>
    <xf numFmtId="4" fontId="11" fillId="62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4" fontId="14" fillId="64" borderId="0" applyNumberFormat="0" applyProtection="0">
      <alignment horizontal="left" vertical="center" indent="1"/>
    </xf>
    <xf numFmtId="4" fontId="11" fillId="65" borderId="0" applyNumberFormat="0" applyProtection="0">
      <alignment horizontal="left" vertical="center" indent="1"/>
    </xf>
    <xf numFmtId="4" fontId="15" fillId="66" borderId="0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6" fillId="43" borderId="17" applyNumberFormat="0">
      <alignment/>
      <protection locked="0"/>
    </xf>
    <xf numFmtId="0" fontId="8" fillId="66" borderId="18" applyBorder="0">
      <alignment/>
      <protection/>
    </xf>
    <xf numFmtId="4" fontId="11" fillId="70" borderId="16" applyNumberFormat="0" applyProtection="0">
      <alignment vertical="center"/>
    </xf>
    <xf numFmtId="4" fontId="13" fillId="70" borderId="16" applyNumberFormat="0" applyProtection="0">
      <alignment vertical="center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65" borderId="16" applyNumberFormat="0" applyProtection="0">
      <alignment horizontal="right" vertical="center"/>
    </xf>
    <xf numFmtId="4" fontId="13" fillId="65" borderId="16" applyNumberFormat="0" applyProtection="0">
      <alignment horizontal="right" vertical="center"/>
    </xf>
    <xf numFmtId="4" fontId="6" fillId="71" borderId="19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17" fillId="0" borderId="0" applyNumberFormat="0" applyProtection="0">
      <alignment horizontal="left" indent="5"/>
    </xf>
    <xf numFmtId="0" fontId="6" fillId="72" borderId="8">
      <alignment/>
      <protection/>
    </xf>
    <xf numFmtId="4" fontId="18" fillId="65" borderId="16" applyNumberFormat="0" applyProtection="0">
      <alignment horizontal="right" vertical="center"/>
    </xf>
    <xf numFmtId="39" fontId="2" fillId="73" borderId="0">
      <alignment/>
      <protection/>
    </xf>
    <xf numFmtId="0" fontId="19" fillId="0" borderId="0" applyNumberFormat="0" applyFill="0" applyBorder="0" applyAlignment="0" applyProtection="0"/>
    <xf numFmtId="38" fontId="6" fillId="0" borderId="20">
      <alignment/>
      <protection/>
    </xf>
    <xf numFmtId="38" fontId="8" fillId="0" borderId="21">
      <alignment/>
      <protection/>
    </xf>
    <xf numFmtId="39" fontId="30" fillId="74" borderId="0">
      <alignment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40" fontId="31" fillId="0" borderId="0" applyBorder="0">
      <alignment horizontal="right"/>
      <protection/>
    </xf>
    <xf numFmtId="4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43" borderId="0">
      <alignment horizontal="left" wrapText="1"/>
      <protection/>
    </xf>
    <xf numFmtId="0" fontId="32" fillId="0" borderId="0">
      <alignment horizontal="left" vertical="center"/>
      <protection/>
    </xf>
    <xf numFmtId="0" fontId="64" fillId="0" borderId="22" applyNumberFormat="0" applyFill="0" applyAlignment="0" applyProtection="0"/>
    <xf numFmtId="0" fontId="22" fillId="0" borderId="23" applyNumberFormat="0" applyFont="0" applyFill="0" applyAlignment="0" applyProtection="0"/>
    <xf numFmtId="0" fontId="6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1" fillId="0" borderId="0" xfId="83" applyNumberFormat="1" applyFont="1" applyBorder="1" applyAlignment="1">
      <alignment/>
    </xf>
    <xf numFmtId="165" fontId="1" fillId="0" borderId="21" xfId="83" applyNumberFormat="1" applyFont="1" applyBorder="1" applyAlignment="1">
      <alignment/>
    </xf>
    <xf numFmtId="165" fontId="1" fillId="0" borderId="0" xfId="83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" fillId="0" borderId="21" xfId="83" applyNumberFormat="1" applyFont="1" applyBorder="1" applyAlignment="1">
      <alignment/>
    </xf>
    <xf numFmtId="165" fontId="1" fillId="0" borderId="0" xfId="83" applyNumberFormat="1" applyFont="1" applyAlignment="1">
      <alignment horizontal="center"/>
    </xf>
    <xf numFmtId="0" fontId="6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6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1" fillId="0" borderId="0" xfId="83" applyNumberFormat="1" applyFont="1" applyFill="1" applyAlignment="1">
      <alignment/>
    </xf>
    <xf numFmtId="165" fontId="1" fillId="0" borderId="0" xfId="83" applyNumberFormat="1" applyFont="1" applyFill="1" applyAlignment="1">
      <alignment/>
    </xf>
    <xf numFmtId="165" fontId="1" fillId="0" borderId="24" xfId="83" applyNumberFormat="1" applyFont="1" applyFill="1" applyBorder="1" applyAlignment="1">
      <alignment/>
    </xf>
    <xf numFmtId="165" fontId="1" fillId="0" borderId="0" xfId="164" applyNumberFormat="1" applyFont="1" applyFill="1" applyBorder="1" applyAlignment="1">
      <alignment/>
    </xf>
    <xf numFmtId="10" fontId="1" fillId="0" borderId="0" xfId="164" applyNumberFormat="1" applyFont="1" applyFill="1" applyBorder="1" applyAlignment="1">
      <alignment/>
    </xf>
    <xf numFmtId="165" fontId="0" fillId="0" borderId="25" xfId="83" applyNumberFormat="1" applyFont="1" applyFill="1" applyBorder="1" applyAlignment="1">
      <alignment/>
    </xf>
    <xf numFmtId="17" fontId="66" fillId="0" borderId="0" xfId="0" applyNumberFormat="1" applyFont="1" applyAlignment="1">
      <alignment horizontal="center"/>
    </xf>
    <xf numFmtId="165" fontId="0" fillId="0" borderId="0" xfId="83" applyNumberFormat="1" applyFont="1" applyFill="1" applyAlignment="1">
      <alignment/>
    </xf>
    <xf numFmtId="0" fontId="64" fillId="0" borderId="0" xfId="0" applyFont="1" applyAlignment="1">
      <alignment horizontal="right"/>
    </xf>
    <xf numFmtId="0" fontId="6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24" xfId="83" applyFont="1" applyFill="1" applyBorder="1" applyAlignment="1">
      <alignment/>
    </xf>
    <xf numFmtId="193" fontId="0" fillId="0" borderId="24" xfId="83" applyNumberFormat="1" applyFont="1" applyFill="1" applyBorder="1" applyAlignment="1">
      <alignment/>
    </xf>
  </cellXfs>
  <cellStyles count="2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Monthly Capital Spread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2 - 40%" xfId="60"/>
    <cellStyle name="Accent2 - 60%" xfId="61"/>
    <cellStyle name="Accent3" xfId="62"/>
    <cellStyle name="Accent3 - 20%" xfId="63"/>
    <cellStyle name="Accent3 - 40%" xfId="64"/>
    <cellStyle name="Accent3 - 60%" xfId="65"/>
    <cellStyle name="Accent4" xfId="66"/>
    <cellStyle name="Accent4 - 20%" xfId="67"/>
    <cellStyle name="Accent4 - 40%" xfId="68"/>
    <cellStyle name="Accent4 - 60%" xfId="69"/>
    <cellStyle name="Accent5" xfId="70"/>
    <cellStyle name="Accent5 - 20%" xfId="71"/>
    <cellStyle name="Accent5 - 40%" xfId="72"/>
    <cellStyle name="Accent5 - 60%" xfId="73"/>
    <cellStyle name="Accent6" xfId="74"/>
    <cellStyle name="Accent6 - 20%" xfId="75"/>
    <cellStyle name="Accent6 - 40%" xfId="76"/>
    <cellStyle name="Accent6 - 60%" xfId="77"/>
    <cellStyle name="Bad" xfId="78"/>
    <cellStyle name="Calc Currency (0)" xfId="79"/>
    <cellStyle name="Calculation" xfId="80"/>
    <cellStyle name="Calculation 2" xfId="81"/>
    <cellStyle name="Check Cell" xfId="82"/>
    <cellStyle name="Comma" xfId="83"/>
    <cellStyle name="Comma [0]" xfId="84"/>
    <cellStyle name="Comma 2" xfId="85"/>
    <cellStyle name="Comma 3" xfId="86"/>
    <cellStyle name="Comma 4" xfId="87"/>
    <cellStyle name="Comma 5" xfId="88"/>
    <cellStyle name="Comma 6" xfId="89"/>
    <cellStyle name="Comma0" xfId="90"/>
    <cellStyle name="Comma0 - Style4" xfId="91"/>
    <cellStyle name="Copied" xfId="92"/>
    <cellStyle name="COST1" xfId="93"/>
    <cellStyle name="Curren - Style1" xfId="94"/>
    <cellStyle name="Curren - Style5" xfId="95"/>
    <cellStyle name="Currency" xfId="96"/>
    <cellStyle name="Currency [0]" xfId="97"/>
    <cellStyle name="Currency 2" xfId="98"/>
    <cellStyle name="Currency 3" xfId="99"/>
    <cellStyle name="Currency 3 2" xfId="100"/>
    <cellStyle name="Currency 4" xfId="101"/>
    <cellStyle name="Currency0" xfId="102"/>
    <cellStyle name="Date" xfId="103"/>
    <cellStyle name="Date 2" xfId="104"/>
    <cellStyle name="Emphasis 1" xfId="105"/>
    <cellStyle name="Emphasis 2" xfId="106"/>
    <cellStyle name="Emphasis 3" xfId="107"/>
    <cellStyle name="Entered" xfId="108"/>
    <cellStyle name="Entered 2" xfId="109"/>
    <cellStyle name="Explanatory Text" xfId="110"/>
    <cellStyle name="Fixed" xfId="111"/>
    <cellStyle name="Fixed 2" xfId="112"/>
    <cellStyle name="Fixed3 - Style3" xfId="113"/>
    <cellStyle name="Followed Hyperlink" xfId="114"/>
    <cellStyle name="Good" xfId="115"/>
    <cellStyle name="graybook" xfId="116"/>
    <cellStyle name="graybook$" xfId="117"/>
    <cellStyle name="Grey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2" xfId="128"/>
    <cellStyle name="Hyperlink" xfId="129"/>
    <cellStyle name="Hyperlink 2" xfId="130"/>
    <cellStyle name="Input" xfId="131"/>
    <cellStyle name="Input [yellow]" xfId="132"/>
    <cellStyle name="Input Cells" xfId="133"/>
    <cellStyle name="Lines" xfId="134"/>
    <cellStyle name="Linked Cell" xfId="135"/>
    <cellStyle name="modified border" xfId="136"/>
    <cellStyle name="modified border1" xfId="137"/>
    <cellStyle name="Neutral" xfId="138"/>
    <cellStyle name="no dec" xfId="139"/>
    <cellStyle name="Normal - Style1" xfId="140"/>
    <cellStyle name="Normal - Style1 2" xfId="141"/>
    <cellStyle name="Normal 2" xfId="142"/>
    <cellStyle name="Normal 3" xfId="143"/>
    <cellStyle name="Normal 3 2" xfId="144"/>
    <cellStyle name="Normal 3 3" xfId="145"/>
    <cellStyle name="Normal 3 4" xfId="146"/>
    <cellStyle name="Normal 3 5" xfId="147"/>
    <cellStyle name="Normal 3 6" xfId="148"/>
    <cellStyle name="Normal 3 7" xfId="149"/>
    <cellStyle name="Normal 3 8" xfId="150"/>
    <cellStyle name="Normal 3 9" xfId="151"/>
    <cellStyle name="Normal 3_434176_1" xfId="152"/>
    <cellStyle name="Normal 4" xfId="153"/>
    <cellStyle name="Normal 5" xfId="154"/>
    <cellStyle name="Normal 6" xfId="155"/>
    <cellStyle name="Normal 7" xfId="156"/>
    <cellStyle name="Normal 8" xfId="157"/>
    <cellStyle name="Normal 9" xfId="158"/>
    <cellStyle name="Note" xfId="159"/>
    <cellStyle name="Note 2" xfId="160"/>
    <cellStyle name="Number" xfId="161"/>
    <cellStyle name="Output" xfId="162"/>
    <cellStyle name="Percen - Style2" xfId="163"/>
    <cellStyle name="Percent" xfId="164"/>
    <cellStyle name="Percent [2]" xfId="165"/>
    <cellStyle name="Percent [2] 2" xfId="166"/>
    <cellStyle name="Percent 2" xfId="167"/>
    <cellStyle name="Percent 3" xfId="168"/>
    <cellStyle name="Percent 4" xfId="169"/>
    <cellStyle name="Percent 5" xfId="170"/>
    <cellStyle name="Percent 6" xfId="171"/>
    <cellStyle name="PSChar" xfId="172"/>
    <cellStyle name="PSDate" xfId="173"/>
    <cellStyle name="PSDec" xfId="174"/>
    <cellStyle name="PSHeading" xfId="175"/>
    <cellStyle name="PSInt" xfId="176"/>
    <cellStyle name="PSSpacer" xfId="177"/>
    <cellStyle name="RevList" xfId="178"/>
    <cellStyle name="round100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chaText 2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ade" xfId="222"/>
    <cellStyle name="Sheet Title" xfId="223"/>
    <cellStyle name="StmtTtl1" xfId="224"/>
    <cellStyle name="StmtTtl2" xfId="225"/>
    <cellStyle name="STYL1 - Style1" xfId="226"/>
    <cellStyle name="Style 1" xfId="227"/>
    <cellStyle name="Style 1 2" xfId="228"/>
    <cellStyle name="Subtotal" xfId="229"/>
    <cellStyle name="Text" xfId="230"/>
    <cellStyle name="Title" xfId="231"/>
    <cellStyle name="Title: Minor" xfId="232"/>
    <cellStyle name="Title: Worksheet" xfId="233"/>
    <cellStyle name="Total" xfId="234"/>
    <cellStyle name="Total 2" xfId="235"/>
    <cellStyle name="Warning Text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4" customWidth="1"/>
    <col min="2" max="2" width="43.8515625" style="0" customWidth="1"/>
    <col min="3" max="3" width="16.8515625" style="0" bestFit="1" customWidth="1"/>
    <col min="4" max="4" width="27.8515625" style="0" customWidth="1"/>
    <col min="5" max="6" width="15.57421875" style="0" customWidth="1"/>
    <col min="7" max="18" width="14.28125" style="0" bestFit="1" customWidth="1"/>
    <col min="19" max="19" width="11.57421875" style="0" bestFit="1" customWidth="1"/>
    <col min="20" max="20" width="13.421875" style="0" customWidth="1"/>
    <col min="21" max="21" width="11.57421875" style="0" bestFit="1" customWidth="1"/>
  </cols>
  <sheetData>
    <row r="1" spans="1:3" s="18" customFormat="1" ht="15">
      <c r="A1" s="4"/>
      <c r="C1" s="30"/>
    </row>
    <row r="2" spans="1:3" s="18" customFormat="1" ht="15">
      <c r="A2" s="4"/>
      <c r="C2" s="30"/>
    </row>
    <row r="3" spans="1:3" s="18" customFormat="1" ht="15">
      <c r="A3" s="4"/>
      <c r="C3" s="30"/>
    </row>
    <row r="4" s="18" customFormat="1" ht="15">
      <c r="A4" s="4"/>
    </row>
    <row r="5" spans="1:6" s="18" customFormat="1" ht="15.75">
      <c r="A5" s="31" t="s">
        <v>20</v>
      </c>
      <c r="B5" s="31"/>
      <c r="C5" s="31"/>
      <c r="E5" s="20"/>
      <c r="F5" s="20"/>
    </row>
    <row r="6" spans="1:6" s="18" customFormat="1" ht="15.75" customHeight="1">
      <c r="A6" s="31" t="s">
        <v>23</v>
      </c>
      <c r="B6" s="31"/>
      <c r="C6" s="31"/>
      <c r="E6" s="20"/>
      <c r="F6" s="20"/>
    </row>
    <row r="7" spans="1:3" s="18" customFormat="1" ht="15.75">
      <c r="A7" s="31" t="s">
        <v>30</v>
      </c>
      <c r="B7" s="32"/>
      <c r="C7" s="31"/>
    </row>
    <row r="8" spans="1:6" s="18" customFormat="1" ht="15.75">
      <c r="A8" s="4"/>
      <c r="B8" s="20"/>
      <c r="C8" s="20"/>
      <c r="D8" s="20"/>
      <c r="E8" s="20"/>
      <c r="F8" s="20"/>
    </row>
    <row r="9" s="18" customFormat="1" ht="15">
      <c r="A9" s="4"/>
    </row>
    <row r="10" spans="1:5" s="18" customFormat="1" ht="15.75">
      <c r="A10" s="4" t="s">
        <v>29</v>
      </c>
      <c r="B10" s="12" t="s">
        <v>25</v>
      </c>
      <c r="C10" s="28" t="s">
        <v>0</v>
      </c>
      <c r="D10" s="19"/>
      <c r="E10" s="19"/>
    </row>
    <row r="11" spans="1:5" s="18" customFormat="1" ht="15">
      <c r="A11" s="4"/>
      <c r="C11" s="21"/>
      <c r="D11" s="19"/>
      <c r="E11" s="19"/>
    </row>
    <row r="12" spans="1:5" s="18" customFormat="1" ht="15">
      <c r="A12" s="4">
        <v>1</v>
      </c>
      <c r="B12" s="18" t="s">
        <v>1</v>
      </c>
      <c r="C12" s="23">
        <f>'Incremental Plant'!AG11</f>
        <v>4611079.047777778</v>
      </c>
      <c r="D12" s="19"/>
      <c r="E12" s="19"/>
    </row>
    <row r="13" spans="1:5" s="18" customFormat="1" ht="15">
      <c r="A13" s="4">
        <f>A12+1</f>
        <v>2</v>
      </c>
      <c r="B13" s="18" t="s">
        <v>2</v>
      </c>
      <c r="C13" s="23">
        <f>'Incremental Plant'!AG17</f>
        <v>-244399.5504876711</v>
      </c>
      <c r="D13" s="19"/>
      <c r="E13" s="19"/>
    </row>
    <row r="14" spans="1:5" s="18" customFormat="1" ht="15">
      <c r="A14" s="4">
        <f aca="true" t="shared" si="0" ref="A14:A25">A13+1</f>
        <v>3</v>
      </c>
      <c r="B14" s="18" t="s">
        <v>3</v>
      </c>
      <c r="C14" s="24">
        <f>'Incremental Plant'!AG19</f>
        <v>-1248156.1660827275</v>
      </c>
      <c r="D14" s="19"/>
      <c r="E14" s="19"/>
    </row>
    <row r="15" spans="1:5" s="18" customFormat="1" ht="15">
      <c r="A15" s="4">
        <f t="shared" si="0"/>
        <v>4</v>
      </c>
      <c r="B15" s="18" t="s">
        <v>9</v>
      </c>
      <c r="C15" s="25">
        <f>SUM(C12:C14)</f>
        <v>3118523.331207379</v>
      </c>
      <c r="D15" s="19"/>
      <c r="E15" s="19"/>
    </row>
    <row r="16" spans="1:5" s="18" customFormat="1" ht="15">
      <c r="A16" s="4">
        <f t="shared" si="0"/>
        <v>5</v>
      </c>
      <c r="B16" s="18" t="s">
        <v>24</v>
      </c>
      <c r="C16" s="26">
        <v>0.069</v>
      </c>
      <c r="D16" s="19"/>
      <c r="E16" s="19"/>
    </row>
    <row r="17" spans="1:5" s="18" customFormat="1" ht="15">
      <c r="A17" s="4">
        <f t="shared" si="0"/>
        <v>6</v>
      </c>
      <c r="B17" s="18" t="s">
        <v>21</v>
      </c>
      <c r="C17" s="22">
        <f>C15*C16</f>
        <v>215178.10985330914</v>
      </c>
      <c r="D17" s="19"/>
      <c r="E17" s="19"/>
    </row>
    <row r="18" spans="1:5" s="18" customFormat="1" ht="15">
      <c r="A18" s="4">
        <f t="shared" si="0"/>
        <v>7</v>
      </c>
      <c r="B18" s="18" t="s">
        <v>4</v>
      </c>
      <c r="C18" s="33">
        <v>0.65</v>
      </c>
      <c r="D18" s="19"/>
      <c r="E18" s="19"/>
    </row>
    <row r="19" spans="1:5" s="18" customFormat="1" ht="15">
      <c r="A19" s="4">
        <f t="shared" si="0"/>
        <v>8</v>
      </c>
      <c r="B19" s="18" t="s">
        <v>22</v>
      </c>
      <c r="C19" s="22">
        <f>C17/C18</f>
        <v>331043.2459281679</v>
      </c>
      <c r="D19" s="19"/>
      <c r="E19" s="19"/>
    </row>
    <row r="20" spans="1:5" s="18" customFormat="1" ht="15">
      <c r="A20" s="4">
        <f t="shared" si="0"/>
        <v>9</v>
      </c>
      <c r="C20" s="22"/>
      <c r="D20" s="19"/>
      <c r="E20" s="19"/>
    </row>
    <row r="21" spans="1:5" s="18" customFormat="1" ht="15">
      <c r="A21" s="4">
        <f t="shared" si="0"/>
        <v>10</v>
      </c>
      <c r="B21" s="18" t="s">
        <v>5</v>
      </c>
      <c r="C21" s="24">
        <f>'Incremental Plant'!AG27</f>
        <v>197935.34729286275</v>
      </c>
      <c r="D21" s="19"/>
      <c r="E21" s="19"/>
    </row>
    <row r="22" spans="1:5" s="18" customFormat="1" ht="15">
      <c r="A22" s="4">
        <f t="shared" si="0"/>
        <v>11</v>
      </c>
      <c r="C22" s="22"/>
      <c r="D22" s="19"/>
      <c r="E22" s="19"/>
    </row>
    <row r="23" spans="1:5" s="18" customFormat="1" ht="15">
      <c r="A23" s="4">
        <f t="shared" si="0"/>
        <v>12</v>
      </c>
      <c r="B23" s="18" t="s">
        <v>27</v>
      </c>
      <c r="C23" s="22">
        <f>C19+C21</f>
        <v>528978.5932210307</v>
      </c>
      <c r="D23" s="19"/>
      <c r="E23" s="19"/>
    </row>
    <row r="24" spans="1:5" s="18" customFormat="1" ht="15">
      <c r="A24" s="4">
        <f t="shared" si="0"/>
        <v>13</v>
      </c>
      <c r="B24" s="18" t="s">
        <v>19</v>
      </c>
      <c r="C24" s="34">
        <v>0.956756</v>
      </c>
      <c r="D24" s="19"/>
      <c r="E24" s="19"/>
    </row>
    <row r="25" spans="1:5" s="18" customFormat="1" ht="15.75" thickBot="1">
      <c r="A25" s="4">
        <f t="shared" si="0"/>
        <v>14</v>
      </c>
      <c r="B25" s="18" t="s">
        <v>28</v>
      </c>
      <c r="C25" s="27">
        <f>C23/C24</f>
        <v>552887.6675150516</v>
      </c>
      <c r="D25" s="19"/>
      <c r="E25" s="19"/>
    </row>
    <row r="26" spans="3:13" ht="15.75" thickTop="1">
      <c r="C26" s="21"/>
      <c r="D26" s="18"/>
      <c r="E26" s="1"/>
      <c r="F26" s="1"/>
      <c r="G26" s="1"/>
      <c r="H26" s="1"/>
      <c r="I26" s="1"/>
      <c r="J26" s="1"/>
      <c r="K26" s="1"/>
      <c r="L26" s="1"/>
      <c r="M26" s="1"/>
    </row>
    <row r="27" spans="1:13" s="18" customFormat="1" ht="15">
      <c r="A27" s="4"/>
      <c r="C27" s="21"/>
      <c r="D27" s="21"/>
      <c r="E27" s="1"/>
      <c r="F27" s="1"/>
      <c r="G27" s="1"/>
      <c r="H27" s="1"/>
      <c r="I27" s="1"/>
      <c r="J27" s="1"/>
      <c r="K27" s="1"/>
      <c r="L27" s="1"/>
      <c r="M27" s="1"/>
    </row>
    <row r="28" spans="3:6" ht="15">
      <c r="C28" s="29"/>
      <c r="D28" s="13"/>
      <c r="E28" s="13"/>
      <c r="F28" s="13"/>
    </row>
  </sheetData>
  <sheetProtection/>
  <printOptions horizontalCentered="1"/>
  <pageMargins left="0.7" right="0.7" top="0.5" bottom="0.5" header="0.3" footer="0.3"/>
  <pageSetup firstPageNumber="1" useFirstPageNumber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RowColHeaders="0" view="pageLayout" workbookViewId="0" topLeftCell="R2">
      <selection activeCell="S34" sqref="S34"/>
    </sheetView>
  </sheetViews>
  <sheetFormatPr defaultColWidth="9.140625" defaultRowHeight="15"/>
  <cols>
    <col min="1" max="1" width="9.140625" style="18" customWidth="1"/>
    <col min="2" max="2" width="34.57421875" style="2" customWidth="1"/>
    <col min="3" max="8" width="14.28125" style="0" customWidth="1"/>
    <col min="9" max="9" width="15.28125" style="0" customWidth="1"/>
    <col min="10" max="10" width="14.28125" style="0" customWidth="1"/>
    <col min="11" max="18" width="14.28125" style="0" bestFit="1" customWidth="1"/>
    <col min="19" max="20" width="14.28125" style="0" customWidth="1"/>
    <col min="21" max="33" width="14.28125" style="18" customWidth="1"/>
    <col min="35" max="35" width="11.57421875" style="0" bestFit="1" customWidth="1"/>
  </cols>
  <sheetData>
    <row r="1" spans="2:32" s="18" customFormat="1" ht="15.75" hidden="1">
      <c r="B1" s="2"/>
      <c r="C1" s="18">
        <v>6</v>
      </c>
      <c r="D1" s="18">
        <v>5</v>
      </c>
      <c r="E1" s="18">
        <v>4</v>
      </c>
      <c r="F1" s="18">
        <v>3</v>
      </c>
      <c r="G1" s="18">
        <v>2</v>
      </c>
      <c r="H1" s="18">
        <v>1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3:33" ht="15"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10</v>
      </c>
      <c r="I3" s="4" t="s">
        <v>10</v>
      </c>
      <c r="J3" s="4" t="s">
        <v>10</v>
      </c>
      <c r="K3" s="4" t="s">
        <v>10</v>
      </c>
      <c r="L3" s="4" t="s">
        <v>10</v>
      </c>
      <c r="M3" s="4" t="s">
        <v>10</v>
      </c>
      <c r="N3" s="4" t="s">
        <v>10</v>
      </c>
      <c r="O3" s="4" t="s">
        <v>10</v>
      </c>
      <c r="P3" s="4" t="s">
        <v>26</v>
      </c>
      <c r="Q3" s="4" t="s">
        <v>26</v>
      </c>
      <c r="R3" s="4" t="s">
        <v>26</v>
      </c>
      <c r="S3" s="4" t="s">
        <v>26</v>
      </c>
      <c r="T3" s="4" t="s">
        <v>26</v>
      </c>
      <c r="U3" s="4" t="s">
        <v>26</v>
      </c>
      <c r="V3" s="4" t="s">
        <v>26</v>
      </c>
      <c r="W3" s="4" t="s">
        <v>26</v>
      </c>
      <c r="X3" s="4" t="s">
        <v>26</v>
      </c>
      <c r="Y3" s="4" t="s">
        <v>26</v>
      </c>
      <c r="Z3" s="4" t="s">
        <v>26</v>
      </c>
      <c r="AA3" s="4" t="s">
        <v>26</v>
      </c>
      <c r="AB3" s="4" t="s">
        <v>26</v>
      </c>
      <c r="AC3" s="4" t="s">
        <v>26</v>
      </c>
      <c r="AD3" s="4" t="s">
        <v>26</v>
      </c>
      <c r="AE3" s="4" t="s">
        <v>26</v>
      </c>
      <c r="AF3" s="4" t="s">
        <v>26</v>
      </c>
      <c r="AG3" s="4" t="s">
        <v>0</v>
      </c>
    </row>
    <row r="4" spans="1:33" ht="15">
      <c r="A4" s="18" t="s">
        <v>29</v>
      </c>
      <c r="C4" s="17">
        <v>40389</v>
      </c>
      <c r="D4" s="17">
        <v>40420</v>
      </c>
      <c r="E4" s="17">
        <v>40451</v>
      </c>
      <c r="F4" s="17">
        <v>40481</v>
      </c>
      <c r="G4" s="17">
        <v>40512</v>
      </c>
      <c r="H4" s="17">
        <v>40542</v>
      </c>
      <c r="I4" s="17">
        <v>40573</v>
      </c>
      <c r="J4" s="17">
        <v>40602</v>
      </c>
      <c r="K4" s="17">
        <v>40603</v>
      </c>
      <c r="L4" s="17">
        <v>40634</v>
      </c>
      <c r="M4" s="17">
        <v>40664</v>
      </c>
      <c r="N4" s="17">
        <v>40695</v>
      </c>
      <c r="O4" s="17">
        <v>40754</v>
      </c>
      <c r="P4" s="17">
        <v>40785</v>
      </c>
      <c r="Q4" s="17">
        <v>40816</v>
      </c>
      <c r="R4" s="17">
        <v>40817</v>
      </c>
      <c r="S4" s="17">
        <v>40848</v>
      </c>
      <c r="T4" s="17">
        <v>40878</v>
      </c>
      <c r="U4" s="17">
        <v>40909</v>
      </c>
      <c r="V4" s="17">
        <v>40940</v>
      </c>
      <c r="W4" s="17">
        <v>40969</v>
      </c>
      <c r="X4" s="17">
        <v>41000</v>
      </c>
      <c r="Y4" s="17">
        <v>41030</v>
      </c>
      <c r="Z4" s="17">
        <v>41061</v>
      </c>
      <c r="AA4" s="17">
        <v>41091</v>
      </c>
      <c r="AB4" s="17">
        <v>41122</v>
      </c>
      <c r="AC4" s="17">
        <v>41153</v>
      </c>
      <c r="AD4" s="17">
        <v>41183</v>
      </c>
      <c r="AE4" s="17">
        <v>41214</v>
      </c>
      <c r="AF4" s="17">
        <v>41244</v>
      </c>
      <c r="AG4" s="17">
        <v>41183</v>
      </c>
    </row>
    <row r="5" spans="6:19" ht="15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6:19" ht="15"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4">
        <v>1</v>
      </c>
      <c r="B7" s="14" t="s">
        <v>16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3" ht="15">
      <c r="A8" s="4">
        <f>A7+1</f>
        <v>2</v>
      </c>
      <c r="B8" s="2" t="s">
        <v>6</v>
      </c>
      <c r="C8" s="7">
        <v>7153.41</v>
      </c>
      <c r="D8" s="7">
        <v>162575.57</v>
      </c>
      <c r="E8" s="7">
        <v>207358.56</v>
      </c>
      <c r="F8" s="22">
        <v>306230.91000000003</v>
      </c>
      <c r="G8" s="22">
        <v>349261.73000000004</v>
      </c>
      <c r="H8" s="22">
        <v>388837.66000000003</v>
      </c>
      <c r="I8" s="22">
        <v>432720.04000000004</v>
      </c>
      <c r="J8" s="22">
        <v>493135.46</v>
      </c>
      <c r="K8" s="22">
        <v>549494.23</v>
      </c>
      <c r="L8" s="22">
        <v>641249.9299999999</v>
      </c>
      <c r="M8" s="22">
        <v>644857.9299999999</v>
      </c>
      <c r="N8" s="22">
        <v>661995.9299999999</v>
      </c>
      <c r="O8" s="22">
        <v>664042.9299999999</v>
      </c>
      <c r="P8" s="22">
        <v>667520.2899999999</v>
      </c>
      <c r="Q8" s="22">
        <v>671724.2499999999</v>
      </c>
      <c r="R8" s="22">
        <v>675824.4099999999</v>
      </c>
      <c r="S8" s="22">
        <v>681014.4899999999</v>
      </c>
      <c r="T8" s="7">
        <v>687969.1699999999</v>
      </c>
      <c r="U8" s="7">
        <v>693773.7066666665</v>
      </c>
      <c r="V8" s="7">
        <v>699578.2433333332</v>
      </c>
      <c r="W8" s="7">
        <v>705382.7799999998</v>
      </c>
      <c r="X8" s="7">
        <v>711187.3166666664</v>
      </c>
      <c r="Y8" s="7">
        <v>716991.853333333</v>
      </c>
      <c r="Z8" s="7">
        <v>722796.3899999997</v>
      </c>
      <c r="AA8" s="7">
        <v>728600.9266666663</v>
      </c>
      <c r="AB8" s="7">
        <v>734405.4633333329</v>
      </c>
      <c r="AC8" s="7">
        <v>740209.9999999995</v>
      </c>
      <c r="AD8" s="7">
        <v>746014.5366666662</v>
      </c>
      <c r="AE8" s="7">
        <v>751819.0733333328</v>
      </c>
      <c r="AF8" s="7">
        <v>757623.6099999994</v>
      </c>
      <c r="AG8" s="7">
        <f>(R8+SUM(S8:AC8)*2+AD8)/24</f>
        <v>711069.1511111109</v>
      </c>
    </row>
    <row r="9" spans="1:33" ht="15">
      <c r="A9" s="4">
        <f aca="true" t="shared" si="0" ref="A9:A28">A8+1</f>
        <v>3</v>
      </c>
      <c r="B9" s="2" t="s">
        <v>7</v>
      </c>
      <c r="C9" s="7">
        <v>213616.34</v>
      </c>
      <c r="D9" s="7">
        <v>519235.87</v>
      </c>
      <c r="E9" s="7">
        <v>820299.69</v>
      </c>
      <c r="F9" s="7">
        <v>1053405.89</v>
      </c>
      <c r="G9" s="7">
        <v>1365269</v>
      </c>
      <c r="H9" s="7">
        <v>1835574.73</v>
      </c>
      <c r="I9" s="7">
        <v>1933986.91</v>
      </c>
      <c r="J9" s="7">
        <v>2125749.87</v>
      </c>
      <c r="K9" s="7">
        <v>2285066.41</v>
      </c>
      <c r="L9" s="7">
        <v>2380631.1500000004</v>
      </c>
      <c r="M9" s="7">
        <v>2403226.1500000004</v>
      </c>
      <c r="N9" s="7">
        <v>2467934.1500000004</v>
      </c>
      <c r="O9" s="7">
        <v>2733389.1500000004</v>
      </c>
      <c r="P9" s="7">
        <v>2815107.1100000003</v>
      </c>
      <c r="Q9" s="7">
        <v>2913900.1700000004</v>
      </c>
      <c r="R9" s="7">
        <v>3010253.93</v>
      </c>
      <c r="S9" s="7">
        <v>3132220.81</v>
      </c>
      <c r="T9" s="7">
        <v>3295655.79</v>
      </c>
      <c r="U9" s="7">
        <v>3432062.401666667</v>
      </c>
      <c r="V9" s="7">
        <v>3568469.0133333337</v>
      </c>
      <c r="W9" s="7">
        <v>3704875.6250000005</v>
      </c>
      <c r="X9" s="7">
        <v>3841282.2366666673</v>
      </c>
      <c r="Y9" s="7">
        <v>3977688.848333334</v>
      </c>
      <c r="Z9" s="7">
        <v>4114095.460000001</v>
      </c>
      <c r="AA9" s="7">
        <v>4250502.071666667</v>
      </c>
      <c r="AB9" s="7">
        <v>4386908.683333334</v>
      </c>
      <c r="AC9" s="7">
        <v>4523315.295</v>
      </c>
      <c r="AD9" s="7">
        <v>4659721.906666666</v>
      </c>
      <c r="AE9" s="7">
        <v>4796128.518333333</v>
      </c>
      <c r="AF9" s="7">
        <v>4932535.129999999</v>
      </c>
      <c r="AG9" s="7">
        <f>(R9+SUM(S9:AC9)*2+AD9)/24</f>
        <v>3838505.3461111113</v>
      </c>
    </row>
    <row r="10" spans="1:33" ht="15">
      <c r="A10" s="4">
        <f t="shared" si="0"/>
        <v>4</v>
      </c>
      <c r="B10" s="2" t="s">
        <v>8</v>
      </c>
      <c r="C10" s="7">
        <v>0</v>
      </c>
      <c r="D10" s="7">
        <v>5873.47</v>
      </c>
      <c r="E10" s="7">
        <v>14482.41</v>
      </c>
      <c r="F10" s="7">
        <v>16260.81</v>
      </c>
      <c r="G10" s="7">
        <v>16177.74</v>
      </c>
      <c r="H10" s="7">
        <v>17329.84</v>
      </c>
      <c r="I10" s="7">
        <v>17402.85</v>
      </c>
      <c r="J10" s="7">
        <v>26160.579999999998</v>
      </c>
      <c r="K10" s="7">
        <v>33320.119999999995</v>
      </c>
      <c r="L10" s="7">
        <v>33601.439999999995</v>
      </c>
      <c r="M10" s="7">
        <v>33784.439999999995</v>
      </c>
      <c r="N10" s="7">
        <v>33784.439999999995</v>
      </c>
      <c r="O10" s="7">
        <v>37991.439999999995</v>
      </c>
      <c r="P10" s="7">
        <v>39730.119999999995</v>
      </c>
      <c r="Q10" s="7">
        <v>41832.1</v>
      </c>
      <c r="R10" s="7">
        <v>43882.18</v>
      </c>
      <c r="S10" s="7">
        <v>46477.22</v>
      </c>
      <c r="T10" s="7">
        <v>49954.56</v>
      </c>
      <c r="U10" s="7">
        <v>52856.82833333333</v>
      </c>
      <c r="V10" s="7">
        <v>55759.096666666665</v>
      </c>
      <c r="W10" s="7">
        <v>58661.365</v>
      </c>
      <c r="X10" s="7">
        <v>61563.63333333333</v>
      </c>
      <c r="Y10" s="7">
        <v>64465.901666666665</v>
      </c>
      <c r="Z10" s="7">
        <v>67368.17</v>
      </c>
      <c r="AA10" s="7">
        <v>70270.43833333332</v>
      </c>
      <c r="AB10" s="7">
        <v>73172.70666666665</v>
      </c>
      <c r="AC10" s="7">
        <v>76074.97499999998</v>
      </c>
      <c r="AD10" s="7">
        <v>78977.2433333333</v>
      </c>
      <c r="AE10" s="7">
        <v>81879.51166666663</v>
      </c>
      <c r="AF10" s="7">
        <v>84781.77999999996</v>
      </c>
      <c r="AG10" s="7">
        <f>(R10+SUM(S10:AC10)*2+AD10)/24</f>
        <v>61504.55055555556</v>
      </c>
    </row>
    <row r="11" spans="1:33" ht="15">
      <c r="A11" s="4">
        <f t="shared" si="0"/>
        <v>5</v>
      </c>
      <c r="B11" s="16" t="s">
        <v>14</v>
      </c>
      <c r="C11" s="6">
        <f aca="true" t="shared" si="1" ref="C11:H11">SUM(C7:C10)</f>
        <v>220769.75</v>
      </c>
      <c r="D11" s="6">
        <f t="shared" si="1"/>
        <v>687684.9099999999</v>
      </c>
      <c r="E11" s="6">
        <f t="shared" si="1"/>
        <v>1042140.66</v>
      </c>
      <c r="F11" s="6">
        <f t="shared" si="1"/>
        <v>1375897.6099999999</v>
      </c>
      <c r="G11" s="6">
        <f t="shared" si="1"/>
        <v>1730708.47</v>
      </c>
      <c r="H11" s="6">
        <f t="shared" si="1"/>
        <v>2241742.23</v>
      </c>
      <c r="I11" s="6">
        <f aca="true" t="shared" si="2" ref="I11:AG11">SUM(I8:I10)</f>
        <v>2384109.8000000003</v>
      </c>
      <c r="J11" s="6">
        <f t="shared" si="2"/>
        <v>2645045.91</v>
      </c>
      <c r="K11" s="6">
        <f t="shared" si="2"/>
        <v>2867880.7600000002</v>
      </c>
      <c r="L11" s="6">
        <f t="shared" si="2"/>
        <v>3055482.52</v>
      </c>
      <c r="M11" s="6">
        <f t="shared" si="2"/>
        <v>3081868.52</v>
      </c>
      <c r="N11" s="6">
        <f t="shared" si="2"/>
        <v>3163714.52</v>
      </c>
      <c r="O11" s="6">
        <f t="shared" si="2"/>
        <v>3435423.52</v>
      </c>
      <c r="P11" s="6">
        <f t="shared" si="2"/>
        <v>3522357.5200000005</v>
      </c>
      <c r="Q11" s="6">
        <f t="shared" si="2"/>
        <v>3627456.5200000005</v>
      </c>
      <c r="R11" s="6">
        <f t="shared" si="2"/>
        <v>3729960.52</v>
      </c>
      <c r="S11" s="6">
        <f t="shared" si="2"/>
        <v>3859712.52</v>
      </c>
      <c r="T11" s="6">
        <f t="shared" si="2"/>
        <v>4033579.52</v>
      </c>
      <c r="U11" s="6">
        <f t="shared" si="2"/>
        <v>4178692.9366666665</v>
      </c>
      <c r="V11" s="6">
        <f t="shared" si="2"/>
        <v>4323806.3533333335</v>
      </c>
      <c r="W11" s="6">
        <f t="shared" si="2"/>
        <v>4468919.7700000005</v>
      </c>
      <c r="X11" s="6">
        <f t="shared" si="2"/>
        <v>4614033.186666667</v>
      </c>
      <c r="Y11" s="6">
        <f t="shared" si="2"/>
        <v>4759146.6033333335</v>
      </c>
      <c r="Z11" s="6">
        <f t="shared" si="2"/>
        <v>4904260.0200000005</v>
      </c>
      <c r="AA11" s="6">
        <f t="shared" si="2"/>
        <v>5049373.4366666665</v>
      </c>
      <c r="AB11" s="6">
        <f t="shared" si="2"/>
        <v>5194486.8533333335</v>
      </c>
      <c r="AC11" s="6">
        <f t="shared" si="2"/>
        <v>5339600.27</v>
      </c>
      <c r="AD11" s="6">
        <f t="shared" si="2"/>
        <v>5484713.686666666</v>
      </c>
      <c r="AE11" s="6">
        <f t="shared" si="2"/>
        <v>5629827.103333332</v>
      </c>
      <c r="AF11" s="6">
        <f t="shared" si="2"/>
        <v>5774940.519999999</v>
      </c>
      <c r="AG11" s="6">
        <f t="shared" si="2"/>
        <v>4611079.047777778</v>
      </c>
    </row>
    <row r="12" spans="1:32" ht="15">
      <c r="A12" s="4">
        <f t="shared" si="0"/>
        <v>6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2" ht="15">
      <c r="A13" s="4">
        <f t="shared" si="0"/>
        <v>7</v>
      </c>
      <c r="B13" s="14" t="s">
        <v>17</v>
      </c>
    </row>
    <row r="14" spans="1:33" ht="15">
      <c r="A14" s="4">
        <f t="shared" si="0"/>
        <v>8</v>
      </c>
      <c r="B14" s="2" t="s">
        <v>6</v>
      </c>
      <c r="C14" s="7">
        <v>-16.51245475</v>
      </c>
      <c r="D14" s="7">
        <v>-463.5442927</v>
      </c>
      <c r="E14" s="7">
        <v>-1065.637233525</v>
      </c>
      <c r="F14" s="7">
        <v>-2124.1908568500003</v>
      </c>
      <c r="G14" s="7">
        <v>-3480.7329086750005</v>
      </c>
      <c r="H14" s="7">
        <v>-5385.401591000001</v>
      </c>
      <c r="I14" s="7">
        <v>-6333.616103083335</v>
      </c>
      <c r="J14" s="7">
        <v>-7357.8991212575775</v>
      </c>
      <c r="K14" s="7">
        <v>-8460.23903588182</v>
      </c>
      <c r="L14" s="7">
        <v>-9703.780777728283</v>
      </c>
      <c r="M14" s="7">
        <v>-10953.568869574749</v>
      </c>
      <c r="N14" s="7">
        <v>-12237.265718564071</v>
      </c>
      <c r="O14" s="7">
        <v>-13525.687725886726</v>
      </c>
      <c r="P14" s="7">
        <v>-14823.742020409381</v>
      </c>
      <c r="Q14" s="7">
        <v>-16136.352526432038</v>
      </c>
      <c r="R14" s="7">
        <v>-17467.892104454695</v>
      </c>
      <c r="S14" s="7">
        <v>-18835.37298647735</v>
      </c>
      <c r="T14" s="7">
        <v>-20299.176186500004</v>
      </c>
      <c r="U14" s="7">
        <v>-21893.937756652784</v>
      </c>
      <c r="V14" s="7">
        <v>-23496.007766154045</v>
      </c>
      <c r="W14" s="7">
        <v>-25106.117058938642</v>
      </c>
      <c r="X14" s="7">
        <v>-26725.15888870472</v>
      </c>
      <c r="Y14" s="7">
        <v>-28354.249822574962</v>
      </c>
      <c r="Z14" s="7">
        <v>-29994.82544684997</v>
      </c>
      <c r="AA14" s="7">
        <v>-31648.799876597197</v>
      </c>
      <c r="AB14" s="7">
        <v>-33318.85287291109</v>
      </c>
      <c r="AC14" s="7">
        <v>-35009.00407743332</v>
      </c>
      <c r="AD14" s="7">
        <v>-36725.95289289999</v>
      </c>
      <c r="AE14" s="7">
        <v>-38483.09812478333</v>
      </c>
      <c r="AF14" s="7">
        <v>-40320.63618950001</v>
      </c>
      <c r="AG14" s="7">
        <f>(R14+SUM(S14:AC14)*2+AD14)/24</f>
        <v>-26814.868769872617</v>
      </c>
    </row>
    <row r="15" spans="1:33" ht="15">
      <c r="A15" s="4">
        <f t="shared" si="0"/>
        <v>9</v>
      </c>
      <c r="B15" s="2" t="s">
        <v>7</v>
      </c>
      <c r="C15" s="7">
        <v>-815.3023643333332</v>
      </c>
      <c r="D15" s="7">
        <v>-3030.3421760666665</v>
      </c>
      <c r="E15" s="7">
        <v>-6968.972357299999</v>
      </c>
      <c r="F15" s="7">
        <v>-12686.979865199999</v>
      </c>
      <c r="G15" s="7">
        <v>-21975.8199826</v>
      </c>
      <c r="H15" s="7">
        <v>-42034.661317</v>
      </c>
      <c r="I15" s="7">
        <v>-49228.24144666667</v>
      </c>
      <c r="J15" s="7">
        <v>-56821.037193060605</v>
      </c>
      <c r="K15" s="7">
        <v>-64778.66781605454</v>
      </c>
      <c r="L15" s="7">
        <v>-72979.45761082626</v>
      </c>
      <c r="M15" s="7">
        <v>-81244.92559309797</v>
      </c>
      <c r="N15" s="7">
        <v>-89722.08117536969</v>
      </c>
      <c r="O15" s="7">
        <v>-99212.3900076414</v>
      </c>
      <c r="P15" s="7">
        <v>-109076.96709671311</v>
      </c>
      <c r="Q15" s="7">
        <v>-119507.13445428482</v>
      </c>
      <c r="R15" s="7">
        <v>-130672.80217985655</v>
      </c>
      <c r="S15" s="7">
        <v>-143234.99068142826</v>
      </c>
      <c r="T15" s="7">
        <v>-159539.84022499996</v>
      </c>
      <c r="U15" s="7">
        <v>-172378.56910743052</v>
      </c>
      <c r="V15" s="7">
        <v>-185501.27175414894</v>
      </c>
      <c r="W15" s="7">
        <v>-198936.34554158404</v>
      </c>
      <c r="X15" s="7">
        <v>-212718.49837425989</v>
      </c>
      <c r="Y15" s="7">
        <v>-226891.11513283156</v>
      </c>
      <c r="Z15" s="7">
        <v>-241509.97637814132</v>
      </c>
      <c r="AA15" s="7">
        <v>-256649.4561913122</v>
      </c>
      <c r="AB15" s="7">
        <v>-272413.6782859164</v>
      </c>
      <c r="AC15" s="7">
        <v>-288958.8282323123</v>
      </c>
      <c r="AD15" s="7">
        <v>-306545.21531443036</v>
      </c>
      <c r="AE15" s="7">
        <v>-325693.4581001318</v>
      </c>
      <c r="AF15" s="7">
        <v>-347965.41229299986</v>
      </c>
      <c r="AG15" s="7">
        <f>(R15+SUM(S15:AC15)*2+AD15)/24</f>
        <v>-214778.46488762574</v>
      </c>
    </row>
    <row r="16" spans="1:33" ht="15">
      <c r="A16" s="4">
        <f t="shared" si="0"/>
        <v>10</v>
      </c>
      <c r="B16" s="2" t="s">
        <v>8</v>
      </c>
      <c r="C16" s="7">
        <v>0</v>
      </c>
      <c r="D16" s="7">
        <v>-26.9004926</v>
      </c>
      <c r="E16" s="7">
        <v>-103.08716670000001</v>
      </c>
      <c r="F16" s="7">
        <v>-192.84896080000001</v>
      </c>
      <c r="G16" s="7">
        <v>-281.65960340000004</v>
      </c>
      <c r="H16" s="7">
        <v>-396.853336</v>
      </c>
      <c r="I16" s="7">
        <v>-463.13488608333336</v>
      </c>
      <c r="J16" s="7">
        <v>-547.6484377121212</v>
      </c>
      <c r="K16" s="7">
        <v>-648.5573359409091</v>
      </c>
      <c r="L16" s="7">
        <v>-750.182037280808</v>
      </c>
      <c r="M16" s="7">
        <v>-852.330576120707</v>
      </c>
      <c r="N16" s="7">
        <v>-954.4791149606059</v>
      </c>
      <c r="O16" s="7">
        <v>-1072.6843704671714</v>
      </c>
      <c r="P16" s="7">
        <v>-1198.852780373737</v>
      </c>
      <c r="Q16" s="7">
        <v>-1337.0550257803027</v>
      </c>
      <c r="R16" s="7">
        <v>-1490.9062151868684</v>
      </c>
      <c r="S16" s="7">
        <v>-1674.470612593434</v>
      </c>
      <c r="T16" s="7">
        <v>-1937.6660959999997</v>
      </c>
      <c r="U16" s="7">
        <v>-2133.8644954027777</v>
      </c>
      <c r="V16" s="7">
        <v>-2336.104889790404</v>
      </c>
      <c r="W16" s="7">
        <v>-2544.9914786613635</v>
      </c>
      <c r="X16" s="7">
        <v>-2761.26272806936</v>
      </c>
      <c r="Y16" s="7">
        <v>-2985.8417205815235</v>
      </c>
      <c r="Z16" s="7">
        <v>-3219.915276641306</v>
      </c>
      <c r="AA16" s="7">
        <v>-3465.065823506644</v>
      </c>
      <c r="AB16" s="7">
        <v>-3723.5087593386484</v>
      </c>
      <c r="AC16" s="7">
        <v>-3998.5671813789863</v>
      </c>
      <c r="AD16" s="7">
        <v>-4295.779585030436</v>
      </c>
      <c r="AE16" s="7">
        <v>-4626.222961098551</v>
      </c>
      <c r="AF16" s="7">
        <v>-5023.128282000001</v>
      </c>
      <c r="AG16" s="7">
        <f>(R16+SUM(S16:AC16)*2+AD16)/24</f>
        <v>-2806.2168301727584</v>
      </c>
    </row>
    <row r="17" spans="1:33" ht="15">
      <c r="A17" s="4">
        <f t="shared" si="0"/>
        <v>11</v>
      </c>
      <c r="B17" s="16" t="s">
        <v>15</v>
      </c>
      <c r="C17" s="6">
        <f>SUM(C14:C16)</f>
        <v>-831.8148190833332</v>
      </c>
      <c r="D17" s="6">
        <f aca="true" t="shared" si="3" ref="D17:AF17">SUM(D14:D16)</f>
        <v>-3520.786961366666</v>
      </c>
      <c r="E17" s="6">
        <f t="shared" si="3"/>
        <v>-8137.696757524999</v>
      </c>
      <c r="F17" s="6">
        <f t="shared" si="3"/>
        <v>-15004.01968285</v>
      </c>
      <c r="G17" s="6">
        <f t="shared" si="3"/>
        <v>-25738.212494674997</v>
      </c>
      <c r="H17" s="6">
        <f t="shared" si="3"/>
        <v>-47816.916244</v>
      </c>
      <c r="I17" s="6">
        <f t="shared" si="3"/>
        <v>-56024.99243583333</v>
      </c>
      <c r="J17" s="6">
        <f t="shared" si="3"/>
        <v>-64726.58475203031</v>
      </c>
      <c r="K17" s="6">
        <f t="shared" si="3"/>
        <v>-73887.46418787727</v>
      </c>
      <c r="L17" s="6">
        <f t="shared" si="3"/>
        <v>-83433.42042583536</v>
      </c>
      <c r="M17" s="6">
        <f t="shared" si="3"/>
        <v>-93050.82503879342</v>
      </c>
      <c r="N17" s="6">
        <f t="shared" si="3"/>
        <v>-102913.82600889436</v>
      </c>
      <c r="O17" s="6">
        <f t="shared" si="3"/>
        <v>-113810.76210399531</v>
      </c>
      <c r="P17" s="6">
        <f t="shared" si="3"/>
        <v>-125099.56189749623</v>
      </c>
      <c r="Q17" s="6">
        <f t="shared" si="3"/>
        <v>-136980.54200649718</v>
      </c>
      <c r="R17" s="6">
        <f t="shared" si="3"/>
        <v>-149631.6004994981</v>
      </c>
      <c r="S17" s="6">
        <f t="shared" si="3"/>
        <v>-163744.83428049905</v>
      </c>
      <c r="T17" s="6">
        <f t="shared" si="3"/>
        <v>-181776.68250749997</v>
      </c>
      <c r="U17" s="6">
        <f t="shared" si="3"/>
        <v>-196406.37135948607</v>
      </c>
      <c r="V17" s="6">
        <f t="shared" si="3"/>
        <v>-211333.3844100934</v>
      </c>
      <c r="W17" s="6">
        <f t="shared" si="3"/>
        <v>-226587.45407918404</v>
      </c>
      <c r="X17" s="6">
        <f t="shared" si="3"/>
        <v>-242204.91999103397</v>
      </c>
      <c r="Y17" s="6">
        <f t="shared" si="3"/>
        <v>-258231.20667598804</v>
      </c>
      <c r="Z17" s="6">
        <f t="shared" si="3"/>
        <v>-274724.7171016326</v>
      </c>
      <c r="AA17" s="6">
        <f t="shared" si="3"/>
        <v>-291763.32189141604</v>
      </c>
      <c r="AB17" s="6">
        <f t="shared" si="3"/>
        <v>-309456.0399181661</v>
      </c>
      <c r="AC17" s="6">
        <f t="shared" si="3"/>
        <v>-327966.3994911246</v>
      </c>
      <c r="AD17" s="6">
        <f t="shared" si="3"/>
        <v>-347566.9477923608</v>
      </c>
      <c r="AE17" s="6">
        <f t="shared" si="3"/>
        <v>-368802.7791860136</v>
      </c>
      <c r="AF17" s="6">
        <f t="shared" si="3"/>
        <v>-393309.17676449986</v>
      </c>
      <c r="AG17" s="6">
        <f>SUM(AG14:AG16)</f>
        <v>-244399.5504876711</v>
      </c>
    </row>
    <row r="18" spans="1:33" ht="15">
      <c r="A18" s="4">
        <f t="shared" si="0"/>
        <v>12</v>
      </c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">
      <c r="A19" s="4">
        <f t="shared" si="0"/>
        <v>13</v>
      </c>
      <c r="B19" s="8" t="s">
        <v>18</v>
      </c>
      <c r="C19" s="5">
        <v>-6469.938407070833</v>
      </c>
      <c r="D19" s="5">
        <v>-29449.00388102167</v>
      </c>
      <c r="E19" s="5">
        <v>-82768.16930111626</v>
      </c>
      <c r="F19" s="5">
        <v>-174238.35095933586</v>
      </c>
      <c r="G19" s="5">
        <v>-326446.67865728046</v>
      </c>
      <c r="H19" s="5">
        <v>-653546.2435271</v>
      </c>
      <c r="I19" s="5">
        <v>-655778.5344540208</v>
      </c>
      <c r="J19" s="5">
        <v>-666140.6073283234</v>
      </c>
      <c r="K19" s="5">
        <v>-684141.1494607485</v>
      </c>
      <c r="L19" s="5">
        <v>-709302.5387124348</v>
      </c>
      <c r="M19" s="5">
        <v>-735593.3085328711</v>
      </c>
      <c r="N19" s="5">
        <v>-765890.4196283073</v>
      </c>
      <c r="O19" s="5">
        <v>-811675.3450966603</v>
      </c>
      <c r="P19" s="5">
        <v>-863408.4982705732</v>
      </c>
      <c r="Q19" s="5">
        <v>-924130.5508340611</v>
      </c>
      <c r="R19" s="5">
        <v>-996541.875963149</v>
      </c>
      <c r="S19" s="5">
        <v>-1091148.039741437</v>
      </c>
      <c r="T19" s="5">
        <v>-1245236.1384636248</v>
      </c>
      <c r="U19" s="5">
        <v>-1243168.8007137144</v>
      </c>
      <c r="V19" s="5">
        <v>-1243392.5953773358</v>
      </c>
      <c r="W19" s="5">
        <v>-1246136.635695842</v>
      </c>
      <c r="X19" s="5">
        <v>-1251680.9489642207</v>
      </c>
      <c r="Y19" s="5">
        <v>-1260375.5693012057</v>
      </c>
      <c r="Z19" s="5">
        <v>-1272670.5405737406</v>
      </c>
      <c r="AA19" s="5">
        <v>-1289165.9212710839</v>
      </c>
      <c r="AB19" s="5">
        <v>-1310701.793278197</v>
      </c>
      <c r="AC19" s="5">
        <v>-1338538.2794225228</v>
      </c>
      <c r="AD19" s="5">
        <v>-1374775.5844164651</v>
      </c>
      <c r="AE19" s="5">
        <v>-1423614.1176848325</v>
      </c>
      <c r="AF19" s="5">
        <v>-1497655.10750205</v>
      </c>
      <c r="AG19" s="7">
        <f>(R19+SUM(S19:AC19)*2+AD19)/24</f>
        <v>-1248156.1660827275</v>
      </c>
    </row>
    <row r="20" spans="1:9" ht="15">
      <c r="A20" s="4">
        <f t="shared" si="0"/>
        <v>14</v>
      </c>
      <c r="B20" s="9"/>
      <c r="I20" s="3"/>
    </row>
    <row r="21" spans="1:33" ht="15">
      <c r="A21" s="4">
        <f t="shared" si="0"/>
        <v>15</v>
      </c>
      <c r="B21" s="15" t="s">
        <v>11</v>
      </c>
      <c r="C21" s="7">
        <f aca="true" t="shared" si="4" ref="C21:AF21">C11+C17+C19</f>
        <v>213467.9967738458</v>
      </c>
      <c r="D21" s="7">
        <f t="shared" si="4"/>
        <v>654715.1191576116</v>
      </c>
      <c r="E21" s="7">
        <f t="shared" si="4"/>
        <v>951234.7939413588</v>
      </c>
      <c r="F21" s="7">
        <f t="shared" si="4"/>
        <v>1186655.239357814</v>
      </c>
      <c r="G21" s="7">
        <f t="shared" si="4"/>
        <v>1378523.5788480444</v>
      </c>
      <c r="H21" s="7">
        <f t="shared" si="4"/>
        <v>1540379.0702288998</v>
      </c>
      <c r="I21" s="7">
        <f t="shared" si="4"/>
        <v>1672306.2731101462</v>
      </c>
      <c r="J21" s="7">
        <f t="shared" si="4"/>
        <v>1914178.7179196465</v>
      </c>
      <c r="K21" s="7">
        <f t="shared" si="4"/>
        <v>2109852.1463513747</v>
      </c>
      <c r="L21" s="7">
        <f t="shared" si="4"/>
        <v>2262746.5608617296</v>
      </c>
      <c r="M21" s="7">
        <f t="shared" si="4"/>
        <v>2253224.3864283357</v>
      </c>
      <c r="N21" s="7">
        <f t="shared" si="4"/>
        <v>2294910.2743627983</v>
      </c>
      <c r="O21" s="7">
        <f t="shared" si="4"/>
        <v>2509937.4127993444</v>
      </c>
      <c r="P21" s="7">
        <f t="shared" si="4"/>
        <v>2533849.459831931</v>
      </c>
      <c r="Q21" s="7">
        <f t="shared" si="4"/>
        <v>2566345.427159442</v>
      </c>
      <c r="R21" s="7">
        <f t="shared" si="4"/>
        <v>2583787.0435373527</v>
      </c>
      <c r="S21" s="7">
        <f t="shared" si="4"/>
        <v>2604819.645978064</v>
      </c>
      <c r="T21" s="7">
        <f t="shared" si="4"/>
        <v>2606566.699028875</v>
      </c>
      <c r="U21" s="7">
        <f t="shared" si="4"/>
        <v>2739117.764593466</v>
      </c>
      <c r="V21" s="7">
        <f t="shared" si="4"/>
        <v>2869080.373545904</v>
      </c>
      <c r="W21" s="7">
        <f t="shared" si="4"/>
        <v>2996195.6802249746</v>
      </c>
      <c r="X21" s="7">
        <f t="shared" si="4"/>
        <v>3120147.317711413</v>
      </c>
      <c r="Y21" s="7">
        <f t="shared" si="4"/>
        <v>3240539.82735614</v>
      </c>
      <c r="Z21" s="7">
        <f t="shared" si="4"/>
        <v>3356864.7623246275</v>
      </c>
      <c r="AA21" s="7">
        <f t="shared" si="4"/>
        <v>3468444.193504167</v>
      </c>
      <c r="AB21" s="7">
        <f t="shared" si="4"/>
        <v>3574329.020136971</v>
      </c>
      <c r="AC21" s="7">
        <f t="shared" si="4"/>
        <v>3673095.5910863522</v>
      </c>
      <c r="AD21" s="7">
        <f t="shared" si="4"/>
        <v>3762371.15445784</v>
      </c>
      <c r="AE21" s="7">
        <f t="shared" si="4"/>
        <v>3837410.206462485</v>
      </c>
      <c r="AF21" s="7">
        <f t="shared" si="4"/>
        <v>3883976.2357334485</v>
      </c>
      <c r="AG21" s="7">
        <f>(R21+SUM(S21:AC21)*2+AD21)/24</f>
        <v>3118523.3312073792</v>
      </c>
    </row>
    <row r="22" ht="15">
      <c r="A22" s="4">
        <f t="shared" si="0"/>
        <v>16</v>
      </c>
    </row>
    <row r="23" spans="1:2" ht="15">
      <c r="A23" s="4">
        <f t="shared" si="0"/>
        <v>17</v>
      </c>
      <c r="B23" s="14" t="s">
        <v>13</v>
      </c>
    </row>
    <row r="24" spans="1:33" ht="15">
      <c r="A24" s="4">
        <f t="shared" si="0"/>
        <v>18</v>
      </c>
      <c r="B24" s="2" t="s">
        <v>6</v>
      </c>
      <c r="C24" s="11">
        <v>16.51245475</v>
      </c>
      <c r="D24" s="11">
        <v>447.03183795</v>
      </c>
      <c r="E24" s="11">
        <v>602.092940825</v>
      </c>
      <c r="F24" s="11">
        <v>1058.553623325</v>
      </c>
      <c r="G24" s="11">
        <v>1356.542051825</v>
      </c>
      <c r="H24" s="11">
        <v>1904.6686823250002</v>
      </c>
      <c r="I24" s="11">
        <v>948.2145120833335</v>
      </c>
      <c r="J24" s="11">
        <v>1024.2830181742427</v>
      </c>
      <c r="K24" s="11">
        <v>1102.3399146242427</v>
      </c>
      <c r="L24" s="11">
        <v>1243.541741846465</v>
      </c>
      <c r="M24" s="11">
        <v>1249.7880918464648</v>
      </c>
      <c r="N24" s="11">
        <v>1283.696848989322</v>
      </c>
      <c r="O24" s="11">
        <v>1288.4220073226554</v>
      </c>
      <c r="P24" s="11">
        <v>1298.0542945226555</v>
      </c>
      <c r="Q24" s="11">
        <v>1312.6105060226555</v>
      </c>
      <c r="R24" s="11">
        <v>1331.5395780226554</v>
      </c>
      <c r="S24" s="11">
        <v>1367.4808820226554</v>
      </c>
      <c r="T24" s="11">
        <v>1463.8032000226553</v>
      </c>
      <c r="U24" s="11">
        <v>1594.7615701527775</v>
      </c>
      <c r="V24" s="11">
        <v>1602.0700095012623</v>
      </c>
      <c r="W24" s="11">
        <v>1610.1092927845957</v>
      </c>
      <c r="X24" s="11">
        <v>1619.0418297660772</v>
      </c>
      <c r="Y24" s="11">
        <v>1629.0909338702438</v>
      </c>
      <c r="Z24" s="11">
        <v>1640.5756242750058</v>
      </c>
      <c r="AA24" s="11">
        <v>1653.974429747228</v>
      </c>
      <c r="AB24" s="11">
        <v>1670.0529963138947</v>
      </c>
      <c r="AC24" s="11">
        <v>1690.151204522228</v>
      </c>
      <c r="AD24" s="11">
        <v>1716.9488154666724</v>
      </c>
      <c r="AE24" s="11">
        <v>1757.145231883339</v>
      </c>
      <c r="AF24" s="11">
        <v>1837.5380647166724</v>
      </c>
      <c r="AG24" s="7">
        <f>SUM(S24:AD24)</f>
        <v>19258.060788445295</v>
      </c>
    </row>
    <row r="25" spans="1:33" ht="15">
      <c r="A25" s="4">
        <f t="shared" si="0"/>
        <v>19</v>
      </c>
      <c r="B25" s="2" t="s">
        <v>7</v>
      </c>
      <c r="C25" s="11">
        <v>815.3023643333332</v>
      </c>
      <c r="D25" s="11">
        <v>2215.0398117333334</v>
      </c>
      <c r="E25" s="11">
        <v>3938.630181233333</v>
      </c>
      <c r="F25" s="11">
        <v>5718.0075079</v>
      </c>
      <c r="G25" s="11">
        <v>9288.8401174</v>
      </c>
      <c r="H25" s="11">
        <v>20058.8413344</v>
      </c>
      <c r="I25" s="11">
        <v>7193.580129666667</v>
      </c>
      <c r="J25" s="11">
        <v>7592.795746393939</v>
      </c>
      <c r="K25" s="11">
        <v>7957.630622993939</v>
      </c>
      <c r="L25" s="11">
        <v>8200.789794771717</v>
      </c>
      <c r="M25" s="11">
        <v>8265.467982271717</v>
      </c>
      <c r="N25" s="11">
        <v>8477.155582271716</v>
      </c>
      <c r="O25" s="11">
        <v>9490.308832271716</v>
      </c>
      <c r="P25" s="11">
        <v>9864.577089071716</v>
      </c>
      <c r="Q25" s="11">
        <v>10430.167357571716</v>
      </c>
      <c r="R25" s="11">
        <v>11165.667725571715</v>
      </c>
      <c r="S25" s="11">
        <v>12562.188501571714</v>
      </c>
      <c r="T25" s="11">
        <v>16304.849543571714</v>
      </c>
      <c r="U25" s="11">
        <v>12838.728882430554</v>
      </c>
      <c r="V25" s="11">
        <v>13122.702646718433</v>
      </c>
      <c r="W25" s="11">
        <v>13435.0737874351</v>
      </c>
      <c r="X25" s="11">
        <v>13782.15283267584</v>
      </c>
      <c r="Y25" s="11">
        <v>14172.616758571674</v>
      </c>
      <c r="Z25" s="11">
        <v>14618.861245309768</v>
      </c>
      <c r="AA25" s="11">
        <v>15139.47981317088</v>
      </c>
      <c r="AB25" s="11">
        <v>15764.222094604213</v>
      </c>
      <c r="AC25" s="11">
        <v>16545.14994639588</v>
      </c>
      <c r="AD25" s="11">
        <v>17586.3870821181</v>
      </c>
      <c r="AE25" s="11">
        <v>19148.242785701434</v>
      </c>
      <c r="AF25" s="11">
        <v>22271.9541928681</v>
      </c>
      <c r="AG25" s="7">
        <f>SUM(S25:AD25)</f>
        <v>175872.4131345739</v>
      </c>
    </row>
    <row r="26" spans="1:33" ht="15">
      <c r="A26" s="4">
        <f t="shared" si="0"/>
        <v>20</v>
      </c>
      <c r="B26" s="2" t="s">
        <v>8</v>
      </c>
      <c r="C26" s="11">
        <v>0</v>
      </c>
      <c r="D26" s="11">
        <v>26.9004926</v>
      </c>
      <c r="E26" s="11">
        <v>76.1866741</v>
      </c>
      <c r="F26" s="11">
        <v>89.7617941</v>
      </c>
      <c r="G26" s="11">
        <v>88.81064260000001</v>
      </c>
      <c r="H26" s="11">
        <v>115.1937326</v>
      </c>
      <c r="I26" s="11">
        <v>66.28155008333333</v>
      </c>
      <c r="J26" s="11">
        <v>84.51355162878787</v>
      </c>
      <c r="K26" s="11">
        <v>100.90889822878786</v>
      </c>
      <c r="L26" s="11">
        <v>101.62470133989898</v>
      </c>
      <c r="M26" s="11">
        <v>102.14853883989898</v>
      </c>
      <c r="N26" s="11">
        <v>102.14853883989898</v>
      </c>
      <c r="O26" s="11">
        <v>118.20525550656563</v>
      </c>
      <c r="P26" s="11">
        <v>126.16840990656564</v>
      </c>
      <c r="Q26" s="11">
        <v>138.20224540656565</v>
      </c>
      <c r="R26" s="11">
        <v>153.85118940656565</v>
      </c>
      <c r="S26" s="11">
        <v>183.56439740656566</v>
      </c>
      <c r="T26" s="11">
        <v>263.1954834065657</v>
      </c>
      <c r="U26" s="11">
        <v>196.1983994027778</v>
      </c>
      <c r="V26" s="11">
        <v>202.24039438762628</v>
      </c>
      <c r="W26" s="11">
        <v>208.8865888709596</v>
      </c>
      <c r="X26" s="11">
        <v>216.27124940799663</v>
      </c>
      <c r="Y26" s="11">
        <v>224.5789925121633</v>
      </c>
      <c r="Z26" s="11">
        <v>234.07355605978233</v>
      </c>
      <c r="AA26" s="11">
        <v>245.1505468653379</v>
      </c>
      <c r="AB26" s="11">
        <v>258.44293583200454</v>
      </c>
      <c r="AC26" s="11">
        <v>275.05842204033786</v>
      </c>
      <c r="AD26" s="11">
        <v>297.212403651449</v>
      </c>
      <c r="AE26" s="11">
        <v>330.44337606811564</v>
      </c>
      <c r="AF26" s="11">
        <v>396.90532090144893</v>
      </c>
      <c r="AG26" s="7">
        <f>SUM(S26:AD26)</f>
        <v>2804.873369843567</v>
      </c>
    </row>
    <row r="27" spans="1:33" ht="15">
      <c r="A27" s="4">
        <f t="shared" si="0"/>
        <v>21</v>
      </c>
      <c r="B27" s="15" t="s">
        <v>12</v>
      </c>
      <c r="C27" s="10">
        <f aca="true" t="shared" si="5" ref="C27:AG27">SUM(C24:C26)</f>
        <v>831.8148190833332</v>
      </c>
      <c r="D27" s="10">
        <f t="shared" si="5"/>
        <v>2688.972142283333</v>
      </c>
      <c r="E27" s="10">
        <f t="shared" si="5"/>
        <v>4616.909796158334</v>
      </c>
      <c r="F27" s="10">
        <f t="shared" si="5"/>
        <v>6866.322925325</v>
      </c>
      <c r="G27" s="10">
        <f t="shared" si="5"/>
        <v>10734.192811824998</v>
      </c>
      <c r="H27" s="10">
        <f t="shared" si="5"/>
        <v>22078.703749325</v>
      </c>
      <c r="I27" s="10">
        <f t="shared" si="5"/>
        <v>8208.076191833334</v>
      </c>
      <c r="J27" s="10">
        <f t="shared" si="5"/>
        <v>8701.59231619697</v>
      </c>
      <c r="K27" s="10">
        <f t="shared" si="5"/>
        <v>9160.87943584697</v>
      </c>
      <c r="L27" s="10">
        <f t="shared" si="5"/>
        <v>9545.95623795808</v>
      </c>
      <c r="M27" s="10">
        <f t="shared" si="5"/>
        <v>9617.404612958082</v>
      </c>
      <c r="N27" s="10">
        <f t="shared" si="5"/>
        <v>9863.000970100939</v>
      </c>
      <c r="O27" s="10">
        <f t="shared" si="5"/>
        <v>10896.936095100937</v>
      </c>
      <c r="P27" s="10">
        <f t="shared" si="5"/>
        <v>11288.799793500937</v>
      </c>
      <c r="Q27" s="10">
        <f t="shared" si="5"/>
        <v>11880.980109000939</v>
      </c>
      <c r="R27" s="10">
        <f t="shared" si="5"/>
        <v>12651.058493000935</v>
      </c>
      <c r="S27" s="10">
        <f t="shared" si="5"/>
        <v>14113.233781000936</v>
      </c>
      <c r="T27" s="10">
        <f t="shared" si="5"/>
        <v>18031.848227000934</v>
      </c>
      <c r="U27" s="10">
        <f t="shared" si="5"/>
        <v>14629.68885198611</v>
      </c>
      <c r="V27" s="10">
        <f t="shared" si="5"/>
        <v>14927.013050607322</v>
      </c>
      <c r="W27" s="10">
        <f t="shared" si="5"/>
        <v>15254.069669090655</v>
      </c>
      <c r="X27" s="10">
        <f t="shared" si="5"/>
        <v>15617.465911849915</v>
      </c>
      <c r="Y27" s="10">
        <f t="shared" si="5"/>
        <v>16026.28668495408</v>
      </c>
      <c r="Z27" s="10">
        <f t="shared" si="5"/>
        <v>16493.510425644556</v>
      </c>
      <c r="AA27" s="10">
        <f t="shared" si="5"/>
        <v>17038.604789783447</v>
      </c>
      <c r="AB27" s="10">
        <f t="shared" si="5"/>
        <v>17692.718026750113</v>
      </c>
      <c r="AC27" s="10">
        <f t="shared" si="5"/>
        <v>18510.359572958445</v>
      </c>
      <c r="AD27" s="10">
        <f t="shared" si="5"/>
        <v>19600.548301236224</v>
      </c>
      <c r="AE27" s="10">
        <f t="shared" si="5"/>
        <v>21235.83139365289</v>
      </c>
      <c r="AF27" s="10">
        <f t="shared" si="5"/>
        <v>24506.39757848622</v>
      </c>
      <c r="AG27" s="6">
        <f t="shared" si="5"/>
        <v>197935.34729286275</v>
      </c>
    </row>
    <row r="28" ht="15">
      <c r="A28" s="4">
        <f t="shared" si="0"/>
        <v>22</v>
      </c>
    </row>
    <row r="31" spans="8:10" ht="15">
      <c r="H31" s="3"/>
      <c r="I31" s="3"/>
      <c r="J31" s="3"/>
    </row>
  </sheetData>
  <sheetProtection/>
  <printOptions/>
  <pageMargins left="0.7" right="0.7" top="1" bottom="1" header="0.5" footer="0.5"/>
  <pageSetup firstPageNumber="2" useFirstPageNumber="1" fitToWidth="4" fitToHeight="1" horizontalDpi="600" verticalDpi="600" orientation="landscape" scale="71" r:id="rId1"/>
  <headerFooter alignWithMargins="0">
    <oddHeader xml:space="preserve">&amp;C&amp;"-,Bold"&amp;14Account Balances
Wrapped Steel Assessment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No Name</cp:lastModifiedBy>
  <cp:lastPrinted>2011-09-02T03:35:06Z</cp:lastPrinted>
  <dcterms:created xsi:type="dcterms:W3CDTF">2010-11-19T16:43:11Z</dcterms:created>
  <dcterms:modified xsi:type="dcterms:W3CDTF">2011-09-02T03:35:48Z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110723</vt:lpwstr>
  </property>
  <property fmtid="{D5CDD505-2E9C-101B-9397-08002B2CF9AE}" pid="6" name="IsConfidenti">
    <vt:lpwstr>0</vt:lpwstr>
  </property>
  <property fmtid="{D5CDD505-2E9C-101B-9397-08002B2CF9AE}" pid="7" name="Dat">
    <vt:lpwstr>2011-09-02T00:00:00Z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2011-04-26T00:00:00Z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