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9920" windowHeight="9315" activeTab="0"/>
  </bookViews>
  <sheets>
    <sheet name="Summary" sheetId="1" r:id="rId1"/>
    <sheet name="Graphs-Line " sheetId="2" r:id="rId2"/>
  </sheets>
  <externalReferences>
    <externalReference r:id="rId5"/>
  </externalReferences>
  <definedNames>
    <definedName name="ID_Gas">'[1]DebtCalc'!#REF!</definedName>
    <definedName name="_xlnm.Print_Area" localSheetId="1">'Graphs-Line '!$A$1:$M$37</definedName>
    <definedName name="_xlnm.Print_Area" localSheetId="0">'Summary'!$A$1:$M$50</definedName>
    <definedName name="Print_for_Checking">'[1]PFRstmtSheet'!$A$1:'[1]PFRstmtSheet'!$J$130</definedName>
    <definedName name="WA_Gas">'[1]DebtCalc'!#REF!</definedName>
  </definedNames>
  <calcPr fullCalcOnLoad="1"/>
</workbook>
</file>

<file path=xl/sharedStrings.xml><?xml version="1.0" encoding="utf-8"?>
<sst xmlns="http://schemas.openxmlformats.org/spreadsheetml/2006/main" count="64" uniqueCount="49">
  <si>
    <t>AVISTA UTILITIES</t>
  </si>
  <si>
    <t>Demand Allocator Sensitivity Analysis</t>
  </si>
  <si>
    <t>Case No. AVU-E-09-01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</si>
  <si>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</si>
  <si>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</si>
  <si>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</si>
  <si>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</si>
  <si>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</si>
  <si>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</si>
  <si>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</si>
  <si>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</si>
  <si>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</si>
  <si>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(l)</t>
  </si>
  <si>
    <t>(m)</t>
  </si>
  <si>
    <t xml:space="preserve"> </t>
  </si>
  <si>
    <t>Residential</t>
  </si>
  <si>
    <t>General</t>
  </si>
  <si>
    <t>Large Gen</t>
  </si>
  <si>
    <t>Extra Large</t>
  </si>
  <si>
    <t>Pumping</t>
  </si>
  <si>
    <t>Street &amp;</t>
  </si>
  <si>
    <t>Line</t>
  </si>
  <si>
    <t>System</t>
  </si>
  <si>
    <t>Service</t>
  </si>
  <si>
    <t>Gen Service</t>
  </si>
  <si>
    <t>Area Lights</t>
  </si>
  <si>
    <t>No</t>
  </si>
  <si>
    <t>Description</t>
  </si>
  <si>
    <t>Total</t>
  </si>
  <si>
    <t>Sch 1</t>
  </si>
  <si>
    <t>Sch 11-12</t>
  </si>
  <si>
    <t>Sch 21-22</t>
  </si>
  <si>
    <t>Sch 25</t>
  </si>
  <si>
    <t>Sch 31-32</t>
  </si>
  <si>
    <t>Sch 41-49</t>
  </si>
  <si>
    <t>Base Case</t>
  </si>
  <si>
    <t>Total Rate Base</t>
  </si>
  <si>
    <t>Net Income at Present Rates</t>
  </si>
  <si>
    <t>Rate of Return</t>
  </si>
  <si>
    <t>Return Ratio-Base Case</t>
  </si>
  <si>
    <t xml:space="preserve">Scenario 1   - Non-Coincident Peak Twice Base Case </t>
  </si>
  <si>
    <t>Return Ratio-Scenario 1</t>
  </si>
  <si>
    <t>Scenario 2   - Over-Unity Non-Coincident Peak Increased and Under-Unity Non-Coincident Peak Decreased</t>
  </si>
  <si>
    <t>Return Ratio-Scenario 2</t>
  </si>
  <si>
    <t>Scenario 3   - Coincident Peaks 6.25% of Peak Days</t>
  </si>
  <si>
    <t>Return Ratio-Scenario 3</t>
  </si>
  <si>
    <t>Scenario 4   - Over-Unity Coincident Peak Increased and Under-Unity Coincident Peak Decreased</t>
  </si>
  <si>
    <t>Return Ratio-Scenario 4</t>
  </si>
  <si>
    <t>Exhibit No.___(TLK-5)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</si>
</sst>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#,###_);\(#,###\)"/>
    <numFmt numFmtId="167" formatCode="_(&quot;$&quot;#,###_);_(&quot;$&quot;\ \(#,###\);_(* _);_(@_)"/>
    <numFmt numFmtId="168" formatCode="#,##0;\(#,##0\)"/>
    <numFmt numFmtId="169" formatCode="0.000000"/>
    <numFmt numFmtId="170" formatCode="#,##0\ ;\(#,##0\)"/>
    <numFmt numFmtId="171" formatCode="0.000%"/>
    <numFmt numFmtId="172" formatCode="_(* #,##0_);_(* \(#,##0\);_(* &quot;-&quot;??_);_(@_)"/>
    <numFmt numFmtId="173" formatCode="&quot;x &quot;0.00"/>
    <numFmt numFmtId="174" formatCode="&quot;x &quot;0.000"/>
    <numFmt numFmtId="175" formatCode="_(&quot;$&quot;* #,##0.00000_);_(&quot;$&quot;* \(#,##0.00000\);_(&quot;$&quot;* &quot;-&quot;??_);_(@_)"/>
    <numFmt numFmtId="176" formatCode="#,##0.000000"/>
    <numFmt numFmtId="177" formatCode="_(&quot;$&quot;* #,##0_);_(&quot;$&quot;* \(#,##0\);_(&quot;$&quot;* &quot;-&quot;??_);_(@_)"/>
    <numFmt numFmtId="178" formatCode="#,##0.000,;\-#,##0.000,"/>
    <numFmt numFmtId="179" formatCode="#,##0,;\-#,##0,"/>
    <numFmt numFmtId="180" formatCode="0.00000"/>
    <numFmt numFmtId="181" formatCode="0.0000"/>
    <numFmt numFmtId="182" formatCode="0.000"/>
    <numFmt numFmtId="183" formatCode="0.0"/>
    <numFmt numFmtId="184" formatCode="_(* #,##0.0_);_(* \(#,##0.0\);_(* &quot;-&quot;??_);_(@_)"/>
    <numFmt numFmtId="185" formatCode="&quot;$&quot;#,##0.0_);\(&quot;$&quot;#,##0.0\)"/>
    <numFmt numFmtId="186" formatCode="&quot;$&quot;#,##0.000000_);\(&quot;$&quot;#,##0.000000\)"/>
    <numFmt numFmtId="187" formatCode="_(* #,##0.0000_);_(* \(#,##0.0000\);_(* &quot;-&quot;????_);_(@_)"/>
    <numFmt numFmtId="188" formatCode="&quot;$&quot;#,##0.000_);\(&quot;$&quot;#,##0.000\)"/>
    <numFmt numFmtId="189" formatCode="&quot;$&quot;#,##0.000_);[Red]\(&quot;$&quot;#,##0.000\)"/>
    <numFmt numFmtId="190" formatCode="mm/dd/yy"/>
    <numFmt numFmtId="191" formatCode="&quot;$&quot;#,##0.00000_);[Red]\(&quot;$&quot;#,##0.00000\)"/>
    <numFmt numFmtId="192" formatCode="m/d/yy"/>
    <numFmt numFmtId="193" formatCode="&quot;$&quot;#,##0.000000_);[Red]\(&quot;$&quot;#,##0.000000\)"/>
    <numFmt numFmtId="194" formatCode="&quot;$&quot;#,##0.0"/>
    <numFmt numFmtId="195" formatCode="&quot;$&quot;#,##0.00"/>
    <numFmt numFmtId="196" formatCode="&quot;$&quot;#,##0.0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5"/>
      <name val="Arial"/>
      <family val="0"/>
    </font>
    <font>
      <b/>
      <sz val="14.75"/>
      <name val="Arial"/>
      <family val="0"/>
    </font>
    <font>
      <b/>
      <sz val="14.25"/>
      <name val="Arial"/>
      <family val="0"/>
    </font>
    <font>
      <b/>
      <sz val="8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0" fontId="0" fillId="0" borderId="0" xfId="21" applyNumberFormat="1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172" fontId="6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Class Rate of Return Vs. Unity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Base Case Vs. All Other Sensitivity Scenarios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Summary!$B$16</c:f>
              <c:strCache>
                <c:ptCount val="1"/>
                <c:pt idx="0">
                  <c:v>Return Ratio-Base Case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Summary!$F$16:$L$16</c:f>
              <c:numCache>
                <c:ptCount val="7"/>
                <c:pt idx="0">
                  <c:v>1</c:v>
                </c:pt>
                <c:pt idx="1">
                  <c:v>0.6591783306380415</c:v>
                </c:pt>
                <c:pt idx="2">
                  <c:v>2.1375004169369323</c:v>
                </c:pt>
                <c:pt idx="3">
                  <c:v>1.4383840344165146</c:v>
                </c:pt>
                <c:pt idx="4">
                  <c:v>0.4975428469894048</c:v>
                </c:pt>
                <c:pt idx="5">
                  <c:v>0.7629398314405769</c:v>
                </c:pt>
                <c:pt idx="6">
                  <c:v>1.241322722162614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Summary!$B$23</c:f>
              <c:strCache>
                <c:ptCount val="1"/>
                <c:pt idx="0">
                  <c:v>Return Ratio-Scenario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Summary!$F$23:$L$23</c:f>
              <c:numCache>
                <c:ptCount val="7"/>
                <c:pt idx="0">
                  <c:v>1</c:v>
                </c:pt>
                <c:pt idx="1">
                  <c:v>0.6589324751970146</c:v>
                </c:pt>
                <c:pt idx="2">
                  <c:v>2.1370296322136744</c:v>
                </c:pt>
                <c:pt idx="3">
                  <c:v>1.437988176185106</c:v>
                </c:pt>
                <c:pt idx="4">
                  <c:v>0.49945802863399524</c:v>
                </c:pt>
                <c:pt idx="5">
                  <c:v>0.7626723320438589</c:v>
                </c:pt>
                <c:pt idx="6">
                  <c:v>1.2411919919603163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Summary!$B$30</c:f>
              <c:strCache>
                <c:ptCount val="1"/>
                <c:pt idx="0">
                  <c:v>Return Ratio-Scenario 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Summary!$F$30:$L$30</c:f>
              <c:numCache>
                <c:ptCount val="7"/>
                <c:pt idx="0">
                  <c:v>1</c:v>
                </c:pt>
                <c:pt idx="1">
                  <c:v>0.7521051969109307</c:v>
                </c:pt>
                <c:pt idx="2">
                  <c:v>1.9430516285570723</c:v>
                </c:pt>
                <c:pt idx="3">
                  <c:v>1.2776378636232788</c:v>
                </c:pt>
                <c:pt idx="4">
                  <c:v>0.49748854685705934</c:v>
                </c:pt>
                <c:pt idx="5">
                  <c:v>0.8639179474938348</c:v>
                </c:pt>
                <c:pt idx="6">
                  <c:v>1.1847598311027216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Summary!$B$37</c:f>
              <c:strCache>
                <c:ptCount val="1"/>
                <c:pt idx="0">
                  <c:v>Return Ratio-Scenario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Summary!$F$37:$L$37</c:f>
              <c:numCache>
                <c:ptCount val="7"/>
                <c:pt idx="0">
                  <c:v>1</c:v>
                </c:pt>
                <c:pt idx="1">
                  <c:v>0.666017945842816</c:v>
                </c:pt>
                <c:pt idx="2">
                  <c:v>2.1618454924688564</c:v>
                </c:pt>
                <c:pt idx="3">
                  <c:v>1.4246879541039177</c:v>
                </c:pt>
                <c:pt idx="4">
                  <c:v>0.4975428469894044</c:v>
                </c:pt>
                <c:pt idx="5">
                  <c:v>0.6864432251879283</c:v>
                </c:pt>
                <c:pt idx="6">
                  <c:v>1.2413227221626129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Summary!$B$44</c:f>
              <c:strCache>
                <c:ptCount val="1"/>
                <c:pt idx="0">
                  <c:v>Return Ratio-Scenario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Summary!$F$44:$L$44</c:f>
              <c:numCache>
                <c:ptCount val="7"/>
                <c:pt idx="0">
                  <c:v>1</c:v>
                </c:pt>
                <c:pt idx="1">
                  <c:v>0.7121656652876541</c:v>
                </c:pt>
                <c:pt idx="2">
                  <c:v>2.030378614718856</c:v>
                </c:pt>
                <c:pt idx="3">
                  <c:v>1.346287268089099</c:v>
                </c:pt>
                <c:pt idx="4">
                  <c:v>0.49754284698940465</c:v>
                </c:pt>
                <c:pt idx="5">
                  <c:v>0.8134382206177753</c:v>
                </c:pt>
                <c:pt idx="6">
                  <c:v>1.227882994743279</c:v>
                </c:pt>
              </c:numCache>
            </c:numRef>
          </c:val>
          <c:smooth val="0"/>
        </c:ser>
        <c:marker val="1"/>
        <c:axId val="20503127"/>
        <c:axId val="50310416"/>
      </c:lineChart>
      <c:catAx>
        <c:axId val="2050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Schedule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0310416"/>
        <c:crosses val="autoZero"/>
        <c:auto val="1"/>
        <c:lblOffset val="100"/>
        <c:noMultiLvlLbl val="0"/>
      </c:catAx>
      <c:valAx>
        <c:axId val="50310416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Return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0312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Base Case vs. Scenario 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Summary!$B$16</c:f>
              <c:strCache>
                <c:ptCount val="1"/>
                <c:pt idx="0">
                  <c:v>Return Ratio-Base Case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Summary!$F$16:$L$16</c:f>
              <c:numCache>
                <c:ptCount val="7"/>
                <c:pt idx="0">
                  <c:v>1</c:v>
                </c:pt>
                <c:pt idx="1">
                  <c:v>0.6591783306380415</c:v>
                </c:pt>
                <c:pt idx="2">
                  <c:v>2.1375004169369323</c:v>
                </c:pt>
                <c:pt idx="3">
                  <c:v>1.4383840344165146</c:v>
                </c:pt>
                <c:pt idx="4">
                  <c:v>0.4975428469894048</c:v>
                </c:pt>
                <c:pt idx="5">
                  <c:v>0.7629398314405769</c:v>
                </c:pt>
                <c:pt idx="6">
                  <c:v>1.241322722162614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Summary!$B$44</c:f>
              <c:strCache>
                <c:ptCount val="1"/>
                <c:pt idx="0">
                  <c:v>Return Ratio-Scenario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Summary!$F$44:$L$44</c:f>
              <c:numCache>
                <c:ptCount val="7"/>
                <c:pt idx="0">
                  <c:v>1</c:v>
                </c:pt>
                <c:pt idx="1">
                  <c:v>0.7121656652876541</c:v>
                </c:pt>
                <c:pt idx="2">
                  <c:v>2.030378614718856</c:v>
                </c:pt>
                <c:pt idx="3">
                  <c:v>1.346287268089099</c:v>
                </c:pt>
                <c:pt idx="4">
                  <c:v>0.49754284698940465</c:v>
                </c:pt>
                <c:pt idx="5">
                  <c:v>0.8134382206177753</c:v>
                </c:pt>
                <c:pt idx="6">
                  <c:v>1.227882994743279</c:v>
                </c:pt>
              </c:numCache>
            </c:numRef>
          </c:val>
          <c:smooth val="0"/>
        </c:ser>
        <c:marker val="1"/>
        <c:axId val="50140561"/>
        <c:axId val="48611866"/>
      </c:lineChart>
      <c:catAx>
        <c:axId val="5014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Schedule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8611866"/>
        <c:crosses val="autoZero"/>
        <c:auto val="1"/>
        <c:lblOffset val="100"/>
        <c:noMultiLvlLbl val="0"/>
      </c:catAx>
      <c:valAx>
        <c:axId val="48611866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Return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4056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Base Case vs. Scenario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Summary!$B$16</c:f>
              <c:strCache>
                <c:ptCount val="1"/>
                <c:pt idx="0">
                  <c:v>Return Ratio-Base Case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Summary!$F$16:$L$16</c:f>
              <c:numCache>
                <c:ptCount val="7"/>
                <c:pt idx="0">
                  <c:v>1</c:v>
                </c:pt>
                <c:pt idx="1">
                  <c:v>0.6591783306380415</c:v>
                </c:pt>
                <c:pt idx="2">
                  <c:v>2.1375004169369323</c:v>
                </c:pt>
                <c:pt idx="3">
                  <c:v>1.4383840344165146</c:v>
                </c:pt>
                <c:pt idx="4">
                  <c:v>0.4975428469894048</c:v>
                </c:pt>
                <c:pt idx="5">
                  <c:v>0.7629398314405769</c:v>
                </c:pt>
                <c:pt idx="6">
                  <c:v>1.241322722162614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Summary!$B$37</c:f>
              <c:strCache>
                <c:ptCount val="1"/>
                <c:pt idx="0">
                  <c:v>Return Ratio-Scenario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Summary!$F$37:$L$37</c:f>
              <c:numCache>
                <c:ptCount val="7"/>
                <c:pt idx="0">
                  <c:v>1</c:v>
                </c:pt>
                <c:pt idx="1">
                  <c:v>0.666017945842816</c:v>
                </c:pt>
                <c:pt idx="2">
                  <c:v>2.1618454924688564</c:v>
                </c:pt>
                <c:pt idx="3">
                  <c:v>1.4246879541039177</c:v>
                </c:pt>
                <c:pt idx="4">
                  <c:v>0.4975428469894044</c:v>
                </c:pt>
                <c:pt idx="5">
                  <c:v>0.6864432251879283</c:v>
                </c:pt>
                <c:pt idx="6">
                  <c:v>1.2413227221626129</c:v>
                </c:pt>
              </c:numCache>
            </c:numRef>
          </c:val>
          <c:smooth val="0"/>
        </c:ser>
        <c:marker val="1"/>
        <c:axId val="34853611"/>
        <c:axId val="45247044"/>
      </c:lineChart>
      <c:catAx>
        <c:axId val="348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Schedule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247044"/>
        <c:crosses val="autoZero"/>
        <c:auto val="1"/>
        <c:lblOffset val="100"/>
        <c:noMultiLvlLbl val="0"/>
      </c:catAx>
      <c:valAx>
        <c:axId val="45247044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Return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361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Base Case vs. Scenario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Summary!$B$16</c:f>
              <c:strCache>
                <c:ptCount val="1"/>
                <c:pt idx="0">
                  <c:v>Return Ratio-Base Case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Summary!$F$16:$L$16</c:f>
              <c:numCache>
                <c:ptCount val="7"/>
                <c:pt idx="0">
                  <c:v>1</c:v>
                </c:pt>
                <c:pt idx="1">
                  <c:v>0.6591783306380415</c:v>
                </c:pt>
                <c:pt idx="2">
                  <c:v>2.1375004169369323</c:v>
                </c:pt>
                <c:pt idx="3">
                  <c:v>1.4383840344165146</c:v>
                </c:pt>
                <c:pt idx="4">
                  <c:v>0.4975428469894048</c:v>
                </c:pt>
                <c:pt idx="5">
                  <c:v>0.7629398314405769</c:v>
                </c:pt>
                <c:pt idx="6">
                  <c:v>1.241322722162614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Summary!$B$30</c:f>
              <c:strCache>
                <c:ptCount val="1"/>
                <c:pt idx="0">
                  <c:v>Return Ratio-Scenario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Summary!$F$30:$L$30</c:f>
              <c:numCache>
                <c:ptCount val="7"/>
                <c:pt idx="0">
                  <c:v>1</c:v>
                </c:pt>
                <c:pt idx="1">
                  <c:v>0.7521051969109307</c:v>
                </c:pt>
                <c:pt idx="2">
                  <c:v>1.9430516285570723</c:v>
                </c:pt>
                <c:pt idx="3">
                  <c:v>1.2776378636232788</c:v>
                </c:pt>
                <c:pt idx="4">
                  <c:v>0.49748854685705934</c:v>
                </c:pt>
                <c:pt idx="5">
                  <c:v>0.8639179474938348</c:v>
                </c:pt>
                <c:pt idx="6">
                  <c:v>1.1847598311027216</c:v>
                </c:pt>
              </c:numCache>
            </c:numRef>
          </c:val>
          <c:smooth val="0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Schedule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131918"/>
        <c:crosses val="autoZero"/>
        <c:auto val="1"/>
        <c:lblOffset val="100"/>
        <c:noMultiLvlLbl val="0"/>
      </c:catAx>
      <c:valAx>
        <c:axId val="41131918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Return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021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Base Case vs. Scenario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775"/>
          <c:w val="0.931"/>
          <c:h val="0.69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Summary!$B$16</c:f>
              <c:strCache>
                <c:ptCount val="1"/>
                <c:pt idx="0">
                  <c:v>Return Ratio-Base Case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Summary!$F$16:$L$16</c:f>
              <c:numCache>
                <c:ptCount val="7"/>
                <c:pt idx="0">
                  <c:v>1</c:v>
                </c:pt>
                <c:pt idx="1">
                  <c:v>0.6591783306380415</c:v>
                </c:pt>
                <c:pt idx="2">
                  <c:v>2.1375004169369323</c:v>
                </c:pt>
                <c:pt idx="3">
                  <c:v>1.4383840344165146</c:v>
                </c:pt>
                <c:pt idx="4">
                  <c:v>0.4975428469894048</c:v>
                </c:pt>
                <c:pt idx="5">
                  <c:v>0.7629398314405769</c:v>
                </c:pt>
                <c:pt idx="6">
                  <c:v>1.241322722162614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Summary!$B$23</c:f>
              <c:strCache>
                <c:ptCount val="1"/>
                <c:pt idx="0">
                  <c:v>Return Ratio-Scenario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3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Summary!$F$9:$L$9</c:f>
              <c:strCache>
                <c:ptCount val="7"/>
                <c:pt idx="0">
                  <c:v>Total</c:v>
                </c:pt>
                <c:pt idx="1">
                  <c:v>Sch 1</c:v>
                </c:pt>
                <c:pt idx="2">
                  <c:v>Sch 11-12</c:v>
                </c:pt>
                <c:pt idx="3">
                  <c:v>Sch 21-22</c:v>
                </c:pt>
                <c:pt idx="4">
                  <c:v>Sch 25</c:v>
                </c:pt>
                <c:pt idx="5">
                  <c:v>Sch 31-32</c:v>
                </c:pt>
                <c:pt idx="6">
                  <c:v>Sch 41-49</c:v>
                </c:pt>
              </c:strCache>
            </c:strRef>
          </c:cat>
          <c:val>
            <c:numRef>
              <c:f>Summary!$F$23:$L$23</c:f>
              <c:numCache>
                <c:ptCount val="7"/>
                <c:pt idx="0">
                  <c:v>1</c:v>
                </c:pt>
                <c:pt idx="1">
                  <c:v>0.6589324751970146</c:v>
                </c:pt>
                <c:pt idx="2">
                  <c:v>2.1370296322136744</c:v>
                </c:pt>
                <c:pt idx="3">
                  <c:v>1.437988176185106</c:v>
                </c:pt>
                <c:pt idx="4">
                  <c:v>0.49945802863399524</c:v>
                </c:pt>
                <c:pt idx="5">
                  <c:v>0.7626723320438589</c:v>
                </c:pt>
                <c:pt idx="6">
                  <c:v>1.2411919919603163</c:v>
                </c:pt>
              </c:numCache>
            </c:numRef>
          </c:val>
          <c:smooth val="0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Schedule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351032"/>
        <c:crosses val="autoZero"/>
        <c:auto val="1"/>
        <c:lblOffset val="100"/>
        <c:noMultiLvlLbl val="0"/>
      </c:catAx>
      <c:valAx>
        <c:axId val="43351032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Return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4294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90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92</xdr:row>
      <xdr:rowOff>47625</xdr:rowOff>
    </xdr:from>
    <xdr:to>
      <xdr:col>24</xdr:col>
      <xdr:colOff>457200</xdr:colOff>
      <xdr:row>92</xdr:row>
      <xdr:rowOff>47625</xdr:rowOff>
    </xdr:to>
    <xdr:sp>
      <xdr:nvSpPr>
        <xdr:cNvPr id="1" name="Line 1"/>
        <xdr:cNvSpPr>
          <a:spLocks/>
        </xdr:cNvSpPr>
      </xdr:nvSpPr>
      <xdr:spPr>
        <a:xfrm>
          <a:off x="8953500" y="14944725"/>
          <a:ext cx="57435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0.48425</cdr:y>
    </cdr:from>
    <cdr:to>
      <cdr:x>0.17575</cdr:x>
      <cdr:y>0.5225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2171700"/>
          <a:ext cx="419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0.33075</cdr:y>
    </cdr:from>
    <cdr:to>
      <cdr:x>0.1925</cdr:x>
      <cdr:y>0.40875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106680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0.33275</cdr:y>
    </cdr:from>
    <cdr:to>
      <cdr:x>0.1965</cdr:x>
      <cdr:y>0.3975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1343025"/>
          <a:ext cx="495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Unity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0.13275</cdr:x>
      <cdr:y>0.3305</cdr:y>
    </cdr:from>
    <cdr:to>
      <cdr:x>0.193</cdr:x>
      <cdr:y>0.39625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095375" y="1276350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0.12175</cdr:x>
      <cdr:y>0.32925</cdr:y>
    </cdr:from>
    <cdr:to>
      <cdr:x>0.18425</cdr:x>
      <cdr:y>0.39225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238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Unity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76200</xdr:rowOff>
    </xdr:from>
    <xdr:to>
      <xdr:col>12</xdr:col>
      <xdr:colOff>371475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52450" y="561975"/>
        <a:ext cx="71342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19050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609600" y="6477000"/>
        <a:ext cx="67246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14</xdr:col>
      <xdr:colOff>371475</xdr:colOff>
      <xdr:row>92</xdr:row>
      <xdr:rowOff>9525</xdr:rowOff>
    </xdr:to>
    <xdr:graphicFrame>
      <xdr:nvGraphicFramePr>
        <xdr:cNvPr id="3" name="Chart 3"/>
        <xdr:cNvGraphicFramePr/>
      </xdr:nvGraphicFramePr>
      <xdr:xfrm>
        <a:off x="609600" y="10848975"/>
        <a:ext cx="82962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14</xdr:col>
      <xdr:colOff>371475</xdr:colOff>
      <xdr:row>122</xdr:row>
      <xdr:rowOff>0</xdr:rowOff>
    </xdr:to>
    <xdr:graphicFrame>
      <xdr:nvGraphicFramePr>
        <xdr:cNvPr id="4" name="Chart 4"/>
        <xdr:cNvGraphicFramePr/>
      </xdr:nvGraphicFramePr>
      <xdr:xfrm>
        <a:off x="609600" y="15868650"/>
        <a:ext cx="82962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14</xdr:col>
      <xdr:colOff>361950</xdr:colOff>
      <xdr:row>148</xdr:row>
      <xdr:rowOff>47625</xdr:rowOff>
    </xdr:to>
    <xdr:graphicFrame>
      <xdr:nvGraphicFramePr>
        <xdr:cNvPr id="5" name="Chart 5"/>
        <xdr:cNvGraphicFramePr/>
      </xdr:nvGraphicFramePr>
      <xdr:xfrm>
        <a:off x="609600" y="20240625"/>
        <a:ext cx="8286750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209550</xdr:colOff>
      <xdr:row>18</xdr:row>
      <xdr:rowOff>47625</xdr:rowOff>
    </xdr:from>
    <xdr:to>
      <xdr:col>12</xdr:col>
      <xdr:colOff>257175</xdr:colOff>
      <xdr:row>18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1428750" y="2962275"/>
          <a:ext cx="61436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2009%20ID_ELEC_&amp;_GAS_GRC\Adjustments\Case-ID%20ELECsummSept2008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Rates-ID"/>
      <sheetName val="RevReq_Exh_ID"/>
      <sheetName val="ConverFac_Exh-ID"/>
      <sheetName val="IDElec09_08"/>
      <sheetName val="PFRstmtSheet"/>
      <sheetName val="ResultSumEl"/>
      <sheetName val="DFITAMA"/>
      <sheetName val="BldGain"/>
      <sheetName val="ColstripAFUDC"/>
      <sheetName val="ColstripCommon"/>
      <sheetName val="KF-BP_Summ"/>
      <sheetName val="CustAdv"/>
      <sheetName val="DeprTrue-up"/>
      <sheetName val="WA-SettleEx"/>
      <sheetName val="ID_DSM_Inv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MiscReState"/>
      <sheetName val="ExciseTax"/>
      <sheetName val="RevNormalztn"/>
      <sheetName val="ClarkFork"/>
      <sheetName val="DebtInt"/>
      <sheetName val="DebtCalc"/>
      <sheetName val="Inputs"/>
      <sheetName val="PFPSID"/>
      <sheetName val="PFProdFctr-ID"/>
      <sheetName val="Retail Rev Credit"/>
      <sheetName val="PFLabor"/>
      <sheetName val="PFExec"/>
      <sheetName val="PFTrans"/>
      <sheetName val="PFCapx2008"/>
      <sheetName val="PFCapx2009"/>
      <sheetName val="PFInfoServ"/>
      <sheetName val="PFAssetMgmt"/>
      <sheetName val="PFSR_Relicense"/>
      <sheetName val="PFCDAtribe"/>
      <sheetName val="PFMoLease"/>
      <sheetName val="PFColstripEmiss"/>
      <sheetName val="PFIncentives"/>
      <sheetName val="PFCS2"/>
      <sheetName val="PF16AMR"/>
      <sheetName val="PF17O&amp;M"/>
      <sheetName val="PF18Pension"/>
      <sheetName val="PF19Insur"/>
      <sheetName val="PF20CCX"/>
      <sheetName val="PF21Wartsila"/>
      <sheetName val="PF22Colstrip"/>
      <sheetName val="Not used after this tab"/>
      <sheetName val="SYSElec12_05"/>
      <sheetName val="PSWA-not used"/>
      <sheetName val="CWIPAllocDebt"/>
      <sheetName val="WARateNorm"/>
      <sheetName val="PFDebtIntnot used"/>
      <sheetName val="PFPSWA"/>
      <sheetName val="PFProdFctr-WA"/>
      <sheetName val="ProdFctrCalc-WA"/>
      <sheetName val="RevReq_Exh_WA"/>
      <sheetName val="Proposed Rates-WA"/>
      <sheetName val="ConverFac_Exh-WA"/>
      <sheetName val="WAElec12_07"/>
      <sheetName val="SubSpace"/>
    </sheetNames>
    <sheetDataSet>
      <sheetData sheetId="4">
        <row r="1">
          <cell r="A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125" zoomScaleNormal="125" workbookViewId="0" topLeftCell="A27">
      <selection activeCell="G41" sqref="G41:L4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3.7109375" style="0" customWidth="1"/>
    <col min="4" max="4" width="3.57421875" style="0" customWidth="1"/>
    <col min="5" max="5" width="4.140625" style="0" customWidth="1"/>
    <col min="6" max="6" width="13.00390625" style="0" customWidth="1"/>
    <col min="7" max="7" width="10.57421875" style="0" customWidth="1"/>
    <col min="8" max="8" width="9.8515625" style="0" customWidth="1"/>
    <col min="9" max="9" width="10.7109375" style="0" customWidth="1"/>
    <col min="10" max="10" width="12.00390625" style="0" bestFit="1" customWidth="1"/>
    <col min="11" max="11" width="9.7109375" style="0" customWidth="1"/>
    <col min="12" max="12" width="9.8515625" style="0" customWidth="1"/>
  </cols>
  <sheetData>
    <row r="1" ht="12.75">
      <c r="L1" s="10" t="s">
        <v>48</v>
      </c>
    </row>
    <row r="2" spans="1:12" ht="12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6" spans="2:12" ht="12.75"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</row>
    <row r="7" spans="6:12" ht="12.75"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</row>
    <row r="8" spans="1:12" ht="12.75">
      <c r="A8" t="s">
        <v>21</v>
      </c>
      <c r="F8" s="1" t="s">
        <v>22</v>
      </c>
      <c r="G8" s="1" t="s">
        <v>23</v>
      </c>
      <c r="H8" s="1" t="s">
        <v>23</v>
      </c>
      <c r="I8" s="1" t="s">
        <v>23</v>
      </c>
      <c r="J8" s="1" t="s">
        <v>24</v>
      </c>
      <c r="K8" s="1" t="s">
        <v>23</v>
      </c>
      <c r="L8" s="1" t="s">
        <v>25</v>
      </c>
    </row>
    <row r="9" spans="1:12" ht="12.75">
      <c r="A9" s="2" t="s">
        <v>26</v>
      </c>
      <c r="B9" s="2" t="s">
        <v>27</v>
      </c>
      <c r="C9" s="2"/>
      <c r="D9" s="2"/>
      <c r="E9" s="2"/>
      <c r="F9" s="3" t="s">
        <v>28</v>
      </c>
      <c r="G9" s="3" t="s">
        <v>29</v>
      </c>
      <c r="H9" s="3" t="s">
        <v>30</v>
      </c>
      <c r="I9" s="3" t="s">
        <v>31</v>
      </c>
      <c r="J9" s="3" t="s">
        <v>32</v>
      </c>
      <c r="K9" s="3" t="s">
        <v>33</v>
      </c>
      <c r="L9" s="3" t="s">
        <v>34</v>
      </c>
    </row>
    <row r="11" spans="1:3" ht="12.75">
      <c r="A11" s="4"/>
      <c r="C11" s="5" t="s">
        <v>35</v>
      </c>
    </row>
    <row r="12" spans="1:12" ht="12.75">
      <c r="A12" s="4">
        <v>1</v>
      </c>
      <c r="B12" s="6" t="s">
        <v>36</v>
      </c>
      <c r="C12" s="7"/>
      <c r="D12" s="7"/>
      <c r="E12" s="1"/>
      <c r="F12" s="13">
        <f>SUM(G12:L12)</f>
        <v>1007075999.9999996</v>
      </c>
      <c r="G12" s="11">
        <v>489134943.79367304</v>
      </c>
      <c r="H12" s="11">
        <v>87719940.37523778</v>
      </c>
      <c r="I12" s="11">
        <v>281312911.6691036</v>
      </c>
      <c r="J12" s="11">
        <v>109483393.70904869</v>
      </c>
      <c r="K12" s="11">
        <v>22785426.276963986</v>
      </c>
      <c r="L12" s="11">
        <v>16639384.175972598</v>
      </c>
    </row>
    <row r="13" spans="1:12" ht="12.75">
      <c r="A13" s="4">
        <v>2</v>
      </c>
      <c r="B13" s="7" t="s">
        <v>37</v>
      </c>
      <c r="C13" s="7"/>
      <c r="D13" s="7"/>
      <c r="E13" s="1"/>
      <c r="F13" s="13">
        <f>SUM(G13:L13)</f>
        <v>44028999.99999999</v>
      </c>
      <c r="G13" s="12">
        <v>14096399.118445784</v>
      </c>
      <c r="H13" s="12">
        <v>8197494.074327864</v>
      </c>
      <c r="I13" s="12">
        <v>17690540.217527285</v>
      </c>
      <c r="J13" s="12">
        <v>2381525.924042918</v>
      </c>
      <c r="K13" s="12">
        <v>760018.2526674718</v>
      </c>
      <c r="L13" s="12">
        <v>903022.4129886692</v>
      </c>
    </row>
    <row r="14" ht="12.75">
      <c r="A14" s="4"/>
    </row>
    <row r="15" spans="1:12" ht="12.75">
      <c r="A15" s="4">
        <v>3</v>
      </c>
      <c r="B15" t="s">
        <v>38</v>
      </c>
      <c r="F15" s="8">
        <f aca="true" t="shared" si="0" ref="F15:L15">F13/F12</f>
        <v>0.04371963982857303</v>
      </c>
      <c r="G15" s="8">
        <f t="shared" si="0"/>
        <v>0.0288190391982952</v>
      </c>
      <c r="H15" s="8">
        <f t="shared" si="0"/>
        <v>0.09345074836190737</v>
      </c>
      <c r="I15" s="8">
        <f t="shared" si="0"/>
        <v>0.06288563191985981</v>
      </c>
      <c r="J15" s="8">
        <f t="shared" si="0"/>
        <v>0.0217523940696596</v>
      </c>
      <c r="K15" s="8">
        <f t="shared" si="0"/>
        <v>0.03335545464145424</v>
      </c>
      <c r="L15" s="8">
        <f t="shared" si="0"/>
        <v>0.05427018232397331</v>
      </c>
    </row>
    <row r="16" spans="1:12" ht="12.75">
      <c r="A16" s="4">
        <v>4</v>
      </c>
      <c r="B16" t="s">
        <v>39</v>
      </c>
      <c r="F16" s="9">
        <f aca="true" t="shared" si="1" ref="F16:L16">F15/$F15</f>
        <v>1</v>
      </c>
      <c r="G16" s="9">
        <f t="shared" si="1"/>
        <v>0.6591783306380415</v>
      </c>
      <c r="H16" s="9">
        <f t="shared" si="1"/>
        <v>2.1375004169369323</v>
      </c>
      <c r="I16" s="9">
        <f t="shared" si="1"/>
        <v>1.4383840344165146</v>
      </c>
      <c r="J16" s="9">
        <f t="shared" si="1"/>
        <v>0.4975428469894048</v>
      </c>
      <c r="K16" s="9">
        <f t="shared" si="1"/>
        <v>0.7629398314405769</v>
      </c>
      <c r="L16" s="9">
        <f t="shared" si="1"/>
        <v>1.241322722162614</v>
      </c>
    </row>
    <row r="17" ht="12.75">
      <c r="A17" s="4"/>
    </row>
    <row r="18" spans="1:3" ht="12.75">
      <c r="A18" s="4"/>
      <c r="C18" s="5" t="s">
        <v>40</v>
      </c>
    </row>
    <row r="19" spans="1:12" ht="12.75">
      <c r="A19" s="4">
        <v>5</v>
      </c>
      <c r="B19" s="7" t="s">
        <v>36</v>
      </c>
      <c r="C19" s="7"/>
      <c r="D19" s="7"/>
      <c r="E19" s="1"/>
      <c r="F19" s="13">
        <f>SUM(G19:L19)</f>
        <v>1007075999.9999999</v>
      </c>
      <c r="G19" s="11">
        <v>489199410.760438</v>
      </c>
      <c r="H19" s="11">
        <v>87732291.88708042</v>
      </c>
      <c r="I19" s="11">
        <v>281355022.4737474</v>
      </c>
      <c r="J19" s="11">
        <v>109360480.40103784</v>
      </c>
      <c r="K19" s="11">
        <v>22788521.586321175</v>
      </c>
      <c r="L19" s="11">
        <v>16640272.891375165</v>
      </c>
    </row>
    <row r="20" spans="1:12" ht="12.75">
      <c r="A20" s="4">
        <v>6</v>
      </c>
      <c r="B20" s="7" t="s">
        <v>37</v>
      </c>
      <c r="C20" s="7"/>
      <c r="D20" s="7"/>
      <c r="E20" s="1"/>
      <c r="F20" s="13">
        <f>SUM(G20:L20)</f>
        <v>44029000</v>
      </c>
      <c r="G20" s="12">
        <v>14092998.731238127</v>
      </c>
      <c r="H20" s="12">
        <v>8196842.5790741965</v>
      </c>
      <c r="I20" s="12">
        <v>17688319.03280896</v>
      </c>
      <c r="J20" s="12">
        <v>2388009.1333699077</v>
      </c>
      <c r="K20" s="12">
        <v>759854.9868761655</v>
      </c>
      <c r="L20" s="12">
        <v>902975.5366326394</v>
      </c>
    </row>
    <row r="21" ht="12.75">
      <c r="A21" s="4"/>
    </row>
    <row r="22" spans="1:12" ht="12.75">
      <c r="A22" s="4">
        <v>7</v>
      </c>
      <c r="B22" t="s">
        <v>38</v>
      </c>
      <c r="F22" s="8">
        <f aca="true" t="shared" si="2" ref="F22:L22">F20/F19</f>
        <v>0.04371963982857302</v>
      </c>
      <c r="G22" s="8">
        <f t="shared" si="2"/>
        <v>0.0288082904869636</v>
      </c>
      <c r="H22" s="8">
        <f t="shared" si="2"/>
        <v>0.09343016582336972</v>
      </c>
      <c r="I22" s="8">
        <f t="shared" si="2"/>
        <v>0.06286832514055944</v>
      </c>
      <c r="J22" s="8">
        <f t="shared" si="2"/>
        <v>0.021836125121367383</v>
      </c>
      <c r="K22" s="8">
        <f t="shared" si="2"/>
        <v>0.03334375966417536</v>
      </c>
      <c r="L22" s="8">
        <f t="shared" si="2"/>
        <v>0.05426446684661412</v>
      </c>
    </row>
    <row r="23" spans="1:12" ht="12.75">
      <c r="A23" s="4">
        <v>8</v>
      </c>
      <c r="B23" t="s">
        <v>41</v>
      </c>
      <c r="F23" s="9">
        <f aca="true" t="shared" si="3" ref="F23:L23">F22/$F22</f>
        <v>1</v>
      </c>
      <c r="G23" s="9">
        <f t="shared" si="3"/>
        <v>0.6589324751970146</v>
      </c>
      <c r="H23" s="9">
        <f t="shared" si="3"/>
        <v>2.1370296322136744</v>
      </c>
      <c r="I23" s="9">
        <f t="shared" si="3"/>
        <v>1.437988176185106</v>
      </c>
      <c r="J23" s="9">
        <f t="shared" si="3"/>
        <v>0.49945802863399524</v>
      </c>
      <c r="K23" s="9">
        <f t="shared" si="3"/>
        <v>0.7626723320438589</v>
      </c>
      <c r="L23" s="9">
        <f t="shared" si="3"/>
        <v>1.2411919919603163</v>
      </c>
    </row>
    <row r="24" ht="12.75">
      <c r="A24" s="4"/>
    </row>
    <row r="25" spans="1:3" ht="12.75">
      <c r="A25" s="4"/>
      <c r="C25" s="5" t="s">
        <v>42</v>
      </c>
    </row>
    <row r="26" spans="1:12" ht="12.75">
      <c r="A26" s="4">
        <v>9</v>
      </c>
      <c r="B26" s="7" t="s">
        <v>36</v>
      </c>
      <c r="C26" s="7"/>
      <c r="D26" s="7"/>
      <c r="F26" s="13">
        <f>SUM(G26:L26)</f>
        <v>1007076000.0000001</v>
      </c>
      <c r="G26" s="11">
        <v>467108787.5666075</v>
      </c>
      <c r="H26" s="11">
        <v>92971355.20010564</v>
      </c>
      <c r="I26" s="11">
        <v>298763733.92077434</v>
      </c>
      <c r="J26" s="11">
        <v>109486939.6461276</v>
      </c>
      <c r="K26" s="11">
        <v>21727787.53066823</v>
      </c>
      <c r="L26" s="11">
        <v>17017396.135716803</v>
      </c>
    </row>
    <row r="27" spans="1:12" ht="12.75">
      <c r="A27" s="4">
        <v>10</v>
      </c>
      <c r="B27" s="7" t="s">
        <v>37</v>
      </c>
      <c r="C27" s="7"/>
      <c r="D27" s="7"/>
      <c r="F27" s="13">
        <f>SUM(G27:L27)</f>
        <v>44028999.99999998</v>
      </c>
      <c r="G27" s="12">
        <v>15359362.934002697</v>
      </c>
      <c r="H27" s="12">
        <v>7897871.753375724</v>
      </c>
      <c r="I27" s="12">
        <v>16688304.982174113</v>
      </c>
      <c r="J27" s="12">
        <v>2381343.1366145983</v>
      </c>
      <c r="K27" s="12">
        <v>820662.4787543286</v>
      </c>
      <c r="L27" s="12">
        <v>881454.7150785169</v>
      </c>
    </row>
    <row r="28" ht="12.75">
      <c r="A28" s="4"/>
    </row>
    <row r="29" spans="1:12" ht="12.75">
      <c r="A29" s="4">
        <v>11</v>
      </c>
      <c r="B29" t="s">
        <v>38</v>
      </c>
      <c r="F29" s="8">
        <f aca="true" t="shared" si="4" ref="F29:L29">F27/F26</f>
        <v>0.04371963982857299</v>
      </c>
      <c r="G29" s="8">
        <f t="shared" si="4"/>
        <v>0.03288176832214386</v>
      </c>
      <c r="H29" s="8">
        <f t="shared" si="4"/>
        <v>0.0849495173688374</v>
      </c>
      <c r="I29" s="8">
        <f t="shared" si="4"/>
        <v>0.05585786722895721</v>
      </c>
      <c r="J29" s="8">
        <f t="shared" si="4"/>
        <v>0.021750020087430794</v>
      </c>
      <c r="K29" s="8">
        <f t="shared" si="4"/>
        <v>0.03777018150587049</v>
      </c>
      <c r="L29" s="8">
        <f t="shared" si="4"/>
        <v>0.05179727309917196</v>
      </c>
    </row>
    <row r="30" spans="1:12" ht="12.75">
      <c r="A30" s="4">
        <v>12</v>
      </c>
      <c r="B30" t="s">
        <v>43</v>
      </c>
      <c r="F30" s="9">
        <f aca="true" t="shared" si="5" ref="F30:L30">F29/$F29</f>
        <v>1</v>
      </c>
      <c r="G30" s="9">
        <f t="shared" si="5"/>
        <v>0.7521051969109307</v>
      </c>
      <c r="H30" s="9">
        <f t="shared" si="5"/>
        <v>1.9430516285570723</v>
      </c>
      <c r="I30" s="9">
        <f t="shared" si="5"/>
        <v>1.2776378636232788</v>
      </c>
      <c r="J30" s="9">
        <f t="shared" si="5"/>
        <v>0.49748854685705934</v>
      </c>
      <c r="K30" s="9">
        <f t="shared" si="5"/>
        <v>0.8639179474938348</v>
      </c>
      <c r="L30" s="9">
        <f t="shared" si="5"/>
        <v>1.1847598311027216</v>
      </c>
    </row>
    <row r="31" ht="12.75">
      <c r="A31" s="4"/>
    </row>
    <row r="32" spans="1:3" ht="12.75">
      <c r="A32" s="4"/>
      <c r="C32" s="5" t="s">
        <v>44</v>
      </c>
    </row>
    <row r="33" spans="1:12" ht="12.75">
      <c r="A33" s="4">
        <v>13</v>
      </c>
      <c r="B33" s="7" t="s">
        <v>36</v>
      </c>
      <c r="C33" s="7"/>
      <c r="D33" s="7"/>
      <c r="F33" s="13">
        <f>SUM(G33:L33)</f>
        <v>1007076000.0000002</v>
      </c>
      <c r="G33" s="11">
        <v>487775935.10906225</v>
      </c>
      <c r="H33" s="11">
        <v>87180325.8384212</v>
      </c>
      <c r="I33" s="11">
        <v>282509315.7679287</v>
      </c>
      <c r="J33" s="11">
        <v>109483393.70904869</v>
      </c>
      <c r="K33" s="11">
        <v>23487645.39956675</v>
      </c>
      <c r="L33" s="11">
        <v>16639384.175972598</v>
      </c>
    </row>
    <row r="34" spans="1:12" ht="12.75">
      <c r="A34" s="4">
        <v>14</v>
      </c>
      <c r="B34" s="7" t="s">
        <v>37</v>
      </c>
      <c r="C34" s="7"/>
      <c r="D34" s="7"/>
      <c r="F34" s="13">
        <f>SUM(G34:L34)</f>
        <v>44029000.00000006</v>
      </c>
      <c r="G34" s="12">
        <v>14203091.243273705</v>
      </c>
      <c r="H34" s="12">
        <v>8239857.763517596</v>
      </c>
      <c r="I34" s="12">
        <v>17596613.742367983</v>
      </c>
      <c r="J34" s="12">
        <v>2381525.924042918</v>
      </c>
      <c r="K34" s="12">
        <v>704888.9138091877</v>
      </c>
      <c r="L34" s="12">
        <v>903022.4129886692</v>
      </c>
    </row>
    <row r="35" ht="12.75">
      <c r="A35" s="4"/>
    </row>
    <row r="36" spans="1:12" ht="12.75">
      <c r="A36" s="4">
        <v>15</v>
      </c>
      <c r="B36" t="s">
        <v>38</v>
      </c>
      <c r="F36" s="8">
        <f aca="true" t="shared" si="6" ref="F36:L36">F34/F33</f>
        <v>0.04371963982857307</v>
      </c>
      <c r="G36" s="8">
        <f t="shared" si="6"/>
        <v>0.029118064711614</v>
      </c>
      <c r="H36" s="8">
        <f t="shared" si="6"/>
        <v>0.09451510629576257</v>
      </c>
      <c r="I36" s="8">
        <f t="shared" si="6"/>
        <v>0.06228684422152992</v>
      </c>
      <c r="J36" s="8">
        <f t="shared" si="6"/>
        <v>0.0217523940696596</v>
      </c>
      <c r="K36" s="8">
        <f t="shared" si="6"/>
        <v>0.030011050567980303</v>
      </c>
      <c r="L36" s="8">
        <f t="shared" si="6"/>
        <v>0.05427018232397331</v>
      </c>
    </row>
    <row r="37" spans="1:12" ht="12.75">
      <c r="A37" s="4">
        <v>16</v>
      </c>
      <c r="B37" t="s">
        <v>45</v>
      </c>
      <c r="F37" s="9">
        <f aca="true" t="shared" si="7" ref="F37:L37">F36/$F36</f>
        <v>1</v>
      </c>
      <c r="G37" s="9">
        <f t="shared" si="7"/>
        <v>0.666017945842816</v>
      </c>
      <c r="H37" s="9">
        <f t="shared" si="7"/>
        <v>2.1618454924688564</v>
      </c>
      <c r="I37" s="9">
        <f t="shared" si="7"/>
        <v>1.4246879541039177</v>
      </c>
      <c r="J37" s="9">
        <f t="shared" si="7"/>
        <v>0.4975428469894044</v>
      </c>
      <c r="K37" s="9">
        <f t="shared" si="7"/>
        <v>0.6864432251879283</v>
      </c>
      <c r="L37" s="9">
        <f t="shared" si="7"/>
        <v>1.2413227221626129</v>
      </c>
    </row>
    <row r="38" ht="12.75">
      <c r="A38" s="4"/>
    </row>
    <row r="39" spans="1:3" ht="12.75">
      <c r="A39" s="4"/>
      <c r="C39" s="5" t="s">
        <v>46</v>
      </c>
    </row>
    <row r="40" spans="1:12" ht="12.75">
      <c r="A40" s="4">
        <v>17</v>
      </c>
      <c r="B40" s="7" t="s">
        <v>36</v>
      </c>
      <c r="C40" s="7"/>
      <c r="D40" s="7"/>
      <c r="F40" s="13">
        <f>SUM(G40:L40)</f>
        <v>1007076000</v>
      </c>
      <c r="G40" s="11">
        <v>478800272.7774744</v>
      </c>
      <c r="H40" s="11">
        <v>90175906.7424946</v>
      </c>
      <c r="I40" s="11">
        <v>289558653.92650676</v>
      </c>
      <c r="J40" s="11">
        <v>109483393.70904869</v>
      </c>
      <c r="K40" s="11">
        <v>22344427.127779145</v>
      </c>
      <c r="L40" s="11">
        <v>16713345.716696437</v>
      </c>
    </row>
    <row r="41" spans="1:12" ht="12.75">
      <c r="A41" s="4">
        <v>18</v>
      </c>
      <c r="B41" s="7" t="s">
        <v>37</v>
      </c>
      <c r="C41" s="7"/>
      <c r="D41" s="7"/>
      <c r="F41" s="13">
        <f>SUM(G41:L41)</f>
        <v>44029000.00000002</v>
      </c>
      <c r="G41" s="12">
        <v>14907746.40606907</v>
      </c>
      <c r="H41" s="12">
        <v>8004682.74560298</v>
      </c>
      <c r="I41" s="12">
        <v>17043189.120961368</v>
      </c>
      <c r="J41" s="12">
        <v>2381525.924042918</v>
      </c>
      <c r="K41" s="12">
        <v>794639.9124159534</v>
      </c>
      <c r="L41" s="12">
        <v>897215.8909077374</v>
      </c>
    </row>
    <row r="42" ht="12.75">
      <c r="A42" s="4"/>
    </row>
    <row r="43" spans="1:12" ht="12.75">
      <c r="A43" s="4">
        <v>19</v>
      </c>
      <c r="B43" t="s">
        <v>38</v>
      </c>
      <c r="F43" s="8">
        <f aca="true" t="shared" si="8" ref="F43:L43">F41/F40</f>
        <v>0.04371963982857304</v>
      </c>
      <c r="G43" s="8">
        <f t="shared" si="8"/>
        <v>0.03113562638465234</v>
      </c>
      <c r="H43" s="8">
        <f t="shared" si="8"/>
        <v>0.08876742175114546</v>
      </c>
      <c r="I43" s="8">
        <f t="shared" si="8"/>
        <v>0.05885919446664896</v>
      </c>
      <c r="J43" s="8">
        <f t="shared" si="8"/>
        <v>0.0217523940696596</v>
      </c>
      <c r="K43" s="8">
        <f t="shared" si="8"/>
        <v>0.03556322602820447</v>
      </c>
      <c r="L43" s="8">
        <f t="shared" si="8"/>
        <v>0.053682602281805804</v>
      </c>
    </row>
    <row r="44" spans="1:12" ht="12.75">
      <c r="A44" s="4">
        <v>20</v>
      </c>
      <c r="B44" t="s">
        <v>47</v>
      </c>
      <c r="F44" s="9">
        <f aca="true" t="shared" si="9" ref="F44:L44">F43/$F43</f>
        <v>1</v>
      </c>
      <c r="G44" s="9">
        <f t="shared" si="9"/>
        <v>0.7121656652876541</v>
      </c>
      <c r="H44" s="9">
        <f t="shared" si="9"/>
        <v>2.030378614718856</v>
      </c>
      <c r="I44" s="9">
        <f t="shared" si="9"/>
        <v>1.346287268089099</v>
      </c>
      <c r="J44" s="9">
        <f t="shared" si="9"/>
        <v>0.49754284698940465</v>
      </c>
      <c r="K44" s="9">
        <f t="shared" si="9"/>
        <v>0.8134382206177753</v>
      </c>
      <c r="L44" s="9">
        <f t="shared" si="9"/>
        <v>1.227882994743279</v>
      </c>
    </row>
    <row r="46" ht="12.75">
      <c r="M46" s="10"/>
    </row>
    <row r="47" ht="12.75">
      <c r="M47" s="10"/>
    </row>
    <row r="48" ht="12.75">
      <c r="M48" s="10"/>
    </row>
    <row r="49" ht="12.75">
      <c r="M49" s="10"/>
    </row>
  </sheetData>
  <mergeCells count="3">
    <mergeCell ref="A2:L2"/>
    <mergeCell ref="A3:L3"/>
    <mergeCell ref="A4:L4"/>
  </mergeCells>
  <printOptions horizontalCentered="1" verticalCentered="1"/>
  <pageMargins left="0.75" right="0.75" top="0.5" bottom="0.48" header="0.17" footer="0.5"/>
  <pageSetup fitToHeight="1" fitToWidth="1" horizontalDpi="600" verticalDpi="600" orientation="landscape" scale="86" r:id="rId2"/>
  <headerFooter alignWithMargins="0">
    <oddFooter>&amp;CPage &amp;P of &amp;N</oddFooter>
  </headerFooter>
  <rowBreaks count="4" manualBreakCount="4">
    <brk id="8" max="255" man="1"/>
    <brk id="20" max="13" man="1"/>
    <brk id="40" max="255" man="1"/>
    <brk id="62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0" sqref="Q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 Employee</dc:creator>
  <cp:keywords/>
  <dc:description/>
  <cp:lastModifiedBy>Patrick Ehrbar</cp:lastModifiedBy>
  <cp:lastPrinted>2009-01-21T22:40:28Z</cp:lastPrinted>
  <dcterms:created xsi:type="dcterms:W3CDTF">2009-01-19T22:33:44Z</dcterms:created>
  <dcterms:modified xsi:type="dcterms:W3CDTF">2009-01-21T22:40:29Z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