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Tax Calc exhibit" sheetId="1" r:id="rId1"/>
    <sheet name="wp 04-055" sheetId="2" r:id="rId2"/>
    <sheet name="wp 04-056" sheetId="3" r:id="rId3"/>
    <sheet name="wp 04-057" sheetId="4" r:id="rId4"/>
    <sheet name="wp 04-058" sheetId="5" r:id="rId5"/>
    <sheet name="wp 04-059" sheetId="6" r:id="rId6"/>
    <sheet name="Tax Calc detail" sheetId="7" r:id="rId7"/>
  </sheets>
  <definedNames>
    <definedName name="_xlnm.Print_Area" localSheetId="6">'Tax Calc detail'!$C$4:$M$43</definedName>
    <definedName name="_xlnm.Print_Area" localSheetId="0">'Tax Calc exhibit'!$C$1:$L$53</definedName>
    <definedName name="_xlnm.Print_Area" localSheetId="1">'wp 04-055'!$A$1:$K$67</definedName>
    <definedName name="_xlnm.Print_Area" localSheetId="2">'wp 04-056'!$A$1:$K$71</definedName>
    <definedName name="_xlnm.Print_Area" localSheetId="3">'wp 04-057'!$C$3:$K$37</definedName>
    <definedName name="_xlnm.Print_Area" localSheetId="4">'wp 04-058'!$C$3:$K$44</definedName>
    <definedName name="_xlnm.Print_Area" localSheetId="5">'wp 04-059'!$B$3:$L$30</definedName>
    <definedName name="_xlnm.Print_Titles" localSheetId="1">'wp 04-055'!$A:$D,'wp 04-055'!$1:$5</definedName>
    <definedName name="_xlnm.Print_Titles" localSheetId="2">'wp 04-056'!$A:$D,'wp 04-056'!$1:$5</definedName>
  </definedNames>
  <calcPr fullCalcOnLoad="1"/>
</workbook>
</file>

<file path=xl/comments2.xml><?xml version="1.0" encoding="utf-8"?>
<comments xmlns="http://schemas.openxmlformats.org/spreadsheetml/2006/main">
  <authors>
    <author>Verizon</author>
    <author>Information Services</author>
  </authors>
  <commentList>
    <comment ref="F46" authorId="0">
      <text>
        <r>
          <rPr>
            <sz val="8"/>
            <rFont val="Tahoma"/>
            <family val="0"/>
          </rPr>
          <t>This does not run through the tax provision. Dr. Accrued Liability, Cr. APIC per APB 25</t>
        </r>
      </text>
    </comment>
    <comment ref="F51" authorId="0">
      <text>
        <r>
          <rPr>
            <sz val="8"/>
            <rFont val="Tahoma"/>
            <family val="2"/>
          </rPr>
          <t xml:space="preserve">This all belongs to Idaho and Oregon since there is no state tax in Washington.
</t>
        </r>
      </text>
    </comment>
    <comment ref="D2" authorId="1">
      <text>
        <r>
          <rPr>
            <sz val="8"/>
            <rFont val="Tahoma"/>
            <family val="0"/>
          </rPr>
          <t xml:space="preserve">Dr - reduces income by reducing revenue or increasing an expense
Cr - Inc income by increase rev or reducing expense
</t>
        </r>
      </text>
    </comment>
  </commentList>
</comments>
</file>

<file path=xl/comments3.xml><?xml version="1.0" encoding="utf-8"?>
<comments xmlns="http://schemas.openxmlformats.org/spreadsheetml/2006/main">
  <authors>
    <author>Information Services</author>
  </authors>
  <commentList>
    <comment ref="D2" authorId="0">
      <text>
        <r>
          <rPr>
            <sz val="8"/>
            <rFont val="Tahoma"/>
            <family val="0"/>
          </rPr>
          <t>Dr - reduces income by reducing revenue or increasing an expense
Cr - Inc income by increase rev or reducing expense</t>
        </r>
      </text>
    </comment>
  </commentList>
</comments>
</file>

<file path=xl/sharedStrings.xml><?xml version="1.0" encoding="utf-8"?>
<sst xmlns="http://schemas.openxmlformats.org/spreadsheetml/2006/main" count="443" uniqueCount="231">
  <si>
    <t>Operating Revenue</t>
  </si>
  <si>
    <t>Interest</t>
  </si>
  <si>
    <t>Taxable Income</t>
  </si>
  <si>
    <t>Adjustments to FIT</t>
  </si>
  <si>
    <t>Federal Income Tax-Current</t>
  </si>
  <si>
    <t>Adjustments</t>
  </si>
  <si>
    <t>AFUDC</t>
  </si>
  <si>
    <t>BAD DEBT</t>
  </si>
  <si>
    <t>CIAC</t>
  </si>
  <si>
    <t>CONTRACTS-% OF COMPLETION (NONREG)</t>
  </si>
  <si>
    <t>COST OF REMOVAL</t>
  </si>
  <si>
    <t>DEF. COMP.-NQ (EIP) (DEFERRD)</t>
  </si>
  <si>
    <t xml:space="preserve">DEF. COMP.-NQ (LTIP-SAR) </t>
  </si>
  <si>
    <t xml:space="preserve">DEF. COMP.-NQ (LTIP-DEFERRED) </t>
  </si>
  <si>
    <t>DEF. COMP.-VIP</t>
  </si>
  <si>
    <t>DEF. COMP.-NQ (NESDP)</t>
  </si>
  <si>
    <t>FAS 106-OPEB ADJUSTMENT</t>
  </si>
  <si>
    <t>ELIMINATE BOOK ACCRUAL OF SFAS 112 EXP</t>
  </si>
  <si>
    <t>DEF. COMP.-NQ (SEP)</t>
  </si>
  <si>
    <t>DEF. COMP.-QUAL (PENSION)</t>
  </si>
  <si>
    <t>SCRP ACCRUAL</t>
  </si>
  <si>
    <t>DEF. COMP.-QUAL (S&amp;I)</t>
  </si>
  <si>
    <t>DEPRECIATION (BOOK)</t>
  </si>
  <si>
    <t>DEPREC/AMORT (TAX) (NONREG)</t>
  </si>
  <si>
    <t>DEPRECIATION (BOOK) (JURIS)</t>
  </si>
  <si>
    <t>DEPRECIATION (TAX)</t>
  </si>
  <si>
    <t>EARNINGS OF SUBSIDIARIES</t>
  </si>
  <si>
    <t>FUEL TAX CREDIT</t>
  </si>
  <si>
    <t>GAIN/LOSS ASSET SALES</t>
  </si>
  <si>
    <t xml:space="preserve">INSURANCE-OTHER </t>
  </si>
  <si>
    <t>INSUR-SELF INSURANCE (VEBA)</t>
  </si>
  <si>
    <t>INVENTORY RESERVES (OBSOL)(NONREG)</t>
  </si>
  <si>
    <t>MEALS &amp; ENTER (50%)</t>
  </si>
  <si>
    <t>PAYPHONE EQUIPMENT</t>
  </si>
  <si>
    <t>PENALTIES AND FINES</t>
  </si>
  <si>
    <t>PROPERTY DAMAGE (REGULATED)</t>
  </si>
  <si>
    <t>REVENUE ADJ (CARRIER)</t>
  </si>
  <si>
    <t>REVENUE ADJ (END USER)</t>
  </si>
  <si>
    <t>SEC. 263A ADJ.-CAP. PROP. TAX</t>
  </si>
  <si>
    <t>SEC. 263A ADJ.-CONST. PD. INTEREST</t>
  </si>
  <si>
    <t>SEC. 263A ADJ.-INVENTORY (NONREG)</t>
  </si>
  <si>
    <t>SEC. 263A ADJ.-OTHER (UNIF. CAP.)</t>
  </si>
  <si>
    <t>SOFTWARE EXP CAPITALIZED FOR TAX</t>
  </si>
  <si>
    <t>STOCK OPTIONS &amp; APPRECIATION RIGHTS</t>
  </si>
  <si>
    <t>TAXES-GROSS RECEIPTS-STATE</t>
  </si>
  <si>
    <t>TAXES-OTHER</t>
  </si>
  <si>
    <t>TAXES-PROPERTY</t>
  </si>
  <si>
    <t>TAXES-SALES &amp; USE</t>
  </si>
  <si>
    <t>TAXES-STATE AND LOCAL</t>
  </si>
  <si>
    <t>VACATION PAY (ACCRUED)</t>
  </si>
  <si>
    <t>VACATION PAY (BANKED)</t>
  </si>
  <si>
    <t>WARRANTY AND DEFECTIVES (NONREG)</t>
  </si>
  <si>
    <t>GAIN/LOSS ASSET SALES (TAX)</t>
  </si>
  <si>
    <t>CLUB DUES/SPOUSAL TRVL(FOREIGN TRVL)</t>
  </si>
  <si>
    <t>SALARIES &amp; WAGES CLAIMED AS JOBS CREDIT</t>
  </si>
  <si>
    <t>TOTAL ADJUSTMENTS TO BOOK INCOME</t>
  </si>
  <si>
    <t xml:space="preserve"> </t>
  </si>
  <si>
    <t>Washington Allocation Factor</t>
  </si>
  <si>
    <t>Estimated Washington Additional Flow-Through Items</t>
  </si>
  <si>
    <t>Federal Tax Rate</t>
  </si>
  <si>
    <t>Estimated Tax Impact of Additional Washington F/T Items</t>
  </si>
  <si>
    <t>DEBIT/</t>
  </si>
  <si>
    <t>Non-Property</t>
  </si>
  <si>
    <t>DESCRIPTION</t>
  </si>
  <si>
    <t>(CREDIT)</t>
  </si>
  <si>
    <t>Flow Through</t>
  </si>
  <si>
    <t>SCHEDULE M1</t>
  </si>
  <si>
    <t>Schedule M1</t>
  </si>
  <si>
    <t>Debit</t>
  </si>
  <si>
    <t>(Credit)</t>
  </si>
  <si>
    <t>In reg stmt</t>
  </si>
  <si>
    <t>Regulatory</t>
  </si>
  <si>
    <t>Total</t>
  </si>
  <si>
    <t>Book to Tax  Dr - Reduce Income; (Cr) - Increase Income</t>
  </si>
  <si>
    <t>credit:</t>
  </si>
  <si>
    <t>included as exp in book not tax</t>
  </si>
  <si>
    <t>debit</t>
  </si>
  <si>
    <t>included as revenue in book not tax</t>
  </si>
  <si>
    <t>included as exp in tax not book</t>
  </si>
  <si>
    <t>included as rev in tax not book</t>
  </si>
  <si>
    <t>Provision for Deferred Tax</t>
  </si>
  <si>
    <t>Regulated</t>
  </si>
  <si>
    <t>(a)</t>
  </si>
  <si>
    <t>(b)</t>
  </si>
  <si>
    <t>(c)</t>
  </si>
  <si>
    <t>(d)</t>
  </si>
  <si>
    <t>(e)</t>
  </si>
  <si>
    <t>(f)</t>
  </si>
  <si>
    <t>Line</t>
  </si>
  <si>
    <t>Description</t>
  </si>
  <si>
    <t>Intrastate</t>
  </si>
  <si>
    <t>No</t>
  </si>
  <si>
    <t>No.</t>
  </si>
  <si>
    <t>PENSION</t>
  </si>
  <si>
    <t>DEF. COMP.- SERP</t>
  </si>
  <si>
    <t>DEF. COMP.- 401k</t>
  </si>
  <si>
    <t>BOOK GAIN (LOSS)</t>
  </si>
  <si>
    <t>INSURANCE-REFUND</t>
  </si>
  <si>
    <t>VEBA PREFUNDING</t>
  </si>
  <si>
    <t>DEFERRED GAINS AND RESTORALS</t>
  </si>
  <si>
    <t>CONTINGENCIES-MISC ASSETS/LIAB</t>
  </si>
  <si>
    <t>ABANDONMENT LOSS</t>
  </si>
  <si>
    <t>SEC. 263A ADJ.-PROCUREMENT COSTS</t>
  </si>
  <si>
    <t>SOFTWARE RIGHT TO USE</t>
  </si>
  <si>
    <t>STOCK OPTIONS &amp; APPRECIATION RIGHTS PRE 123</t>
  </si>
  <si>
    <t>STOCK OPTIONS &amp; APPRECIATION RIGHTS FAS 123</t>
  </si>
  <si>
    <t>TAXES-SALES &amp; USE (AUDIT RESERVE)</t>
  </si>
  <si>
    <t>EXTRAORDINARY INCOME/EXPENSE</t>
  </si>
  <si>
    <t>Verizon Northwest Inc.</t>
  </si>
  <si>
    <t>UT-040788</t>
  </si>
  <si>
    <t>Debits</t>
  </si>
  <si>
    <t>Non-Property Flow-through</t>
  </si>
  <si>
    <t>Months</t>
  </si>
  <si>
    <t>Credits</t>
  </si>
  <si>
    <t>Test Year Debits</t>
  </si>
  <si>
    <t>Test Year Credits</t>
  </si>
  <si>
    <t>Schedule for the calculation of</t>
  </si>
  <si>
    <t>For the Test Year Ended September 2003</t>
  </si>
  <si>
    <t>In TY</t>
  </si>
  <si>
    <t>Weighted</t>
  </si>
  <si>
    <t>Reported</t>
  </si>
  <si>
    <t>Expenses</t>
  </si>
  <si>
    <t>Difference to be normalized</t>
  </si>
  <si>
    <t>Book Basis</t>
  </si>
  <si>
    <t>Depreciation Expense</t>
  </si>
  <si>
    <t>Tax Basis</t>
  </si>
  <si>
    <t>Weighted Totals</t>
  </si>
  <si>
    <t>Expense</t>
  </si>
  <si>
    <t>Book Basis Depreciation Expense</t>
  </si>
  <si>
    <t>Tax Basis Depreciation Expense</t>
  </si>
  <si>
    <t>Tax Rate</t>
  </si>
  <si>
    <t>Schedule for the calculation of Provision of Deferred Income Tax</t>
  </si>
  <si>
    <t>Calculation for Deferred Tax Provision</t>
  </si>
  <si>
    <t>Calculation for Weighted Expense</t>
  </si>
  <si>
    <t>(b)*(c)</t>
  </si>
  <si>
    <t>3 mo. /12 mo.</t>
  </si>
  <si>
    <t>9 mo. /12 mo.</t>
  </si>
  <si>
    <t>In Test Year</t>
  </si>
  <si>
    <t>Source</t>
  </si>
  <si>
    <t>Year</t>
  </si>
  <si>
    <t>Washington</t>
  </si>
  <si>
    <t>2002 Verizon NW</t>
  </si>
  <si>
    <t>2003 Verizon NW</t>
  </si>
  <si>
    <t>Verizon NW</t>
  </si>
  <si>
    <t>Tax Expense</t>
  </si>
  <si>
    <t>Verizon</t>
  </si>
  <si>
    <t>North West</t>
  </si>
  <si>
    <t>Schedule M1 Additions</t>
  </si>
  <si>
    <t>Schedule M1 Deductions</t>
  </si>
  <si>
    <t xml:space="preserve">    Book Depreciation</t>
  </si>
  <si>
    <t>Total Schedule M1 Additons</t>
  </si>
  <si>
    <t xml:space="preserve">   Tax Depreciation</t>
  </si>
  <si>
    <t>Total Schedule M1 Deductions</t>
  </si>
  <si>
    <t>Provision for Deferred Income Tax</t>
  </si>
  <si>
    <t>Pensions</t>
  </si>
  <si>
    <t>Sec 263A</t>
  </si>
  <si>
    <t xml:space="preserve">    Miscellaneous additions</t>
  </si>
  <si>
    <t xml:space="preserve">    Miscellaneous deductions</t>
  </si>
  <si>
    <t>Dr - reduces income by reducing revenue or increasing an expense</t>
  </si>
  <si>
    <t>Cr - Inc income by increase revenue or reducing an expense</t>
  </si>
  <si>
    <t>M1 addition</t>
  </si>
  <si>
    <t>M1 deduction</t>
  </si>
  <si>
    <t>Co-incl</t>
  </si>
  <si>
    <t>EBIT</t>
  </si>
  <si>
    <t>Operating Expenses:</t>
  </si>
  <si>
    <t>Plant Specific Operations</t>
  </si>
  <si>
    <t>Plant Non-Spec Operations</t>
  </si>
  <si>
    <t>Access</t>
  </si>
  <si>
    <t>Customer Operations</t>
  </si>
  <si>
    <t>Corporate Operations</t>
  </si>
  <si>
    <t>Depreciation</t>
  </si>
  <si>
    <t>Other Income &amp; Expenses</t>
  </si>
  <si>
    <t>Taxes Other Than Income Taxes</t>
  </si>
  <si>
    <t>Total Operating Expenses</t>
  </si>
  <si>
    <t>Restating</t>
  </si>
  <si>
    <t>Restated</t>
  </si>
  <si>
    <t>Percentage</t>
  </si>
  <si>
    <t>Average pre-assigned costs</t>
  </si>
  <si>
    <t>(lines 4+5+7+8+10+11)/6</t>
  </si>
  <si>
    <t>(c)+(d)</t>
  </si>
  <si>
    <t>(e) / (b)</t>
  </si>
  <si>
    <t>Calculation of allocator for M1 using pre-assigned costs</t>
  </si>
  <si>
    <t>Not used</t>
  </si>
  <si>
    <t>Federal Income Tax Expense</t>
  </si>
  <si>
    <t>Net Income Tax before Adjustments</t>
  </si>
  <si>
    <t>Allocator</t>
  </si>
  <si>
    <t>Total Schedule M1 Additions</t>
  </si>
  <si>
    <t>Company Restated Income Tax Expense</t>
  </si>
  <si>
    <t xml:space="preserve">Staff Adjustment </t>
  </si>
  <si>
    <t>Line 26 - Line 28</t>
  </si>
  <si>
    <t>Tax Calculation using partial Normalization</t>
  </si>
  <si>
    <t>Verizon Northwest Inc. - Washington Operations</t>
  </si>
  <si>
    <t>(Thousands of Dollars)</t>
  </si>
  <si>
    <t>Exhibit No. ___ (NWH-2)</t>
  </si>
  <si>
    <t>Line 5 - Line 6</t>
  </si>
  <si>
    <t>S3, Col. E Ln. 45</t>
  </si>
  <si>
    <t>wp 04-058</t>
  </si>
  <si>
    <t>wp 04-057</t>
  </si>
  <si>
    <t>Sum (lines 7+9+13+17)</t>
  </si>
  <si>
    <t>Line 19* Line 20</t>
  </si>
  <si>
    <t>Line 21+22</t>
  </si>
  <si>
    <t>S3, Line 51 Col (e)</t>
  </si>
  <si>
    <t>Line 23+ Line 25</t>
  </si>
  <si>
    <t>L4, Line 29 Col (d)</t>
  </si>
  <si>
    <t>wp 04-059</t>
  </si>
  <si>
    <r>
      <t xml:space="preserve">EBIT </t>
    </r>
    <r>
      <rPr>
        <sz val="8"/>
        <rFont val="Palatino Linotype"/>
        <family val="1"/>
      </rPr>
      <t>(Earning Before Interest, Income Taxes)</t>
    </r>
  </si>
  <si>
    <t>Reversal of prior depreciation Flowthrough</t>
  </si>
  <si>
    <t>L4, Line 11, Col (d)</t>
  </si>
  <si>
    <t xml:space="preserve">Reversal of Meals/Entertainment already included in M1 adjustments </t>
  </si>
  <si>
    <t>L4, Line 12, Col (d)</t>
  </si>
  <si>
    <t>M1 additions not included by Company</t>
  </si>
  <si>
    <t>M1 Deductions not included by Company</t>
  </si>
  <si>
    <t>Pre-tax adjustments</t>
  </si>
  <si>
    <t>sum(Lines 32-35)</t>
  </si>
  <si>
    <t>Line 36 * 37</t>
  </si>
  <si>
    <t>Docket No. UT- 040788</t>
  </si>
  <si>
    <t>wp 04-056</t>
  </si>
  <si>
    <t>wp 04-055</t>
  </si>
  <si>
    <t>Source: Data Request attachment 467b</t>
  </si>
  <si>
    <t>Source: Company WP C6.1.1.2</t>
  </si>
  <si>
    <t xml:space="preserve">    Prior Depreciation Flow-through</t>
  </si>
  <si>
    <t>TAX CALCULATION (Staff Workpaper as Revised by Company)</t>
  </si>
  <si>
    <t>Reconciliation</t>
  </si>
  <si>
    <t>Exhibit No. ___ (NWH-19)</t>
  </si>
  <si>
    <t>Staff Workpaper As Revised by Company</t>
  </si>
  <si>
    <t>Staff Workpaper as Revised by Company</t>
  </si>
  <si>
    <t>Schedule L4</t>
  </si>
  <si>
    <t xml:space="preserve">Company's Revision to Staff Restating Adjustment SR26 - Partial Normalization  </t>
  </si>
  <si>
    <t>Page 1 of 1</t>
  </si>
  <si>
    <t>Footnote: The application of Interest Synchronization is not appropriate and the Company has revised</t>
  </si>
  <si>
    <t>the Staff schedule merely to correct for the known calculation errors.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</si>
</sst>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%"/>
    <numFmt numFmtId="169" formatCode="#,##0.0_);\(#,##0.0\)"/>
    <numFmt numFmtId="170" formatCode="#,##0.000_);\(#,##0.000\)"/>
    <numFmt numFmtId="171" formatCode="#,##0_);[Red]\(#,##0\);0"/>
    <numFmt numFmtId="172" formatCode="#,##0_);[Red]\(#,##0\);&quot;0&quot;"/>
    <numFmt numFmtId="173" formatCode="_(&quot;$&quot;* #,##0_);_(&quot;$&quot;* \(#,##0\);_(&quot;$&quot;* &quot;-&quot;??_);_(@_)"/>
  </numFmts>
  <fonts count="15">
    <font>
      <sz val="10"/>
      <name val="Palatino Linotype"/>
      <family val="1"/>
    </font>
    <font>
      <sz val="10"/>
      <name val="Arial"/>
      <family val="0"/>
    </font>
    <font>
      <sz val="8"/>
      <name val="Arial"/>
      <family val="0"/>
    </font>
    <font>
      <sz val="8"/>
      <color indexed="12"/>
      <name val="Arial"/>
      <family val="2"/>
    </font>
    <font>
      <sz val="8"/>
      <name val="Tahoma"/>
      <family val="0"/>
    </font>
    <font>
      <b/>
      <sz val="8"/>
      <name val="Arial"/>
      <family val="2"/>
    </font>
    <font>
      <b/>
      <sz val="8"/>
      <name val="Arial MT"/>
      <family val="2"/>
    </font>
    <font>
      <b/>
      <sz val="10"/>
      <name val="Arial"/>
      <family val="2"/>
    </font>
    <font>
      <sz val="12"/>
      <name val="Arial"/>
      <family val="0"/>
    </font>
    <font>
      <b/>
      <sz val="10"/>
      <name val="Palatino Linotype"/>
      <family val="1"/>
    </font>
    <font>
      <sz val="8"/>
      <name val="Palatino Linotype"/>
      <family val="1"/>
    </font>
    <font>
      <u val="single"/>
      <sz val="10"/>
      <name val="Palatino Linotype"/>
      <family val="1"/>
    </font>
    <font>
      <b/>
      <sz val="11"/>
      <name val="Palatino Linotype"/>
      <family val="1"/>
    </font>
    <font>
      <sz val="8"/>
      <name val="Arial MT"/>
      <family val="0"/>
    </font>
    <font>
      <b/>
      <sz val="8"/>
      <name val="Palatino Linotype"/>
      <family val="2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1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7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1" xfId="0" applyNumberFormat="1" applyFont="1" applyBorder="1" applyAlignment="1" applyProtection="1">
      <alignment/>
      <protection locked="0"/>
    </xf>
    <xf numFmtId="37" fontId="3" fillId="0" borderId="1" xfId="0" applyNumberFormat="1" applyFont="1" applyFill="1" applyBorder="1" applyAlignment="1" applyProtection="1">
      <alignment/>
      <protection locked="0"/>
    </xf>
    <xf numFmtId="37" fontId="3" fillId="2" borderId="1" xfId="0" applyNumberFormat="1" applyFont="1" applyFill="1" applyBorder="1" applyAlignment="1" applyProtection="1">
      <alignment/>
      <protection locked="0"/>
    </xf>
    <xf numFmtId="37" fontId="3" fillId="0" borderId="0" xfId="0" applyNumberFormat="1" applyFont="1" applyBorder="1" applyAlignment="1" applyProtection="1">
      <alignment/>
      <protection/>
    </xf>
    <xf numFmtId="37" fontId="2" fillId="0" borderId="0" xfId="0" applyFont="1" applyAlignment="1">
      <alignment/>
    </xf>
    <xf numFmtId="37" fontId="2" fillId="0" borderId="2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0" fontId="2" fillId="0" borderId="2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37" fontId="2" fillId="0" borderId="3" xfId="0" applyNumberFormat="1" applyFont="1" applyBorder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>
      <alignment/>
    </xf>
    <xf numFmtId="37" fontId="3" fillId="0" borderId="4" xfId="0" applyNumberFormat="1" applyFont="1" applyBorder="1" applyAlignment="1" applyProtection="1">
      <alignment/>
      <protection locked="0"/>
    </xf>
    <xf numFmtId="37" fontId="2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37" fontId="6" fillId="0" borderId="0" xfId="0" applyFont="1" applyFill="1" applyBorder="1" applyAlignment="1">
      <alignment horizontal="center"/>
    </xf>
    <xf numFmtId="37" fontId="5" fillId="0" borderId="0" xfId="0" applyFont="1" applyFill="1" applyBorder="1" applyAlignment="1">
      <alignment horizontal="center"/>
    </xf>
    <xf numFmtId="37" fontId="6" fillId="0" borderId="0" xfId="0" applyFont="1" applyFill="1" applyBorder="1" applyAlignment="1">
      <alignment/>
    </xf>
    <xf numFmtId="37" fontId="3" fillId="0" borderId="0" xfId="0" applyNumberFormat="1" applyFont="1" applyBorder="1" applyAlignment="1" applyProtection="1">
      <alignment/>
      <protection locked="0"/>
    </xf>
    <xf numFmtId="37" fontId="3" fillId="0" borderId="0" xfId="0" applyNumberFormat="1" applyFont="1" applyFill="1" applyBorder="1" applyAlignment="1" applyProtection="1">
      <alignment/>
      <protection locked="0"/>
    </xf>
    <xf numFmtId="37" fontId="6" fillId="0" borderId="2" xfId="0" applyFont="1" applyFill="1" applyBorder="1" applyAlignment="1">
      <alignment horizontal="center"/>
    </xf>
    <xf numFmtId="37" fontId="5" fillId="0" borderId="2" xfId="0" applyFont="1" applyFill="1" applyBorder="1" applyAlignment="1">
      <alignment horizontal="center"/>
    </xf>
    <xf numFmtId="37" fontId="6" fillId="0" borderId="5" xfId="0" applyFont="1" applyFill="1" applyBorder="1" applyAlignment="1">
      <alignment/>
    </xf>
    <xf numFmtId="37" fontId="0" fillId="0" borderId="5" xfId="0" applyBorder="1" applyAlignment="1">
      <alignment/>
    </xf>
    <xf numFmtId="37" fontId="0" fillId="0" borderId="2" xfId="0" applyFill="1" applyBorder="1" applyAlignment="1">
      <alignment/>
    </xf>
    <xf numFmtId="37" fontId="0" fillId="0" borderId="0" xfId="0" applyFill="1" applyBorder="1" applyAlignment="1">
      <alignment/>
    </xf>
    <xf numFmtId="37" fontId="0" fillId="0" borderId="0" xfId="0" applyBorder="1" applyAlignment="1">
      <alignment/>
    </xf>
    <xf numFmtId="37" fontId="3" fillId="0" borderId="4" xfId="0" applyNumberFormat="1" applyFont="1" applyBorder="1" applyAlignment="1" applyProtection="1">
      <alignment horizontal="center"/>
      <protection locked="0"/>
    </xf>
    <xf numFmtId="37" fontId="3" fillId="0" borderId="0" xfId="0" applyFont="1" applyAlignment="1">
      <alignment/>
    </xf>
    <xf numFmtId="0" fontId="6" fillId="0" borderId="0" xfId="0" applyNumberFormat="1" applyFont="1" applyFill="1" applyBorder="1" applyAlignment="1">
      <alignment horizontal="center"/>
    </xf>
    <xf numFmtId="37" fontId="9" fillId="0" borderId="0" xfId="0" applyFont="1" applyAlignment="1" applyProtection="1">
      <alignment/>
      <protection/>
    </xf>
    <xf numFmtId="37" fontId="0" fillId="0" borderId="0" xfId="0" applyFont="1" applyAlignment="1">
      <alignment/>
    </xf>
    <xf numFmtId="37" fontId="0" fillId="0" borderId="0" xfId="0" applyFont="1" applyAlignment="1">
      <alignment/>
    </xf>
    <xf numFmtId="0" fontId="9" fillId="0" borderId="0" xfId="0" applyFont="1" applyAlignment="1">
      <alignment horizontal="center"/>
    </xf>
    <xf numFmtId="168" fontId="9" fillId="0" borderId="0" xfId="19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37" fontId="9" fillId="0" borderId="2" xfId="0" applyNumberFormat="1" applyFont="1" applyBorder="1" applyAlignment="1">
      <alignment horizontal="center"/>
    </xf>
    <xf numFmtId="37" fontId="0" fillId="0" borderId="0" xfId="0" applyFont="1" applyAlignment="1" applyProtection="1">
      <alignment/>
      <protection/>
    </xf>
    <xf numFmtId="10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37" fontId="9" fillId="0" borderId="0" xfId="0" applyFont="1" applyBorder="1" applyAlignment="1">
      <alignment horizontal="center"/>
    </xf>
    <xf numFmtId="37" fontId="0" fillId="0" borderId="0" xfId="0" applyFont="1" applyAlignment="1">
      <alignment horizontal="center"/>
    </xf>
    <xf numFmtId="37" fontId="0" fillId="0" borderId="6" xfId="0" applyFont="1" applyBorder="1" applyAlignment="1">
      <alignment horizontal="center"/>
    </xf>
    <xf numFmtId="37" fontId="0" fillId="0" borderId="0" xfId="0" applyFont="1" applyBorder="1" applyAlignment="1">
      <alignment horizontal="center"/>
    </xf>
    <xf numFmtId="37" fontId="0" fillId="0" borderId="0" xfId="0" applyAlignment="1">
      <alignment horizontal="center"/>
    </xf>
    <xf numFmtId="37" fontId="0" fillId="0" borderId="7" xfId="0" applyBorder="1" applyAlignment="1">
      <alignment horizontal="center"/>
    </xf>
    <xf numFmtId="37" fontId="0" fillId="2" borderId="0" xfId="0" applyFill="1" applyAlignment="1">
      <alignment/>
    </xf>
    <xf numFmtId="37" fontId="10" fillId="0" borderId="0" xfId="0" applyFont="1" applyAlignment="1">
      <alignment/>
    </xf>
    <xf numFmtId="37" fontId="0" fillId="0" borderId="0" xfId="0" applyFont="1" applyFill="1" applyBorder="1" applyAlignment="1">
      <alignment horizontal="center"/>
    </xf>
    <xf numFmtId="37" fontId="0" fillId="0" borderId="2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37" fontId="0" fillId="0" borderId="0" xfId="0" applyFont="1" applyAlignment="1">
      <alignment horizontal="center"/>
    </xf>
    <xf numFmtId="37" fontId="0" fillId="0" borderId="2" xfId="0" applyBorder="1" applyAlignment="1">
      <alignment/>
    </xf>
    <xf numFmtId="37" fontId="0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37" fontId="9" fillId="2" borderId="0" xfId="0" applyFont="1" applyFill="1" applyAlignment="1">
      <alignment/>
    </xf>
    <xf numFmtId="37" fontId="9" fillId="0" borderId="0" xfId="0" applyFont="1" applyAlignment="1">
      <alignment/>
    </xf>
    <xf numFmtId="37" fontId="0" fillId="0" borderId="2" xfId="0" applyBorder="1" applyAlignment="1">
      <alignment horizontal="center"/>
    </xf>
    <xf numFmtId="37" fontId="0" fillId="0" borderId="3" xfId="0" applyBorder="1" applyAlignment="1">
      <alignment/>
    </xf>
    <xf numFmtId="37" fontId="0" fillId="0" borderId="7" xfId="0" applyBorder="1" applyAlignment="1">
      <alignment/>
    </xf>
    <xf numFmtId="37" fontId="0" fillId="0" borderId="0" xfId="0" applyFont="1" applyAlignment="1">
      <alignment horizontal="right"/>
    </xf>
    <xf numFmtId="37" fontId="0" fillId="0" borderId="0" xfId="0" applyFont="1" applyBorder="1" applyAlignment="1">
      <alignment/>
    </xf>
    <xf numFmtId="37" fontId="0" fillId="0" borderId="8" xfId="0" applyFont="1" applyBorder="1" applyAlignment="1">
      <alignment/>
    </xf>
    <xf numFmtId="0" fontId="0" fillId="0" borderId="2" xfId="0" applyNumberFormat="1" applyBorder="1" applyAlignment="1">
      <alignment horizontal="center"/>
    </xf>
    <xf numFmtId="37" fontId="0" fillId="0" borderId="0" xfId="0" applyFont="1" applyAlignment="1">
      <alignment horizontal="right"/>
    </xf>
    <xf numFmtId="9" fontId="0" fillId="0" borderId="0" xfId="19" applyAlignment="1">
      <alignment/>
    </xf>
    <xf numFmtId="37" fontId="0" fillId="0" borderId="7" xfId="0" applyFont="1" applyBorder="1" applyAlignment="1">
      <alignment horizontal="center"/>
    </xf>
    <xf numFmtId="166" fontId="0" fillId="0" borderId="8" xfId="15" applyNumberFormat="1" applyFont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10" fontId="0" fillId="0" borderId="0" xfId="19" applyNumberFormat="1" applyBorder="1" applyAlignment="1">
      <alignment/>
    </xf>
    <xf numFmtId="37" fontId="0" fillId="0" borderId="9" xfId="0" applyBorder="1" applyAlignment="1">
      <alignment/>
    </xf>
    <xf numFmtId="37" fontId="0" fillId="0" borderId="0" xfId="0" applyAlignment="1">
      <alignment horizontal="right"/>
    </xf>
    <xf numFmtId="37" fontId="11" fillId="0" borderId="0" xfId="0" applyFont="1" applyAlignment="1">
      <alignment horizontal="left"/>
    </xf>
    <xf numFmtId="37" fontId="0" fillId="0" borderId="0" xfId="0" applyAlignment="1" quotePrefix="1">
      <alignment/>
    </xf>
    <xf numFmtId="37" fontId="0" fillId="0" borderId="0" xfId="0" applyBorder="1" applyAlignment="1" quotePrefix="1">
      <alignment/>
    </xf>
    <xf numFmtId="37" fontId="0" fillId="2" borderId="0" xfId="0" applyFill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horizontal="center"/>
    </xf>
    <xf numFmtId="10" fontId="0" fillId="0" borderId="0" xfId="19" applyNumberFormat="1" applyFont="1" applyBorder="1" applyAlignment="1" applyProtection="1">
      <alignment horizontal="center"/>
      <protection/>
    </xf>
    <xf numFmtId="37" fontId="0" fillId="0" borderId="0" xfId="0" applyBorder="1" applyAlignment="1">
      <alignment horizontal="center"/>
    </xf>
    <xf numFmtId="166" fontId="0" fillId="0" borderId="0" xfId="15" applyNumberFormat="1" applyAlignment="1">
      <alignment/>
    </xf>
    <xf numFmtId="166" fontId="0" fillId="0" borderId="2" xfId="15" applyNumberFormat="1" applyBorder="1" applyAlignment="1">
      <alignment/>
    </xf>
    <xf numFmtId="10" fontId="0" fillId="0" borderId="0" xfId="19" applyNumberFormat="1" applyAlignment="1">
      <alignment/>
    </xf>
    <xf numFmtId="37" fontId="0" fillId="0" borderId="0" xfId="0" applyFont="1" applyBorder="1" applyAlignment="1">
      <alignment horizontal="right"/>
    </xf>
    <xf numFmtId="37" fontId="10" fillId="0" borderId="0" xfId="0" applyFont="1" applyBorder="1" applyAlignment="1">
      <alignment horizontal="left"/>
    </xf>
    <xf numFmtId="10" fontId="0" fillId="0" borderId="0" xfId="19" applyNumberFormat="1" applyFont="1" applyBorder="1" applyAlignment="1">
      <alignment/>
    </xf>
    <xf numFmtId="37" fontId="0" fillId="0" borderId="0" xfId="0" applyFont="1" applyAlignment="1" applyProtection="1">
      <alignment/>
      <protection/>
    </xf>
    <xf numFmtId="37" fontId="11" fillId="0" borderId="0" xfId="0" applyFont="1" applyAlignment="1" applyProtection="1">
      <alignment/>
      <protection/>
    </xf>
    <xf numFmtId="37" fontId="0" fillId="0" borderId="0" xfId="0" applyFont="1" applyAlignment="1" applyProtection="1">
      <alignment horizontal="right"/>
      <protection/>
    </xf>
    <xf numFmtId="9" fontId="0" fillId="0" borderId="0" xfId="19" applyFont="1" applyAlignment="1" applyProtection="1">
      <alignment/>
      <protection/>
    </xf>
    <xf numFmtId="37" fontId="0" fillId="3" borderId="7" xfId="0" applyFill="1" applyBorder="1" applyAlignment="1">
      <alignment horizontal="center"/>
    </xf>
    <xf numFmtId="37" fontId="0" fillId="3" borderId="0" xfId="0" applyFill="1" applyAlignment="1">
      <alignment/>
    </xf>
    <xf numFmtId="37" fontId="2" fillId="3" borderId="0" xfId="0" applyFont="1" applyFill="1" applyAlignment="1">
      <alignment/>
    </xf>
    <xf numFmtId="37" fontId="3" fillId="3" borderId="1" xfId="0" applyNumberFormat="1" applyFont="1" applyFill="1" applyBorder="1" applyAlignment="1" applyProtection="1">
      <alignment/>
      <protection locked="0"/>
    </xf>
    <xf numFmtId="37" fontId="3" fillId="3" borderId="0" xfId="0" applyNumberFormat="1" applyFont="1" applyFill="1" applyBorder="1" applyAlignment="1" applyProtection="1">
      <alignment/>
      <protection locked="0"/>
    </xf>
    <xf numFmtId="37" fontId="3" fillId="3" borderId="4" xfId="0" applyNumberFormat="1" applyFont="1" applyFill="1" applyBorder="1" applyAlignment="1" applyProtection="1">
      <alignment/>
      <protection locked="0"/>
    </xf>
    <xf numFmtId="37" fontId="3" fillId="3" borderId="4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Alignment="1">
      <alignment/>
    </xf>
    <xf numFmtId="37" fontId="5" fillId="0" borderId="0" xfId="0" applyFont="1" applyFill="1" applyAlignment="1">
      <alignment/>
    </xf>
    <xf numFmtId="37" fontId="3" fillId="0" borderId="0" xfId="0" applyNumberFormat="1" applyFont="1" applyBorder="1" applyAlignment="1" applyProtection="1">
      <alignment horizontal="center"/>
      <protection locked="0"/>
    </xf>
    <xf numFmtId="37" fontId="3" fillId="4" borderId="4" xfId="0" applyNumberFormat="1" applyFont="1" applyFill="1" applyBorder="1" applyAlignment="1" applyProtection="1">
      <alignment/>
      <protection locked="0"/>
    </xf>
    <xf numFmtId="37" fontId="0" fillId="0" borderId="0" xfId="0" applyFont="1" applyAlignment="1" applyProtection="1">
      <alignment horizontal="righ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0" xfId="0" applyFont="1" applyBorder="1" applyAlignment="1">
      <alignment horizontal="right"/>
    </xf>
    <xf numFmtId="0" fontId="0" fillId="0" borderId="0" xfId="0" applyNumberFormat="1" applyFont="1" applyBorder="1" applyAlignment="1" applyProtection="1">
      <alignment/>
      <protection/>
    </xf>
    <xf numFmtId="10" fontId="0" fillId="0" borderId="0" xfId="19" applyNumberFormat="1" applyFont="1" applyBorder="1" applyAlignment="1" applyProtection="1">
      <alignment horizontal="center"/>
      <protection/>
    </xf>
    <xf numFmtId="10" fontId="0" fillId="0" borderId="0" xfId="19" applyNumberFormat="1" applyBorder="1" applyAlignment="1">
      <alignment/>
    </xf>
    <xf numFmtId="10" fontId="0" fillId="0" borderId="0" xfId="19" applyNumberFormat="1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Alignment="1">
      <alignment/>
    </xf>
    <xf numFmtId="167" fontId="0" fillId="0" borderId="0" xfId="19" applyNumberFormat="1" applyFont="1" applyAlignment="1">
      <alignment/>
    </xf>
    <xf numFmtId="37" fontId="0" fillId="0" borderId="5" xfId="0" applyNumberFormat="1" applyFont="1" applyBorder="1" applyAlignment="1">
      <alignment horizontal="right"/>
    </xf>
    <xf numFmtId="37" fontId="0" fillId="0" borderId="0" xfId="0" applyBorder="1" applyAlignment="1">
      <alignment horizontal="right"/>
    </xf>
    <xf numFmtId="167" fontId="0" fillId="0" borderId="5" xfId="19" applyNumberFormat="1" applyFont="1" applyBorder="1" applyAlignment="1">
      <alignment horizontal="right"/>
    </xf>
    <xf numFmtId="37" fontId="10" fillId="0" borderId="0" xfId="0" applyFont="1" applyBorder="1" applyAlignment="1">
      <alignment horizontal="right"/>
    </xf>
    <xf numFmtId="37" fontId="9" fillId="0" borderId="0" xfId="0" applyNumberFormat="1" applyFont="1" applyBorder="1" applyAlignment="1">
      <alignment horizontal="center"/>
    </xf>
    <xf numFmtId="37" fontId="12" fillId="0" borderId="0" xfId="0" applyFont="1" applyAlignment="1">
      <alignment/>
    </xf>
    <xf numFmtId="37" fontId="12" fillId="0" borderId="0" xfId="0" applyFont="1" applyAlignment="1">
      <alignment horizontal="center"/>
    </xf>
    <xf numFmtId="167" fontId="0" fillId="5" borderId="10" xfId="19" applyNumberFormat="1" applyFont="1" applyFill="1" applyBorder="1" applyAlignment="1">
      <alignment horizontal="center"/>
    </xf>
    <xf numFmtId="167" fontId="0" fillId="0" borderId="0" xfId="19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5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7" fontId="0" fillId="0" borderId="6" xfId="0" applyFont="1" applyBorder="1" applyAlignment="1">
      <alignment horizontal="center"/>
    </xf>
    <xf numFmtId="37" fontId="0" fillId="0" borderId="0" xfId="0" applyFont="1" applyBorder="1" applyAlignment="1">
      <alignment horizontal="center"/>
    </xf>
    <xf numFmtId="167" fontId="0" fillId="0" borderId="0" xfId="19" applyNumberFormat="1" applyFont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10" fontId="0" fillId="0" borderId="0" xfId="19" applyNumberFormat="1" applyFont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2" xfId="0" applyFont="1" applyBorder="1" applyAlignment="1">
      <alignment/>
    </xf>
    <xf numFmtId="37" fontId="0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/>
    </xf>
    <xf numFmtId="10" fontId="10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37" fontId="10" fillId="0" borderId="0" xfId="0" applyFont="1" applyAlignment="1">
      <alignment horizontal="center"/>
    </xf>
    <xf numFmtId="9" fontId="0" fillId="0" borderId="0" xfId="19" applyFont="1" applyAlignment="1">
      <alignment/>
    </xf>
    <xf numFmtId="37" fontId="0" fillId="0" borderId="3" xfId="0" applyNumberFormat="1" applyFont="1" applyBorder="1" applyAlignment="1">
      <alignment/>
    </xf>
    <xf numFmtId="0" fontId="9" fillId="0" borderId="0" xfId="0" applyFont="1" applyAlignment="1">
      <alignment horizontal="left"/>
    </xf>
    <xf numFmtId="37" fontId="11" fillId="0" borderId="0" xfId="0" applyFont="1" applyAlignment="1">
      <alignment horizontal="right"/>
    </xf>
    <xf numFmtId="37" fontId="0" fillId="2" borderId="13" xfId="0" applyFill="1" applyBorder="1" applyAlignment="1">
      <alignment horizontal="left"/>
    </xf>
    <xf numFmtId="37" fontId="0" fillId="2" borderId="14" xfId="0" applyFill="1" applyBorder="1" applyAlignment="1">
      <alignment horizontal="left"/>
    </xf>
    <xf numFmtId="37" fontId="0" fillId="6" borderId="15" xfId="0" applyFill="1" applyBorder="1" applyAlignment="1">
      <alignment horizontal="left"/>
    </xf>
    <xf numFmtId="37" fontId="13" fillId="0" borderId="0" xfId="0" applyFont="1" applyFill="1" applyBorder="1" applyAlignment="1">
      <alignment/>
    </xf>
    <xf numFmtId="37" fontId="0" fillId="2" borderId="0" xfId="0" applyFont="1" applyFill="1" applyAlignment="1">
      <alignment/>
    </xf>
    <xf numFmtId="37" fontId="0" fillId="7" borderId="10" xfId="0" applyNumberFormat="1" applyFont="1" applyFill="1" applyBorder="1" applyAlignment="1" applyProtection="1">
      <alignment/>
      <protection/>
    </xf>
    <xf numFmtId="37" fontId="0" fillId="2" borderId="0" xfId="0" applyFont="1" applyFill="1" applyAlignment="1" applyProtection="1">
      <alignment/>
      <protection/>
    </xf>
    <xf numFmtId="37" fontId="0" fillId="2" borderId="0" xfId="0" applyNumberFormat="1" applyFont="1" applyFill="1" applyAlignment="1" applyProtection="1">
      <alignment/>
      <protection/>
    </xf>
    <xf numFmtId="37" fontId="0" fillId="2" borderId="6" xfId="0" applyFont="1" applyFill="1" applyBorder="1" applyAlignment="1">
      <alignment horizontal="center"/>
    </xf>
    <xf numFmtId="37" fontId="0" fillId="2" borderId="0" xfId="0" applyFont="1" applyFill="1" applyBorder="1" applyAlignment="1">
      <alignment horizontal="center"/>
    </xf>
    <xf numFmtId="37" fontId="0" fillId="7" borderId="16" xfId="0" applyFont="1" applyFill="1" applyBorder="1" applyAlignment="1" applyProtection="1">
      <alignment/>
      <protection/>
    </xf>
    <xf numFmtId="37" fontId="0" fillId="7" borderId="5" xfId="0" applyFont="1" applyFill="1" applyBorder="1" applyAlignment="1" applyProtection="1">
      <alignment/>
      <protection/>
    </xf>
    <xf numFmtId="37" fontId="0" fillId="7" borderId="5" xfId="0" applyNumberFormat="1" applyFont="1" applyFill="1" applyBorder="1" applyAlignment="1" applyProtection="1">
      <alignment/>
      <protection/>
    </xf>
    <xf numFmtId="167" fontId="0" fillId="7" borderId="5" xfId="19" applyNumberFormat="1" applyFont="1" applyFill="1" applyBorder="1" applyAlignment="1" applyProtection="1">
      <alignment/>
      <protection/>
    </xf>
    <xf numFmtId="37" fontId="0" fillId="7" borderId="17" xfId="0" applyNumberFormat="1" applyFont="1" applyFill="1" applyBorder="1" applyAlignment="1" applyProtection="1">
      <alignment/>
      <protection/>
    </xf>
    <xf numFmtId="37" fontId="0" fillId="7" borderId="5" xfId="0" applyFont="1" applyFill="1" applyBorder="1" applyAlignment="1" applyProtection="1">
      <alignment/>
      <protection/>
    </xf>
    <xf numFmtId="37" fontId="0" fillId="7" borderId="5" xfId="0" applyNumberFormat="1" applyFont="1" applyFill="1" applyBorder="1" applyAlignment="1" applyProtection="1">
      <alignment/>
      <protection/>
    </xf>
    <xf numFmtId="167" fontId="0" fillId="7" borderId="5" xfId="19" applyNumberFormat="1" applyFont="1" applyFill="1" applyBorder="1" applyAlignment="1" applyProtection="1">
      <alignment/>
      <protection/>
    </xf>
    <xf numFmtId="37" fontId="0" fillId="7" borderId="17" xfId="0" applyNumberFormat="1" applyFont="1" applyFill="1" applyBorder="1" applyAlignment="1" applyProtection="1">
      <alignment/>
      <protection/>
    </xf>
    <xf numFmtId="37" fontId="0" fillId="7" borderId="15" xfId="0" applyNumberFormat="1" applyFont="1" applyFill="1" applyBorder="1" applyAlignment="1" applyProtection="1">
      <alignment/>
      <protection/>
    </xf>
    <xf numFmtId="37" fontId="0" fillId="7" borderId="10" xfId="0" applyNumberFormat="1" applyFont="1" applyFill="1" applyBorder="1" applyAlignment="1" applyProtection="1">
      <alignment/>
      <protection/>
    </xf>
    <xf numFmtId="37" fontId="0" fillId="0" borderId="0" xfId="0" applyFont="1" applyFill="1" applyBorder="1" applyAlignment="1">
      <alignment/>
    </xf>
    <xf numFmtId="37" fontId="0" fillId="0" borderId="10" xfId="0" applyBorder="1" applyAlignment="1">
      <alignment/>
    </xf>
    <xf numFmtId="37" fontId="2" fillId="8" borderId="4" xfId="0" applyNumberFormat="1" applyFont="1" applyFill="1" applyBorder="1" applyAlignment="1" applyProtection="1">
      <alignment/>
      <protection locked="0"/>
    </xf>
    <xf numFmtId="37" fontId="2" fillId="7" borderId="10" xfId="0" applyFont="1" applyFill="1" applyBorder="1" applyAlignment="1">
      <alignment/>
    </xf>
    <xf numFmtId="37" fontId="9" fillId="7" borderId="16" xfId="0" applyFont="1" applyFill="1" applyBorder="1" applyAlignment="1">
      <alignment horizontal="left"/>
    </xf>
    <xf numFmtId="37" fontId="0" fillId="7" borderId="5" xfId="0" applyFill="1" applyBorder="1" applyAlignment="1">
      <alignment/>
    </xf>
    <xf numFmtId="37" fontId="0" fillId="7" borderId="17" xfId="0" applyFill="1" applyBorder="1" applyAlignment="1">
      <alignment/>
    </xf>
    <xf numFmtId="37" fontId="9" fillId="7" borderId="10" xfId="0" applyFont="1" applyFill="1" applyBorder="1" applyAlignment="1">
      <alignment/>
    </xf>
    <xf numFmtId="37" fontId="0" fillId="7" borderId="10" xfId="0" applyFont="1" applyFill="1" applyBorder="1" applyAlignment="1">
      <alignment/>
    </xf>
    <xf numFmtId="37" fontId="10" fillId="7" borderId="10" xfId="0" applyFont="1" applyFill="1" applyBorder="1" applyAlignment="1">
      <alignment/>
    </xf>
    <xf numFmtId="37" fontId="2" fillId="0" borderId="16" xfId="0" applyNumberFormat="1" applyFont="1" applyBorder="1" applyAlignment="1">
      <alignment horizontal="center"/>
    </xf>
    <xf numFmtId="37" fontId="2" fillId="0" borderId="5" xfId="0" applyNumberFormat="1" applyFont="1" applyBorder="1" applyAlignment="1">
      <alignment horizontal="center"/>
    </xf>
    <xf numFmtId="37" fontId="2" fillId="0" borderId="17" xfId="0" applyNumberFormat="1" applyFont="1" applyBorder="1" applyAlignment="1">
      <alignment horizontal="center"/>
    </xf>
    <xf numFmtId="37" fontId="7" fillId="0" borderId="0" xfId="0" applyFont="1" applyAlignment="1">
      <alignment horizontal="center"/>
    </xf>
    <xf numFmtId="37" fontId="0" fillId="0" borderId="2" xfId="0" applyFont="1" applyBorder="1" applyAlignment="1">
      <alignment horizontal="center"/>
    </xf>
    <xf numFmtId="37" fontId="0" fillId="0" borderId="0" xfId="0" applyAlignment="1">
      <alignment horizontal="center"/>
    </xf>
    <xf numFmtId="37" fontId="0" fillId="0" borderId="2" xfId="0" applyBorder="1" applyAlignment="1">
      <alignment horizontal="center"/>
    </xf>
    <xf numFmtId="0" fontId="0" fillId="7" borderId="18" xfId="0" applyFont="1" applyFill="1" applyBorder="1" applyAlignment="1">
      <alignment/>
    </xf>
    <xf numFmtId="0" fontId="0" fillId="7" borderId="8" xfId="0" applyFont="1" applyFill="1" applyBorder="1" applyAlignment="1">
      <alignment/>
    </xf>
    <xf numFmtId="0" fontId="0" fillId="7" borderId="19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37" fontId="0" fillId="7" borderId="8" xfId="0" applyFont="1" applyFill="1" applyBorder="1" applyAlignment="1">
      <alignment/>
    </xf>
    <xf numFmtId="37" fontId="0" fillId="7" borderId="20" xfId="0" applyFont="1" applyFill="1" applyBorder="1" applyAlignment="1">
      <alignment/>
    </xf>
    <xf numFmtId="37" fontId="0" fillId="7" borderId="2" xfId="0" applyFont="1" applyFill="1" applyBorder="1" applyAlignment="1">
      <alignment/>
    </xf>
    <xf numFmtId="37" fontId="0" fillId="7" borderId="2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9933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53"/>
  <sheetViews>
    <sheetView showGridLines="0" tabSelected="1" workbookViewId="0" topLeftCell="A28">
      <selection activeCell="L50" sqref="L50"/>
    </sheetView>
  </sheetViews>
  <sheetFormatPr defaultColWidth="9.140625" defaultRowHeight="15"/>
  <cols>
    <col min="1" max="2" width="9.140625" style="34" customWidth="1"/>
    <col min="3" max="3" width="6.00390625" style="34" customWidth="1"/>
    <col min="4" max="4" width="2.8515625" style="34" customWidth="1"/>
    <col min="5" max="5" width="31.57421875" style="34" customWidth="1"/>
    <col min="6" max="6" width="4.28125" style="34" customWidth="1"/>
    <col min="7" max="7" width="12.57421875" style="34" customWidth="1"/>
    <col min="8" max="8" width="12.28125" style="34" customWidth="1"/>
    <col min="9" max="9" width="15.28125" style="34" customWidth="1"/>
    <col min="10" max="10" width="4.00390625" style="34" customWidth="1"/>
    <col min="11" max="11" width="9.57421875" style="34" customWidth="1"/>
    <col min="12" max="12" width="11.28125" style="34" customWidth="1"/>
    <col min="13" max="16384" width="9.140625" style="34" customWidth="1"/>
  </cols>
  <sheetData>
    <row r="1" spans="5:10" ht="15">
      <c r="E1" s="152" t="s">
        <v>191</v>
      </c>
      <c r="J1" s="152" t="s">
        <v>223</v>
      </c>
    </row>
    <row r="2" spans="5:12" ht="15">
      <c r="E2" s="33" t="s">
        <v>227</v>
      </c>
      <c r="J2" s="159" t="s">
        <v>215</v>
      </c>
      <c r="K2" s="182"/>
      <c r="L2" s="182"/>
    </row>
    <row r="3" spans="5:10" ht="15">
      <c r="E3" s="153" t="s">
        <v>192</v>
      </c>
      <c r="J3" s="68" t="s">
        <v>228</v>
      </c>
    </row>
    <row r="4" ht="15">
      <c r="E4" s="153"/>
    </row>
    <row r="5" ht="15">
      <c r="E5" s="153"/>
    </row>
    <row r="6" ht="15">
      <c r="G6" s="33" t="s">
        <v>190</v>
      </c>
    </row>
    <row r="8" spans="3:11" ht="15">
      <c r="C8" s="50" t="s">
        <v>88</v>
      </c>
      <c r="D8" s="50"/>
      <c r="E8" s="36" t="s">
        <v>82</v>
      </c>
      <c r="F8" s="140"/>
      <c r="G8" s="36" t="s">
        <v>83</v>
      </c>
      <c r="H8" s="37" t="s">
        <v>84</v>
      </c>
      <c r="I8" s="38" t="s">
        <v>85</v>
      </c>
      <c r="J8" s="38"/>
      <c r="K8" s="38" t="s">
        <v>86</v>
      </c>
    </row>
    <row r="9" spans="3:11" ht="15">
      <c r="C9" s="51" t="s">
        <v>91</v>
      </c>
      <c r="D9" s="51"/>
      <c r="E9" s="39" t="s">
        <v>89</v>
      </c>
      <c r="F9" s="40"/>
      <c r="G9" s="41" t="s">
        <v>81</v>
      </c>
      <c r="H9" s="41" t="s">
        <v>185</v>
      </c>
      <c r="I9" s="41" t="s">
        <v>90</v>
      </c>
      <c r="J9" s="131"/>
      <c r="K9" s="41" t="s">
        <v>138</v>
      </c>
    </row>
    <row r="10" spans="3:8" ht="15">
      <c r="C10" s="141">
        <v>1</v>
      </c>
      <c r="D10" s="63"/>
      <c r="H10" s="156" t="s">
        <v>204</v>
      </c>
    </row>
    <row r="11" spans="3:7" ht="15">
      <c r="C11" s="141">
        <f aca="true" t="shared" si="0" ref="C11:C53">+C10+1</f>
        <v>2</v>
      </c>
      <c r="D11" s="142"/>
      <c r="F11" s="98"/>
      <c r="G11" s="98"/>
    </row>
    <row r="12" spans="3:7" ht="15">
      <c r="C12" s="141">
        <f t="shared" si="0"/>
        <v>3</v>
      </c>
      <c r="D12" s="142"/>
      <c r="E12" s="98"/>
      <c r="F12" s="98"/>
      <c r="G12" s="98"/>
    </row>
    <row r="13" spans="3:10" ht="15">
      <c r="C13" s="141">
        <f t="shared" si="0"/>
        <v>4</v>
      </c>
      <c r="D13" s="142"/>
      <c r="E13" s="98"/>
      <c r="F13" s="98"/>
      <c r="G13" s="98"/>
      <c r="H13" s="98"/>
      <c r="I13" s="98"/>
      <c r="J13" s="98"/>
    </row>
    <row r="14" spans="3:11" ht="15">
      <c r="C14" s="141">
        <f t="shared" si="0"/>
        <v>5</v>
      </c>
      <c r="D14" s="142"/>
      <c r="E14" s="98" t="s">
        <v>0</v>
      </c>
      <c r="F14" s="98"/>
      <c r="G14" s="114">
        <f>+'Tax Calc detail'!G12/1000</f>
        <v>376920</v>
      </c>
      <c r="H14" s="143">
        <f>(I14/G14)</f>
        <v>0.9814735222328346</v>
      </c>
      <c r="I14" s="114">
        <f>+'Tax Calc detail'!I12/1000</f>
        <v>369937</v>
      </c>
      <c r="J14" s="114"/>
      <c r="K14" s="154" t="s">
        <v>193</v>
      </c>
    </row>
    <row r="15" spans="3:11" ht="15">
      <c r="C15" s="141">
        <f t="shared" si="0"/>
        <v>6</v>
      </c>
      <c r="D15" s="142"/>
      <c r="E15" s="98" t="s">
        <v>121</v>
      </c>
      <c r="F15" s="98"/>
      <c r="G15" s="114">
        <f>+'Tax Calc detail'!G13/1000</f>
        <v>-458607</v>
      </c>
      <c r="H15" s="143">
        <f>(I15/G15)</f>
        <v>0.7621732769015737</v>
      </c>
      <c r="I15" s="114">
        <f>+'Tax Calc detail'!I13/1000</f>
        <v>-349538</v>
      </c>
      <c r="J15" s="114"/>
      <c r="K15" s="154" t="s">
        <v>193</v>
      </c>
    </row>
    <row r="16" spans="3:11" ht="15">
      <c r="C16" s="141">
        <f t="shared" si="0"/>
        <v>7</v>
      </c>
      <c r="D16" s="142"/>
      <c r="E16" s="98" t="s">
        <v>205</v>
      </c>
      <c r="F16" s="98"/>
      <c r="G16" s="144">
        <f>+'Tax Calc detail'!G14/1000</f>
        <v>-81687</v>
      </c>
      <c r="H16" s="145"/>
      <c r="I16" s="144">
        <f>+'Tax Calc detail'!I14/1000</f>
        <v>20399</v>
      </c>
      <c r="J16" s="121"/>
      <c r="K16" s="58" t="s">
        <v>194</v>
      </c>
    </row>
    <row r="17" spans="3:10" ht="15">
      <c r="C17" s="141">
        <f t="shared" si="0"/>
        <v>8</v>
      </c>
      <c r="D17" s="142"/>
      <c r="E17" s="98"/>
      <c r="F17" s="98"/>
      <c r="G17" s="121"/>
      <c r="H17" s="145"/>
      <c r="I17" s="114"/>
      <c r="J17" s="114"/>
    </row>
    <row r="18" spans="3:11" ht="15">
      <c r="C18" s="141">
        <f t="shared" si="0"/>
        <v>9</v>
      </c>
      <c r="D18" s="142"/>
      <c r="E18" s="98" t="s">
        <v>1</v>
      </c>
      <c r="F18" s="98"/>
      <c r="G18" s="114">
        <f>+'Tax Calc detail'!G16/1000</f>
        <v>-26550</v>
      </c>
      <c r="H18" s="143">
        <f>(I18/G18)</f>
        <v>0.7528060263653484</v>
      </c>
      <c r="I18" s="114">
        <f>+'Tax Calc detail'!I16/1000</f>
        <v>-19987</v>
      </c>
      <c r="J18" s="114"/>
      <c r="K18" s="155" t="s">
        <v>195</v>
      </c>
    </row>
    <row r="19" spans="3:10" ht="15">
      <c r="C19" s="141">
        <f t="shared" si="0"/>
        <v>10</v>
      </c>
      <c r="D19" s="142"/>
      <c r="E19" s="99" t="s">
        <v>147</v>
      </c>
      <c r="F19" s="98"/>
      <c r="H19" s="145"/>
      <c r="I19" s="114"/>
      <c r="J19" s="114"/>
    </row>
    <row r="20" spans="3:11" ht="15">
      <c r="C20" s="141">
        <f t="shared" si="0"/>
        <v>11</v>
      </c>
      <c r="D20" s="142"/>
      <c r="E20" s="98" t="s">
        <v>149</v>
      </c>
      <c r="F20" s="98"/>
      <c r="G20" s="114">
        <f>+'Tax Calc detail'!G18/1000</f>
        <v>166381.355</v>
      </c>
      <c r="H20" s="143">
        <f>(I20/G20)</f>
        <v>0.7494345603043201</v>
      </c>
      <c r="I20" s="114">
        <f>+'Tax Calc detail'!I18/1000</f>
        <v>124691.937627262</v>
      </c>
      <c r="J20" s="114"/>
      <c r="K20" s="58" t="s">
        <v>196</v>
      </c>
    </row>
    <row r="21" spans="3:11" ht="15">
      <c r="C21" s="141"/>
      <c r="D21" s="142"/>
      <c r="E21" s="171" t="s">
        <v>220</v>
      </c>
      <c r="F21" s="172"/>
      <c r="G21" s="173">
        <f>+'Tax Calc detail'!G19/1000</f>
        <v>3283.072</v>
      </c>
      <c r="H21" s="174">
        <f>(I21/G21)</f>
        <v>0.7707669999999999</v>
      </c>
      <c r="I21" s="175">
        <f>+'Tax Calc detail'!I19/1000</f>
        <v>2530.4835562239996</v>
      </c>
      <c r="J21" s="114"/>
      <c r="K21" s="191" t="s">
        <v>226</v>
      </c>
    </row>
    <row r="22" spans="3:11" ht="15">
      <c r="C22" s="141">
        <f>+C20+1</f>
        <v>12</v>
      </c>
      <c r="D22" s="142"/>
      <c r="E22" s="98" t="s">
        <v>156</v>
      </c>
      <c r="F22" s="98"/>
      <c r="G22" s="166">
        <f>+'Tax Calc detail'!G20/1000</f>
        <v>1196.07584835</v>
      </c>
      <c r="H22" s="143">
        <f>+'wp 04-059'!K26</f>
        <v>0.7762216077233534</v>
      </c>
      <c r="I22" s="166">
        <f>+'Tax Calc detail'!I20/1000</f>
        <v>928.4199179653107</v>
      </c>
      <c r="J22" s="121"/>
      <c r="K22" s="58" t="s">
        <v>197</v>
      </c>
    </row>
    <row r="23" spans="3:11" ht="15">
      <c r="C23" s="141">
        <f t="shared" si="0"/>
        <v>13</v>
      </c>
      <c r="D23" s="142"/>
      <c r="E23" s="113" t="s">
        <v>186</v>
      </c>
      <c r="F23" s="98"/>
      <c r="G23" s="114">
        <f>+'Tax Calc detail'!G21/1000</f>
        <v>170860.50284834998</v>
      </c>
      <c r="H23" s="146"/>
      <c r="I23" s="114">
        <f>+'Tax Calc detail'!I21/1000</f>
        <v>128150.84110145131</v>
      </c>
      <c r="J23" s="114"/>
      <c r="K23" s="58" t="s">
        <v>194</v>
      </c>
    </row>
    <row r="24" spans="3:11" ht="15">
      <c r="C24" s="141">
        <f t="shared" si="0"/>
        <v>14</v>
      </c>
      <c r="D24" s="142"/>
      <c r="E24" s="99" t="s">
        <v>148</v>
      </c>
      <c r="F24" s="98"/>
      <c r="G24" s="114"/>
      <c r="H24" s="146"/>
      <c r="I24" s="114"/>
      <c r="J24" s="114"/>
      <c r="K24" s="58"/>
    </row>
    <row r="25" spans="3:11" ht="15">
      <c r="C25" s="141">
        <f t="shared" si="0"/>
        <v>15</v>
      </c>
      <c r="D25" s="142"/>
      <c r="E25" s="98" t="s">
        <v>151</v>
      </c>
      <c r="F25" s="98"/>
      <c r="G25" s="114">
        <f>+'Tax Calc detail'!G23/1000</f>
        <v>-234291.08762621132</v>
      </c>
      <c r="H25" s="143">
        <f>(I25/G25)</f>
        <v>0.7494345603043201</v>
      </c>
      <c r="I25" s="114">
        <f>+'Tax Calc detail'!I23/1000</f>
        <v>-175585.8382383706</v>
      </c>
      <c r="J25" s="114"/>
      <c r="K25" s="58" t="s">
        <v>196</v>
      </c>
    </row>
    <row r="26" spans="3:11" ht="15">
      <c r="C26" s="141">
        <f t="shared" si="0"/>
        <v>16</v>
      </c>
      <c r="D26" s="142"/>
      <c r="E26" s="98" t="s">
        <v>157</v>
      </c>
      <c r="F26" s="98"/>
      <c r="G26" s="166">
        <f>+'Tax Calc detail'!G24/1000</f>
        <v>-3321.858687225</v>
      </c>
      <c r="H26" s="143">
        <f>+'wp 04-059'!K26</f>
        <v>0.7762216077233534</v>
      </c>
      <c r="I26" s="166">
        <f>+'Tax Calc detail'!I24/1000</f>
        <v>-2578.498490827578</v>
      </c>
      <c r="J26" s="121"/>
      <c r="K26" s="58" t="s">
        <v>197</v>
      </c>
    </row>
    <row r="27" spans="3:11" ht="15">
      <c r="C27" s="141">
        <f t="shared" si="0"/>
        <v>17</v>
      </c>
      <c r="D27" s="142"/>
      <c r="E27" s="113" t="s">
        <v>152</v>
      </c>
      <c r="F27" s="98"/>
      <c r="G27" s="34">
        <f>+'Tax Calc detail'!G25/1000</f>
        <v>-237612.94631343632</v>
      </c>
      <c r="H27" s="146"/>
      <c r="I27" s="34">
        <f>+'Tax Calc detail'!I25/1000</f>
        <v>-178164.3367291982</v>
      </c>
      <c r="K27" s="58"/>
    </row>
    <row r="28" spans="3:11" ht="15">
      <c r="C28" s="141">
        <f t="shared" si="0"/>
        <v>18</v>
      </c>
      <c r="D28" s="142"/>
      <c r="E28" s="98"/>
      <c r="F28" s="98"/>
      <c r="H28" s="146"/>
      <c r="I28" s="114"/>
      <c r="J28" s="114"/>
      <c r="K28" s="58"/>
    </row>
    <row r="29" spans="3:11" ht="15">
      <c r="C29" s="141">
        <f t="shared" si="0"/>
        <v>19</v>
      </c>
      <c r="D29" s="142"/>
      <c r="E29" s="98" t="s">
        <v>2</v>
      </c>
      <c r="F29" s="98"/>
      <c r="G29" s="114">
        <f>+'Tax Calc detail'!G27/1000</f>
        <v>-174989.44346508634</v>
      </c>
      <c r="H29" s="146"/>
      <c r="I29" s="114">
        <f>+'Tax Calc detail'!I27/1000</f>
        <v>-49601.49562774688</v>
      </c>
      <c r="J29" s="114"/>
      <c r="K29" s="58" t="s">
        <v>198</v>
      </c>
    </row>
    <row r="30" spans="3:11" ht="15">
      <c r="C30" s="141">
        <f t="shared" si="0"/>
        <v>20</v>
      </c>
      <c r="D30" s="142"/>
      <c r="E30" s="113" t="s">
        <v>130</v>
      </c>
      <c r="F30" s="98"/>
      <c r="G30" s="143">
        <v>0.35</v>
      </c>
      <c r="H30" s="148"/>
      <c r="I30" s="143">
        <v>0.35</v>
      </c>
      <c r="J30" s="143"/>
      <c r="K30" s="58"/>
    </row>
    <row r="31" spans="3:11" ht="15">
      <c r="C31" s="141">
        <f t="shared" si="0"/>
        <v>21</v>
      </c>
      <c r="D31" s="142"/>
      <c r="E31" s="121" t="s">
        <v>4</v>
      </c>
      <c r="F31" s="98"/>
      <c r="G31" s="137">
        <f>+G29*G30</f>
        <v>-61246.305212780215</v>
      </c>
      <c r="H31" s="138"/>
      <c r="I31" s="137">
        <f>+I29*I30</f>
        <v>-17360.523469711407</v>
      </c>
      <c r="J31" s="47"/>
      <c r="K31" s="58" t="s">
        <v>199</v>
      </c>
    </row>
    <row r="32" spans="3:11" ht="15">
      <c r="C32" s="141">
        <f t="shared" si="0"/>
        <v>22</v>
      </c>
      <c r="D32" s="142"/>
      <c r="E32" s="121" t="s">
        <v>153</v>
      </c>
      <c r="F32" s="98"/>
      <c r="G32" s="115">
        <f>+'Tax Calc detail'!G30/1000</f>
        <v>23768.40641917396</v>
      </c>
      <c r="H32" s="146"/>
      <c r="I32" s="115">
        <f>+'Tax Calc detail'!I30/1000</f>
        <v>17812.86521388801</v>
      </c>
      <c r="J32" s="121"/>
      <c r="K32" s="58" t="s">
        <v>196</v>
      </c>
    </row>
    <row r="33" spans="3:11" ht="15">
      <c r="C33" s="141">
        <f t="shared" si="0"/>
        <v>23</v>
      </c>
      <c r="D33" s="142"/>
      <c r="E33" s="147" t="s">
        <v>184</v>
      </c>
      <c r="G33" s="34">
        <f>+G31+G32</f>
        <v>-37477.898793606255</v>
      </c>
      <c r="I33" s="34">
        <f>+I31+I32</f>
        <v>452.34174417660324</v>
      </c>
      <c r="K33" s="58" t="s">
        <v>200</v>
      </c>
    </row>
    <row r="34" spans="3:11" ht="15">
      <c r="C34" s="141">
        <f t="shared" si="0"/>
        <v>24</v>
      </c>
      <c r="D34" s="142"/>
      <c r="K34" s="58"/>
    </row>
    <row r="35" spans="3:11" ht="15">
      <c r="C35" s="141">
        <f t="shared" si="0"/>
        <v>25</v>
      </c>
      <c r="D35" s="142"/>
      <c r="E35" s="98" t="s">
        <v>3</v>
      </c>
      <c r="F35" s="98"/>
      <c r="G35" s="114">
        <f>+'Tax Calc detail'!G33/1000</f>
        <v>-528</v>
      </c>
      <c r="H35" s="148">
        <f>+I35/G35</f>
        <v>0.7708333333333334</v>
      </c>
      <c r="I35" s="114">
        <v>-407</v>
      </c>
      <c r="J35" s="114"/>
      <c r="K35" s="58" t="s">
        <v>201</v>
      </c>
    </row>
    <row r="36" spans="3:11" ht="15.75" thickBot="1">
      <c r="C36" s="141">
        <f t="shared" si="0"/>
        <v>26</v>
      </c>
      <c r="D36" s="142"/>
      <c r="E36" s="121" t="s">
        <v>183</v>
      </c>
      <c r="F36" s="98"/>
      <c r="G36" s="149">
        <f>+G33+G35</f>
        <v>-38005.898793606255</v>
      </c>
      <c r="H36" s="146"/>
      <c r="I36" s="144">
        <f>+I33+I35</f>
        <v>45.34174417660324</v>
      </c>
      <c r="J36" s="121"/>
      <c r="K36" s="58" t="s">
        <v>202</v>
      </c>
    </row>
    <row r="37" spans="3:11" ht="15.75" thickTop="1">
      <c r="C37" s="141">
        <f t="shared" si="0"/>
        <v>27</v>
      </c>
      <c r="D37" s="142"/>
      <c r="K37" s="58"/>
    </row>
    <row r="38" spans="3:11" ht="15">
      <c r="C38" s="141">
        <f t="shared" si="0"/>
        <v>28</v>
      </c>
      <c r="D38" s="142"/>
      <c r="H38" s="76" t="s">
        <v>187</v>
      </c>
      <c r="I38" s="150">
        <v>660</v>
      </c>
      <c r="J38" s="122"/>
      <c r="K38" s="58" t="s">
        <v>203</v>
      </c>
    </row>
    <row r="39" spans="3:11" ht="15">
      <c r="C39" s="141">
        <f t="shared" si="0"/>
        <v>29</v>
      </c>
      <c r="D39" s="142"/>
      <c r="K39" s="58"/>
    </row>
    <row r="40" spans="3:11" ht="15.75" thickBot="1">
      <c r="C40" s="141">
        <f t="shared" si="0"/>
        <v>30</v>
      </c>
      <c r="D40" s="142"/>
      <c r="H40" s="76" t="s">
        <v>188</v>
      </c>
      <c r="I40" s="151">
        <f>-I38+I36</f>
        <v>-614.6582558233968</v>
      </c>
      <c r="J40" s="122"/>
      <c r="K40" s="58" t="s">
        <v>189</v>
      </c>
    </row>
    <row r="41" spans="3:11" ht="15.75" thickTop="1">
      <c r="C41" s="141">
        <f t="shared" si="0"/>
        <v>31</v>
      </c>
      <c r="D41" s="142"/>
      <c r="K41" s="58"/>
    </row>
    <row r="42" spans="3:11" ht="15">
      <c r="C42" s="141">
        <f t="shared" si="0"/>
        <v>32</v>
      </c>
      <c r="D42" s="142"/>
      <c r="E42" s="160" t="s">
        <v>222</v>
      </c>
      <c r="K42" s="58"/>
    </row>
    <row r="43" spans="3:11" ht="15">
      <c r="C43" s="141">
        <f t="shared" si="0"/>
        <v>33</v>
      </c>
      <c r="D43" s="142"/>
      <c r="K43" s="58"/>
    </row>
    <row r="44" spans="3:11" ht="15">
      <c r="C44" s="141">
        <f t="shared" si="0"/>
        <v>34</v>
      </c>
      <c r="D44" s="142"/>
      <c r="H44" s="76" t="s">
        <v>206</v>
      </c>
      <c r="I44" s="190">
        <v>0</v>
      </c>
      <c r="K44" s="58" t="s">
        <v>207</v>
      </c>
    </row>
    <row r="45" spans="3:11" ht="15">
      <c r="C45" s="141">
        <f t="shared" si="0"/>
        <v>35</v>
      </c>
      <c r="D45" s="142"/>
      <c r="H45" s="76" t="s">
        <v>208</v>
      </c>
      <c r="I45" s="34">
        <v>-107</v>
      </c>
      <c r="K45" s="58" t="s">
        <v>209</v>
      </c>
    </row>
    <row r="46" spans="3:11" ht="15">
      <c r="C46" s="141">
        <f t="shared" si="0"/>
        <v>36</v>
      </c>
      <c r="D46" s="142"/>
      <c r="H46" s="76" t="s">
        <v>210</v>
      </c>
      <c r="I46" s="34">
        <f>+I22</f>
        <v>928.4199179653107</v>
      </c>
      <c r="K46" s="58" t="s">
        <v>197</v>
      </c>
    </row>
    <row r="47" spans="3:11" ht="15">
      <c r="C47" s="141">
        <f t="shared" si="0"/>
        <v>37</v>
      </c>
      <c r="D47" s="142"/>
      <c r="H47" s="76" t="s">
        <v>211</v>
      </c>
      <c r="I47" s="150">
        <f>+I26</f>
        <v>-2578.498490827578</v>
      </c>
      <c r="K47" s="58" t="s">
        <v>197</v>
      </c>
    </row>
    <row r="48" spans="3:11" ht="15">
      <c r="C48" s="141">
        <f t="shared" si="0"/>
        <v>38</v>
      </c>
      <c r="D48" s="142"/>
      <c r="H48" s="76" t="s">
        <v>212</v>
      </c>
      <c r="I48" s="122">
        <f>SUM(I44:I47)</f>
        <v>-1757.0785728622673</v>
      </c>
      <c r="K48" s="58" t="s">
        <v>213</v>
      </c>
    </row>
    <row r="49" spans="3:9" ht="15">
      <c r="C49" s="141">
        <f t="shared" si="0"/>
        <v>39</v>
      </c>
      <c r="H49" s="76" t="s">
        <v>130</v>
      </c>
      <c r="I49" s="157">
        <v>0.35</v>
      </c>
    </row>
    <row r="50" spans="3:11" ht="15.75" thickBot="1">
      <c r="C50" s="141">
        <f t="shared" si="0"/>
        <v>40</v>
      </c>
      <c r="H50" s="76" t="s">
        <v>188</v>
      </c>
      <c r="I50" s="158">
        <f>+I48*I49</f>
        <v>-614.9775005017935</v>
      </c>
      <c r="K50" s="58" t="s">
        <v>214</v>
      </c>
    </row>
    <row r="51" ht="15.75" thickTop="1">
      <c r="C51" s="141">
        <f t="shared" si="0"/>
        <v>41</v>
      </c>
    </row>
    <row r="52" spans="3:11" ht="15">
      <c r="C52" s="141">
        <f t="shared" si="0"/>
        <v>42</v>
      </c>
      <c r="E52" s="199" t="s">
        <v>229</v>
      </c>
      <c r="F52" s="200"/>
      <c r="G52" s="200"/>
      <c r="H52" s="200"/>
      <c r="I52" s="200"/>
      <c r="J52" s="203"/>
      <c r="K52" s="204"/>
    </row>
    <row r="53" spans="3:11" ht="15">
      <c r="C53" s="141">
        <f t="shared" si="0"/>
        <v>43</v>
      </c>
      <c r="E53" s="201" t="s">
        <v>230</v>
      </c>
      <c r="F53" s="202"/>
      <c r="G53" s="202"/>
      <c r="H53" s="202"/>
      <c r="I53" s="202"/>
      <c r="J53" s="205"/>
      <c r="K53" s="206"/>
    </row>
  </sheetData>
  <printOptions/>
  <pageMargins left="0.5" right="0.22" top="0.31" bottom="0.33" header="0.17" footer="0.16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63"/>
  <sheetViews>
    <sheetView showGridLines="0" workbookViewId="0" topLeftCell="A1">
      <pane xSplit="5" ySplit="5" topLeftCell="F6" activePane="bottomRight" state="frozen"/>
      <selection pane="topLeft" activeCell="H24" sqref="H23:H24"/>
      <selection pane="topRight" activeCell="H24" sqref="H23:H24"/>
      <selection pane="bottomLeft" activeCell="H24" sqref="H23:H24"/>
      <selection pane="bottomRight" activeCell="C3" sqref="C3"/>
    </sheetView>
  </sheetViews>
  <sheetFormatPr defaultColWidth="9.140625" defaultRowHeight="15"/>
  <cols>
    <col min="1" max="1" width="6.140625" style="0" customWidth="1"/>
    <col min="2" max="2" width="3.421875" style="0" customWidth="1"/>
    <col min="3" max="3" width="10.57421875" style="0" customWidth="1"/>
    <col min="4" max="4" width="39.28125" style="0" customWidth="1"/>
    <col min="5" max="5" width="4.28125" style="0" customWidth="1"/>
    <col min="6" max="6" width="10.7109375" style="0" customWidth="1"/>
    <col min="7" max="7" width="3.421875" style="0" customWidth="1"/>
    <col min="8" max="8" width="11.8515625" style="0" customWidth="1"/>
    <col min="9" max="9" width="5.28125" style="0" customWidth="1"/>
    <col min="10" max="10" width="11.8515625" style="0" customWidth="1"/>
    <col min="11" max="11" width="5.7109375" style="0" customWidth="1"/>
    <col min="12" max="12" width="10.7109375" style="0" customWidth="1"/>
    <col min="13" max="13" width="4.421875" style="0" customWidth="1"/>
    <col min="14" max="14" width="10.7109375" style="0" customWidth="1"/>
  </cols>
  <sheetData>
    <row r="1" spans="3:14" ht="15">
      <c r="C1" t="s">
        <v>217</v>
      </c>
      <c r="D1" s="189" t="s">
        <v>225</v>
      </c>
      <c r="H1" s="195" t="s">
        <v>71</v>
      </c>
      <c r="I1" s="195"/>
      <c r="J1" s="195"/>
      <c r="L1" s="195" t="s">
        <v>72</v>
      </c>
      <c r="M1" s="195"/>
      <c r="N1" s="195"/>
    </row>
    <row r="2" spans="4:14" ht="15">
      <c r="D2" s="13" t="s">
        <v>73</v>
      </c>
      <c r="E2" s="13"/>
      <c r="F2" s="13"/>
      <c r="G2" s="13"/>
      <c r="H2" s="19" t="s">
        <v>68</v>
      </c>
      <c r="J2" s="19" t="s">
        <v>69</v>
      </c>
      <c r="K2" s="14"/>
      <c r="L2" s="19" t="s">
        <v>68</v>
      </c>
      <c r="N2" s="19" t="s">
        <v>69</v>
      </c>
    </row>
    <row r="3" spans="4:14" ht="15">
      <c r="D3" s="32">
        <v>2002</v>
      </c>
      <c r="E3" s="16"/>
      <c r="F3" s="17">
        <v>37621</v>
      </c>
      <c r="G3" s="17"/>
      <c r="H3" s="19" t="s">
        <v>62</v>
      </c>
      <c r="J3" s="19" t="s">
        <v>62</v>
      </c>
      <c r="K3" s="19"/>
      <c r="L3" s="19" t="s">
        <v>62</v>
      </c>
      <c r="N3" s="19" t="s">
        <v>62</v>
      </c>
    </row>
    <row r="4" spans="4:14" ht="15">
      <c r="D4" s="18" t="s">
        <v>66</v>
      </c>
      <c r="E4" s="16"/>
      <c r="F4" s="18" t="s">
        <v>61</v>
      </c>
      <c r="G4" s="18"/>
      <c r="H4" s="19" t="s">
        <v>65</v>
      </c>
      <c r="J4" s="19" t="s">
        <v>65</v>
      </c>
      <c r="K4" s="19"/>
      <c r="L4" s="19" t="s">
        <v>65</v>
      </c>
      <c r="N4" s="19" t="s">
        <v>65</v>
      </c>
    </row>
    <row r="5" spans="1:14" ht="15">
      <c r="A5" s="55" t="s">
        <v>88</v>
      </c>
      <c r="D5" s="23" t="s">
        <v>63</v>
      </c>
      <c r="E5" s="16"/>
      <c r="F5" s="23" t="s">
        <v>64</v>
      </c>
      <c r="G5" s="18"/>
      <c r="H5" s="24" t="s">
        <v>67</v>
      </c>
      <c r="J5" s="24" t="s">
        <v>67</v>
      </c>
      <c r="K5" s="19"/>
      <c r="L5" s="24" t="s">
        <v>67</v>
      </c>
      <c r="N5" s="24" t="s">
        <v>67</v>
      </c>
    </row>
    <row r="6" spans="1:14" ht="15">
      <c r="A6" s="55" t="s">
        <v>92</v>
      </c>
      <c r="D6" s="164" t="s">
        <v>218</v>
      </c>
      <c r="E6" s="16"/>
      <c r="F6" s="25"/>
      <c r="G6" s="20"/>
      <c r="H6" s="26"/>
      <c r="J6" s="26"/>
      <c r="K6" s="29"/>
      <c r="L6" s="27"/>
      <c r="M6" s="28"/>
      <c r="N6" s="27"/>
    </row>
    <row r="7" spans="1:14" ht="15">
      <c r="A7" s="55">
        <v>1</v>
      </c>
      <c r="B7" s="56"/>
      <c r="D7" s="1" t="s">
        <v>6</v>
      </c>
      <c r="E7" s="1"/>
      <c r="F7" s="15">
        <v>1169914</v>
      </c>
      <c r="G7" s="21"/>
      <c r="H7" s="15"/>
      <c r="J7" s="15">
        <f>IF(F7&lt;1,F7,"")</f>
      </c>
      <c r="K7" s="21"/>
      <c r="L7" s="15">
        <f>IF(F7&gt;1,F7,"")</f>
        <v>1169914</v>
      </c>
      <c r="M7" s="21"/>
      <c r="N7" s="15">
        <f>IF(F7&lt;1,F7,"")</f>
      </c>
    </row>
    <row r="8" spans="1:14" ht="15">
      <c r="A8" s="55">
        <f>+A7+1</f>
        <v>2</v>
      </c>
      <c r="B8" s="56"/>
      <c r="D8" s="1" t="s">
        <v>7</v>
      </c>
      <c r="E8" s="1"/>
      <c r="F8" s="2">
        <v>-30311362</v>
      </c>
      <c r="G8" s="21"/>
      <c r="H8" s="15">
        <f aca="true" t="shared" si="0" ref="H8:H58">IF(F8&gt;1,F8,"")</f>
      </c>
      <c r="J8" s="112"/>
      <c r="K8" s="21" t="s">
        <v>162</v>
      </c>
      <c r="L8" s="15">
        <f aca="true" t="shared" si="1" ref="L8:L58">IF(F8&gt;1,F8,"")</f>
      </c>
      <c r="M8" s="21"/>
      <c r="N8" s="15">
        <f aca="true" t="shared" si="2" ref="N8:N58">IF(F8&lt;1,F8,"")</f>
        <v>-30311362</v>
      </c>
    </row>
    <row r="9" spans="1:14" ht="15">
      <c r="A9" s="55">
        <f aca="true" t="shared" si="3" ref="A9:A69">+A8+1</f>
        <v>3</v>
      </c>
      <c r="B9" s="56"/>
      <c r="D9" s="1" t="s">
        <v>8</v>
      </c>
      <c r="E9" s="1"/>
      <c r="F9" s="2">
        <v>-16790</v>
      </c>
      <c r="G9" s="21"/>
      <c r="H9" s="15">
        <f t="shared" si="0"/>
      </c>
      <c r="J9" s="15"/>
      <c r="K9" s="21"/>
      <c r="L9" s="15">
        <f t="shared" si="1"/>
      </c>
      <c r="M9" s="21"/>
      <c r="N9" s="15">
        <f t="shared" si="2"/>
        <v>-16790</v>
      </c>
    </row>
    <row r="10" spans="1:14" ht="15">
      <c r="A10" s="55">
        <f t="shared" si="3"/>
        <v>4</v>
      </c>
      <c r="B10" s="56"/>
      <c r="D10" s="1" t="s">
        <v>9</v>
      </c>
      <c r="E10" s="1"/>
      <c r="F10" s="2">
        <v>-28037</v>
      </c>
      <c r="G10" s="21"/>
      <c r="H10" s="15">
        <f t="shared" si="0"/>
      </c>
      <c r="J10" s="15"/>
      <c r="K10" s="21"/>
      <c r="L10" s="15">
        <f t="shared" si="1"/>
      </c>
      <c r="M10" s="21"/>
      <c r="N10" s="15">
        <f t="shared" si="2"/>
        <v>-28037</v>
      </c>
    </row>
    <row r="11" spans="1:14" ht="15">
      <c r="A11" s="55">
        <f t="shared" si="3"/>
        <v>5</v>
      </c>
      <c r="B11" s="56"/>
      <c r="D11" s="109" t="s">
        <v>10</v>
      </c>
      <c r="E11" s="1"/>
      <c r="F11" s="2">
        <v>10176783.81</v>
      </c>
      <c r="G11" s="21"/>
      <c r="H11" s="15"/>
      <c r="J11" s="15">
        <f aca="true" t="shared" si="4" ref="J11:J58">IF(F11&lt;1,F11,"")</f>
      </c>
      <c r="K11" s="21"/>
      <c r="L11" s="15">
        <f t="shared" si="1"/>
        <v>10176783.81</v>
      </c>
      <c r="M11" s="21"/>
      <c r="N11" s="15">
        <f t="shared" si="2"/>
      </c>
    </row>
    <row r="12" spans="1:14" ht="15">
      <c r="A12" s="55">
        <f t="shared" si="3"/>
        <v>6</v>
      </c>
      <c r="B12" s="102"/>
      <c r="C12" s="103" t="s">
        <v>154</v>
      </c>
      <c r="D12" s="104" t="s">
        <v>11</v>
      </c>
      <c r="E12" s="104"/>
      <c r="F12" s="105">
        <v>320179</v>
      </c>
      <c r="G12" s="106"/>
      <c r="H12" s="107"/>
      <c r="I12" s="103"/>
      <c r="J12" s="107">
        <f t="shared" si="4"/>
      </c>
      <c r="K12" s="106"/>
      <c r="L12" s="107">
        <f t="shared" si="1"/>
        <v>320179</v>
      </c>
      <c r="M12" s="106"/>
      <c r="N12" s="107">
        <f t="shared" si="2"/>
      </c>
    </row>
    <row r="13" spans="1:14" ht="15">
      <c r="A13" s="55">
        <f t="shared" si="3"/>
        <v>7</v>
      </c>
      <c r="B13" s="102"/>
      <c r="C13" s="103"/>
      <c r="D13" s="185" t="s">
        <v>12</v>
      </c>
      <c r="E13" s="104"/>
      <c r="F13" s="105">
        <v>114340</v>
      </c>
      <c r="G13" s="106"/>
      <c r="H13" s="184">
        <f t="shared" si="0"/>
        <v>114340</v>
      </c>
      <c r="I13" s="103"/>
      <c r="J13" s="107">
        <f t="shared" si="4"/>
      </c>
      <c r="K13" s="106"/>
      <c r="L13" s="107">
        <f t="shared" si="1"/>
        <v>114340</v>
      </c>
      <c r="M13" s="106"/>
      <c r="N13" s="107">
        <f t="shared" si="2"/>
      </c>
    </row>
    <row r="14" spans="1:14" ht="15">
      <c r="A14" s="55">
        <f t="shared" si="3"/>
        <v>8</v>
      </c>
      <c r="B14" s="102"/>
      <c r="C14" s="103"/>
      <c r="D14" s="104" t="s">
        <v>13</v>
      </c>
      <c r="E14" s="104"/>
      <c r="F14" s="105">
        <v>-52883</v>
      </c>
      <c r="G14" s="106"/>
      <c r="H14" s="107"/>
      <c r="I14" s="103"/>
      <c r="J14" s="107"/>
      <c r="K14" s="106"/>
      <c r="L14" s="107">
        <f t="shared" si="1"/>
      </c>
      <c r="M14" s="106"/>
      <c r="N14" s="107">
        <f t="shared" si="2"/>
        <v>-52883</v>
      </c>
    </row>
    <row r="15" spans="1:14" ht="15">
      <c r="A15" s="55">
        <f t="shared" si="3"/>
        <v>9</v>
      </c>
      <c r="B15" s="102"/>
      <c r="C15" s="103"/>
      <c r="D15" s="104" t="s">
        <v>14</v>
      </c>
      <c r="E15" s="104"/>
      <c r="F15" s="105">
        <v>113253</v>
      </c>
      <c r="G15" s="106"/>
      <c r="H15" s="107"/>
      <c r="I15" s="103"/>
      <c r="J15" s="107">
        <f t="shared" si="4"/>
      </c>
      <c r="K15" s="106"/>
      <c r="L15" s="107">
        <f t="shared" si="1"/>
        <v>113253</v>
      </c>
      <c r="M15" s="106"/>
      <c r="N15" s="107">
        <f t="shared" si="2"/>
      </c>
    </row>
    <row r="16" spans="1:14" ht="15">
      <c r="A16" s="55">
        <f t="shared" si="3"/>
        <v>10</v>
      </c>
      <c r="B16" s="102"/>
      <c r="C16" s="103"/>
      <c r="D16" s="104" t="s">
        <v>15</v>
      </c>
      <c r="E16" s="104"/>
      <c r="F16" s="105">
        <v>6976</v>
      </c>
      <c r="G16" s="106"/>
      <c r="H16" s="107"/>
      <c r="I16" s="103"/>
      <c r="J16" s="107">
        <f t="shared" si="4"/>
      </c>
      <c r="K16" s="106"/>
      <c r="L16" s="107">
        <f t="shared" si="1"/>
        <v>6976</v>
      </c>
      <c r="M16" s="106"/>
      <c r="N16" s="107">
        <f t="shared" si="2"/>
      </c>
    </row>
    <row r="17" spans="1:14" ht="15">
      <c r="A17" s="55">
        <f t="shared" si="3"/>
        <v>11</v>
      </c>
      <c r="B17" s="102"/>
      <c r="C17" s="103"/>
      <c r="D17" s="104" t="s">
        <v>16</v>
      </c>
      <c r="E17" s="104"/>
      <c r="F17" s="105">
        <v>-1184414</v>
      </c>
      <c r="G17" s="106"/>
      <c r="H17" s="107">
        <f t="shared" si="0"/>
      </c>
      <c r="I17" s="103"/>
      <c r="J17" s="108" t="s">
        <v>70</v>
      </c>
      <c r="K17" s="106"/>
      <c r="L17" s="107">
        <f t="shared" si="1"/>
      </c>
      <c r="M17" s="106"/>
      <c r="N17" s="107">
        <f t="shared" si="2"/>
        <v>-1184414</v>
      </c>
    </row>
    <row r="18" spans="1:14" ht="15">
      <c r="A18" s="55">
        <f t="shared" si="3"/>
        <v>12</v>
      </c>
      <c r="B18" s="102"/>
      <c r="C18" s="103"/>
      <c r="D18" s="104" t="s">
        <v>16</v>
      </c>
      <c r="E18" s="104"/>
      <c r="F18" s="105">
        <v>402710</v>
      </c>
      <c r="G18" s="106"/>
      <c r="H18" s="108" t="s">
        <v>70</v>
      </c>
      <c r="I18" s="103"/>
      <c r="J18" s="107">
        <f t="shared" si="4"/>
      </c>
      <c r="K18" s="106"/>
      <c r="L18" s="107">
        <f t="shared" si="1"/>
        <v>402710</v>
      </c>
      <c r="M18" s="106"/>
      <c r="N18" s="107">
        <f t="shared" si="2"/>
      </c>
    </row>
    <row r="19" spans="1:14" ht="15">
      <c r="A19" s="55">
        <f t="shared" si="3"/>
        <v>13</v>
      </c>
      <c r="B19" s="102"/>
      <c r="C19" s="103"/>
      <c r="D19" s="104" t="s">
        <v>17</v>
      </c>
      <c r="E19" s="104"/>
      <c r="F19" s="105">
        <v>-445710</v>
      </c>
      <c r="G19" s="106"/>
      <c r="H19" s="107">
        <f t="shared" si="0"/>
      </c>
      <c r="I19" s="103"/>
      <c r="J19" s="108" t="s">
        <v>70</v>
      </c>
      <c r="K19" s="106"/>
      <c r="L19" s="107">
        <f t="shared" si="1"/>
      </c>
      <c r="M19" s="106"/>
      <c r="N19" s="107">
        <f t="shared" si="2"/>
        <v>-445710</v>
      </c>
    </row>
    <row r="20" spans="1:14" ht="15">
      <c r="A20" s="55">
        <f t="shared" si="3"/>
        <v>14</v>
      </c>
      <c r="B20" s="102"/>
      <c r="C20" s="103"/>
      <c r="D20" s="104" t="s">
        <v>18</v>
      </c>
      <c r="E20" s="104"/>
      <c r="F20" s="105">
        <v>4900794</v>
      </c>
      <c r="G20" s="106"/>
      <c r="H20" s="107"/>
      <c r="I20" s="103"/>
      <c r="J20" s="107">
        <f t="shared" si="4"/>
      </c>
      <c r="K20" s="106"/>
      <c r="L20" s="107">
        <f t="shared" si="1"/>
        <v>4900794</v>
      </c>
      <c r="M20" s="106"/>
      <c r="N20" s="107">
        <f t="shared" si="2"/>
      </c>
    </row>
    <row r="21" spans="1:14" ht="15">
      <c r="A21" s="55">
        <f t="shared" si="3"/>
        <v>15</v>
      </c>
      <c r="B21" s="102"/>
      <c r="C21" s="103"/>
      <c r="D21" s="104" t="s">
        <v>19</v>
      </c>
      <c r="E21" s="104"/>
      <c r="F21" s="105">
        <v>23693742</v>
      </c>
      <c r="G21" s="106"/>
      <c r="H21" s="107"/>
      <c r="I21" s="103"/>
      <c r="J21" s="107">
        <f t="shared" si="4"/>
      </c>
      <c r="K21" s="106"/>
      <c r="L21" s="107">
        <f t="shared" si="1"/>
        <v>23693742</v>
      </c>
      <c r="M21" s="106"/>
      <c r="N21" s="107">
        <f t="shared" si="2"/>
      </c>
    </row>
    <row r="22" spans="1:14" ht="15">
      <c r="A22" s="55">
        <f t="shared" si="3"/>
        <v>16</v>
      </c>
      <c r="B22" s="102"/>
      <c r="C22" s="103"/>
      <c r="D22" s="104" t="s">
        <v>19</v>
      </c>
      <c r="E22" s="104"/>
      <c r="F22" s="105">
        <v>-9544517</v>
      </c>
      <c r="G22" s="106"/>
      <c r="H22" s="107">
        <f t="shared" si="0"/>
      </c>
      <c r="I22" s="103"/>
      <c r="J22" s="107"/>
      <c r="K22" s="106"/>
      <c r="L22" s="107">
        <f t="shared" si="1"/>
      </c>
      <c r="M22" s="106"/>
      <c r="N22" s="107">
        <f t="shared" si="2"/>
        <v>-9544517</v>
      </c>
    </row>
    <row r="23" spans="1:14" ht="15">
      <c r="A23" s="55">
        <f t="shared" si="3"/>
        <v>17</v>
      </c>
      <c r="B23" s="102"/>
      <c r="C23" s="103"/>
      <c r="D23" s="185" t="s">
        <v>20</v>
      </c>
      <c r="E23" s="104"/>
      <c r="F23" s="105">
        <v>-406528</v>
      </c>
      <c r="G23" s="106"/>
      <c r="H23" s="107">
        <f t="shared" si="0"/>
      </c>
      <c r="I23" s="103"/>
      <c r="J23" s="184">
        <f t="shared" si="4"/>
        <v>-406528</v>
      </c>
      <c r="K23" s="106"/>
      <c r="L23" s="107">
        <f t="shared" si="1"/>
      </c>
      <c r="M23" s="106"/>
      <c r="N23" s="107">
        <f t="shared" si="2"/>
        <v>-406528</v>
      </c>
    </row>
    <row r="24" spans="1:14" ht="15">
      <c r="A24" s="55">
        <f t="shared" si="3"/>
        <v>18</v>
      </c>
      <c r="B24" s="102"/>
      <c r="C24" s="103"/>
      <c r="D24" s="185" t="s">
        <v>21</v>
      </c>
      <c r="E24" s="104"/>
      <c r="F24" s="105">
        <v>-1993006</v>
      </c>
      <c r="G24" s="106"/>
      <c r="H24" s="107">
        <f t="shared" si="0"/>
      </c>
      <c r="I24" s="103"/>
      <c r="J24" s="184">
        <f t="shared" si="4"/>
        <v>-1993006</v>
      </c>
      <c r="K24" s="106"/>
      <c r="L24" s="107">
        <f t="shared" si="1"/>
      </c>
      <c r="M24" s="106"/>
      <c r="N24" s="107">
        <f t="shared" si="2"/>
        <v>-1993006</v>
      </c>
    </row>
    <row r="25" spans="1:14" ht="15">
      <c r="A25" s="55">
        <f t="shared" si="3"/>
        <v>19</v>
      </c>
      <c r="B25" s="56"/>
      <c r="C25" s="22">
        <v>-247301383</v>
      </c>
      <c r="D25" s="31" t="s">
        <v>22</v>
      </c>
      <c r="E25" s="1"/>
      <c r="F25" s="3">
        <v>-247301383</v>
      </c>
      <c r="G25" s="22"/>
      <c r="H25" s="15">
        <f t="shared" si="0"/>
      </c>
      <c r="J25" s="15"/>
      <c r="K25" s="21"/>
      <c r="L25" s="15">
        <f t="shared" si="1"/>
      </c>
      <c r="M25" s="21"/>
      <c r="N25" s="15">
        <f t="shared" si="2"/>
        <v>-247301383</v>
      </c>
    </row>
    <row r="26" spans="1:14" ht="15">
      <c r="A26" s="55">
        <f t="shared" si="3"/>
        <v>20</v>
      </c>
      <c r="B26" s="56"/>
      <c r="C26" s="29"/>
      <c r="D26" s="1" t="s">
        <v>23</v>
      </c>
      <c r="E26" s="1"/>
      <c r="F26" s="3">
        <v>30226</v>
      </c>
      <c r="G26" s="22"/>
      <c r="H26" s="15"/>
      <c r="J26" s="15">
        <f t="shared" si="4"/>
      </c>
      <c r="K26" s="21"/>
      <c r="L26" s="15">
        <f t="shared" si="1"/>
        <v>30226</v>
      </c>
      <c r="M26" s="21"/>
      <c r="N26" s="15">
        <f t="shared" si="2"/>
      </c>
    </row>
    <row r="27" spans="1:14" ht="15">
      <c r="A27" s="55">
        <f t="shared" si="3"/>
        <v>21</v>
      </c>
      <c r="B27" s="56"/>
      <c r="C27" s="22">
        <f>+F27</f>
        <v>2419993</v>
      </c>
      <c r="D27" s="1" t="s">
        <v>24</v>
      </c>
      <c r="E27" s="1"/>
      <c r="F27" s="3">
        <v>2419993</v>
      </c>
      <c r="G27" s="22"/>
      <c r="H27" s="15"/>
      <c r="J27" s="15">
        <f t="shared" si="4"/>
      </c>
      <c r="K27" s="21"/>
      <c r="L27" s="15">
        <f t="shared" si="1"/>
        <v>2419993</v>
      </c>
      <c r="M27" s="21"/>
      <c r="N27" s="15">
        <f t="shared" si="2"/>
      </c>
    </row>
    <row r="28" spans="1:14" ht="15">
      <c r="A28" s="55">
        <f t="shared" si="3"/>
        <v>22</v>
      </c>
      <c r="B28" s="56"/>
      <c r="C28" s="21">
        <f>+F28</f>
        <v>337679564</v>
      </c>
      <c r="D28" s="31" t="s">
        <v>25</v>
      </c>
      <c r="E28" s="1"/>
      <c r="F28" s="3">
        <v>337679564</v>
      </c>
      <c r="G28" s="22"/>
      <c r="H28" s="15"/>
      <c r="J28" s="15">
        <f t="shared" si="4"/>
      </c>
      <c r="K28" s="21"/>
      <c r="L28" s="15">
        <f t="shared" si="1"/>
        <v>337679564</v>
      </c>
      <c r="M28" s="21"/>
      <c r="N28" s="15">
        <f t="shared" si="2"/>
      </c>
    </row>
    <row r="29" spans="1:14" ht="15">
      <c r="A29" s="55">
        <f t="shared" si="3"/>
        <v>23</v>
      </c>
      <c r="B29" s="56"/>
      <c r="C29" s="29"/>
      <c r="D29" s="1" t="s">
        <v>26</v>
      </c>
      <c r="E29" s="1"/>
      <c r="F29" s="4">
        <v>311346</v>
      </c>
      <c r="G29" s="22"/>
      <c r="H29" s="15"/>
      <c r="J29" s="15">
        <f t="shared" si="4"/>
      </c>
      <c r="K29" s="21"/>
      <c r="L29" s="15">
        <f t="shared" si="1"/>
        <v>311346</v>
      </c>
      <c r="M29" s="21"/>
      <c r="N29" s="15">
        <f t="shared" si="2"/>
      </c>
    </row>
    <row r="30" spans="1:14" ht="15">
      <c r="A30" s="55">
        <f t="shared" si="3"/>
        <v>24</v>
      </c>
      <c r="B30" s="56"/>
      <c r="D30" s="1" t="s">
        <v>27</v>
      </c>
      <c r="E30" s="1"/>
      <c r="F30" s="2">
        <v>-18783</v>
      </c>
      <c r="G30" s="22"/>
      <c r="H30" s="15">
        <f t="shared" si="0"/>
      </c>
      <c r="J30" s="15">
        <f t="shared" si="4"/>
        <v>-18783</v>
      </c>
      <c r="K30" s="21"/>
      <c r="L30" s="15">
        <f t="shared" si="1"/>
      </c>
      <c r="M30" s="21"/>
      <c r="N30" s="15">
        <f t="shared" si="2"/>
        <v>-18783</v>
      </c>
    </row>
    <row r="31" spans="1:14" ht="15">
      <c r="A31" s="55">
        <f t="shared" si="3"/>
        <v>25</v>
      </c>
      <c r="B31" s="56"/>
      <c r="D31" s="1" t="s">
        <v>28</v>
      </c>
      <c r="E31" s="1"/>
      <c r="F31" s="2">
        <v>528598</v>
      </c>
      <c r="G31" s="21"/>
      <c r="H31" s="15"/>
      <c r="J31" s="15">
        <f t="shared" si="4"/>
      </c>
      <c r="K31" s="21"/>
      <c r="L31" s="15">
        <f t="shared" si="1"/>
        <v>528598</v>
      </c>
      <c r="M31" s="21"/>
      <c r="N31" s="15">
        <f t="shared" si="2"/>
      </c>
    </row>
    <row r="32" spans="1:14" ht="15">
      <c r="A32" s="55">
        <f t="shared" si="3"/>
        <v>26</v>
      </c>
      <c r="B32" s="56"/>
      <c r="D32" s="1" t="s">
        <v>29</v>
      </c>
      <c r="E32" s="1"/>
      <c r="F32" s="2">
        <v>-573976</v>
      </c>
      <c r="G32" s="21"/>
      <c r="H32" s="15">
        <f t="shared" si="0"/>
      </c>
      <c r="J32" s="15">
        <f t="shared" si="4"/>
        <v>-573976</v>
      </c>
      <c r="K32" s="21"/>
      <c r="L32" s="15">
        <f t="shared" si="1"/>
      </c>
      <c r="M32" s="21"/>
      <c r="N32" s="15">
        <f t="shared" si="2"/>
        <v>-573976</v>
      </c>
    </row>
    <row r="33" spans="1:14" ht="15">
      <c r="A33" s="55">
        <f t="shared" si="3"/>
        <v>27</v>
      </c>
      <c r="B33" s="56"/>
      <c r="D33" s="1" t="s">
        <v>30</v>
      </c>
      <c r="E33" s="1"/>
      <c r="F33" s="2">
        <v>-234233</v>
      </c>
      <c r="G33" s="21"/>
      <c r="H33" s="15">
        <f t="shared" si="0"/>
      </c>
      <c r="J33" s="112"/>
      <c r="K33" s="21" t="s">
        <v>162</v>
      </c>
      <c r="L33" s="15">
        <f t="shared" si="1"/>
      </c>
      <c r="M33" s="21"/>
      <c r="N33" s="15">
        <f t="shared" si="2"/>
        <v>-234233</v>
      </c>
    </row>
    <row r="34" spans="1:14" ht="15">
      <c r="A34" s="55">
        <f t="shared" si="3"/>
        <v>28</v>
      </c>
      <c r="B34" s="56"/>
      <c r="D34" s="1" t="s">
        <v>31</v>
      </c>
      <c r="E34" s="1"/>
      <c r="F34" s="2">
        <v>787007</v>
      </c>
      <c r="G34" s="21"/>
      <c r="H34" s="15"/>
      <c r="J34" s="112"/>
      <c r="K34" s="21" t="s">
        <v>162</v>
      </c>
      <c r="L34" s="15">
        <f t="shared" si="1"/>
        <v>787007</v>
      </c>
      <c r="M34" s="21"/>
      <c r="N34" s="15">
        <f t="shared" si="2"/>
      </c>
    </row>
    <row r="35" spans="1:14" ht="15">
      <c r="A35" s="55">
        <f t="shared" si="3"/>
        <v>29</v>
      </c>
      <c r="B35" s="56"/>
      <c r="D35" s="1" t="s">
        <v>32</v>
      </c>
      <c r="E35" s="1"/>
      <c r="F35" s="2">
        <v>-262594</v>
      </c>
      <c r="G35" s="21"/>
      <c r="H35" s="15">
        <f t="shared" si="0"/>
      </c>
      <c r="J35" s="15">
        <f t="shared" si="4"/>
        <v>-262594</v>
      </c>
      <c r="K35" s="21"/>
      <c r="L35" s="15">
        <f t="shared" si="1"/>
      </c>
      <c r="M35" s="21"/>
      <c r="N35" s="15">
        <f t="shared" si="2"/>
        <v>-262594</v>
      </c>
    </row>
    <row r="36" spans="1:14" ht="15">
      <c r="A36" s="55">
        <f t="shared" si="3"/>
        <v>30</v>
      </c>
      <c r="B36" s="56"/>
      <c r="D36" s="1" t="s">
        <v>33</v>
      </c>
      <c r="E36" s="1"/>
      <c r="F36" s="2">
        <v>-19241</v>
      </c>
      <c r="G36" s="21"/>
      <c r="H36" s="15">
        <f t="shared" si="0"/>
      </c>
      <c r="J36" s="15"/>
      <c r="K36" s="21"/>
      <c r="L36" s="15">
        <f t="shared" si="1"/>
      </c>
      <c r="M36" s="21"/>
      <c r="N36" s="15">
        <f t="shared" si="2"/>
        <v>-19241</v>
      </c>
    </row>
    <row r="37" spans="1:14" ht="15">
      <c r="A37" s="55">
        <f t="shared" si="3"/>
        <v>31</v>
      </c>
      <c r="B37" s="56"/>
      <c r="D37" s="31" t="s">
        <v>34</v>
      </c>
      <c r="E37" s="1"/>
      <c r="F37" s="2">
        <v>-130809</v>
      </c>
      <c r="G37" s="21"/>
      <c r="H37" s="15">
        <f t="shared" si="0"/>
      </c>
      <c r="J37" s="15"/>
      <c r="K37" s="21"/>
      <c r="L37" s="15">
        <f t="shared" si="1"/>
      </c>
      <c r="M37" s="21"/>
      <c r="N37" s="15">
        <f t="shared" si="2"/>
        <v>-130809</v>
      </c>
    </row>
    <row r="38" spans="1:14" ht="15">
      <c r="A38" s="55">
        <f t="shared" si="3"/>
        <v>32</v>
      </c>
      <c r="B38" s="56"/>
      <c r="D38" s="1" t="s">
        <v>35</v>
      </c>
      <c r="E38" s="1"/>
      <c r="F38" s="2">
        <v>-181873</v>
      </c>
      <c r="G38" s="21"/>
      <c r="H38" s="15">
        <f t="shared" si="0"/>
      </c>
      <c r="J38" s="15"/>
      <c r="K38" s="21"/>
      <c r="L38" s="15">
        <f t="shared" si="1"/>
      </c>
      <c r="M38" s="21"/>
      <c r="N38" s="15">
        <f t="shared" si="2"/>
        <v>-181873</v>
      </c>
    </row>
    <row r="39" spans="1:14" ht="15">
      <c r="A39" s="55">
        <f t="shared" si="3"/>
        <v>33</v>
      </c>
      <c r="B39" s="56"/>
      <c r="D39" s="1" t="s">
        <v>36</v>
      </c>
      <c r="E39" s="1"/>
      <c r="F39" s="2">
        <v>-7300218</v>
      </c>
      <c r="G39" s="21"/>
      <c r="H39" s="15">
        <f t="shared" si="0"/>
      </c>
      <c r="J39" s="112"/>
      <c r="K39" s="21" t="s">
        <v>162</v>
      </c>
      <c r="L39" s="15">
        <f t="shared" si="1"/>
      </c>
      <c r="M39" s="21"/>
      <c r="N39" s="15">
        <f t="shared" si="2"/>
        <v>-7300218</v>
      </c>
    </row>
    <row r="40" spans="1:14" ht="15">
      <c r="A40" s="55">
        <f t="shared" si="3"/>
        <v>34</v>
      </c>
      <c r="B40" s="56"/>
      <c r="D40" s="1" t="s">
        <v>37</v>
      </c>
      <c r="E40" s="1"/>
      <c r="F40" s="2">
        <v>1211918</v>
      </c>
      <c r="G40" s="21"/>
      <c r="H40" s="112"/>
      <c r="I40" s="21" t="s">
        <v>162</v>
      </c>
      <c r="J40" s="15">
        <f t="shared" si="4"/>
      </c>
      <c r="K40" s="21"/>
      <c r="L40" s="15">
        <f t="shared" si="1"/>
        <v>1211918</v>
      </c>
      <c r="M40" s="21"/>
      <c r="N40" s="15">
        <f t="shared" si="2"/>
      </c>
    </row>
    <row r="41" spans="1:14" ht="15">
      <c r="A41" s="55">
        <f t="shared" si="3"/>
        <v>35</v>
      </c>
      <c r="B41" s="102"/>
      <c r="C41" s="103" t="s">
        <v>155</v>
      </c>
      <c r="D41" s="104" t="s">
        <v>38</v>
      </c>
      <c r="E41" s="104"/>
      <c r="F41" s="105">
        <v>-251093</v>
      </c>
      <c r="G41" s="106"/>
      <c r="H41" s="107">
        <f t="shared" si="0"/>
      </c>
      <c r="I41" s="103"/>
      <c r="J41" s="107"/>
      <c r="K41" s="106"/>
      <c r="L41" s="107">
        <f t="shared" si="1"/>
      </c>
      <c r="M41" s="106"/>
      <c r="N41" s="107">
        <f t="shared" si="2"/>
        <v>-251093</v>
      </c>
    </row>
    <row r="42" spans="1:14" ht="15">
      <c r="A42" s="55">
        <f t="shared" si="3"/>
        <v>36</v>
      </c>
      <c r="B42" s="102"/>
      <c r="C42" s="103"/>
      <c r="D42" s="104" t="s">
        <v>39</v>
      </c>
      <c r="E42" s="104"/>
      <c r="F42" s="105">
        <v>-547530</v>
      </c>
      <c r="G42" s="106"/>
      <c r="H42" s="107">
        <f t="shared" si="0"/>
      </c>
      <c r="I42" s="103"/>
      <c r="J42" s="107"/>
      <c r="K42" s="106"/>
      <c r="L42" s="107">
        <f t="shared" si="1"/>
      </c>
      <c r="M42" s="106"/>
      <c r="N42" s="107">
        <f t="shared" si="2"/>
        <v>-547530</v>
      </c>
    </row>
    <row r="43" spans="1:14" ht="15">
      <c r="A43" s="55">
        <f t="shared" si="3"/>
        <v>37</v>
      </c>
      <c r="B43" s="102"/>
      <c r="C43" s="103"/>
      <c r="D43" s="104" t="s">
        <v>40</v>
      </c>
      <c r="E43" s="104"/>
      <c r="F43" s="105">
        <v>1977</v>
      </c>
      <c r="G43" s="106"/>
      <c r="H43" s="112"/>
      <c r="I43" s="106" t="s">
        <v>162</v>
      </c>
      <c r="J43" s="107"/>
      <c r="K43" s="106"/>
      <c r="L43" s="107">
        <f t="shared" si="1"/>
        <v>1977</v>
      </c>
      <c r="M43" s="106"/>
      <c r="N43" s="107">
        <f t="shared" si="2"/>
      </c>
    </row>
    <row r="44" spans="1:14" ht="15">
      <c r="A44" s="55">
        <f t="shared" si="3"/>
        <v>38</v>
      </c>
      <c r="B44" s="102"/>
      <c r="C44" s="103"/>
      <c r="D44" s="104" t="s">
        <v>41</v>
      </c>
      <c r="E44" s="104"/>
      <c r="F44" s="105">
        <v>-13318402</v>
      </c>
      <c r="G44" s="106"/>
      <c r="H44" s="107">
        <f t="shared" si="0"/>
      </c>
      <c r="I44" s="103"/>
      <c r="J44" s="107"/>
      <c r="K44" s="106"/>
      <c r="L44" s="107">
        <f t="shared" si="1"/>
      </c>
      <c r="M44" s="106"/>
      <c r="N44" s="107">
        <f t="shared" si="2"/>
        <v>-13318402</v>
      </c>
    </row>
    <row r="45" spans="1:14" ht="15">
      <c r="A45" s="55">
        <f t="shared" si="3"/>
        <v>39</v>
      </c>
      <c r="B45" s="56"/>
      <c r="C45" s="21">
        <v>-92618</v>
      </c>
      <c r="D45" s="1" t="s">
        <v>42</v>
      </c>
      <c r="E45" s="1"/>
      <c r="F45" s="2">
        <v>-92618</v>
      </c>
      <c r="G45" s="21"/>
      <c r="H45" s="15">
        <f t="shared" si="0"/>
      </c>
      <c r="J45" s="15">
        <f t="shared" si="4"/>
        <v>-92618</v>
      </c>
      <c r="K45" s="21"/>
      <c r="L45" s="15">
        <f t="shared" si="1"/>
      </c>
      <c r="M45" s="21"/>
      <c r="N45" s="15">
        <f t="shared" si="2"/>
        <v>-92618</v>
      </c>
    </row>
    <row r="46" spans="1:14" ht="15">
      <c r="A46" s="55">
        <f t="shared" si="3"/>
        <v>40</v>
      </c>
      <c r="B46" s="56"/>
      <c r="D46" s="1" t="s">
        <v>43</v>
      </c>
      <c r="E46" s="1"/>
      <c r="F46" s="2">
        <v>42112</v>
      </c>
      <c r="G46" s="21"/>
      <c r="H46" s="15"/>
      <c r="J46" s="15">
        <f t="shared" si="4"/>
      </c>
      <c r="K46" s="21"/>
      <c r="L46" s="15">
        <f t="shared" si="1"/>
        <v>42112</v>
      </c>
      <c r="M46" s="21"/>
      <c r="N46" s="15">
        <f t="shared" si="2"/>
      </c>
    </row>
    <row r="47" spans="1:14" ht="15">
      <c r="A47" s="55">
        <f t="shared" si="3"/>
        <v>41</v>
      </c>
      <c r="B47" s="102"/>
      <c r="C47" s="103"/>
      <c r="D47" s="104" t="s">
        <v>44</v>
      </c>
      <c r="E47" s="104"/>
      <c r="F47" s="105">
        <v>165889</v>
      </c>
      <c r="G47" s="106"/>
      <c r="H47" s="107">
        <f t="shared" si="0"/>
        <v>165889</v>
      </c>
      <c r="I47" s="103"/>
      <c r="J47" s="107">
        <f t="shared" si="4"/>
      </c>
      <c r="K47" s="106"/>
      <c r="L47" s="107">
        <f t="shared" si="1"/>
        <v>165889</v>
      </c>
      <c r="M47" s="106"/>
      <c r="N47" s="107">
        <f t="shared" si="2"/>
      </c>
    </row>
    <row r="48" spans="1:14" ht="15">
      <c r="A48" s="55">
        <f t="shared" si="3"/>
        <v>42</v>
      </c>
      <c r="B48" s="102"/>
      <c r="C48" s="103"/>
      <c r="D48" s="104" t="s">
        <v>45</v>
      </c>
      <c r="E48" s="104"/>
      <c r="F48" s="105">
        <f>58028-1-165834+58-8621</f>
        <v>-116370</v>
      </c>
      <c r="G48" s="106"/>
      <c r="H48" s="107">
        <f t="shared" si="0"/>
      </c>
      <c r="I48" s="103"/>
      <c r="J48" s="107">
        <f t="shared" si="4"/>
        <v>-116370</v>
      </c>
      <c r="K48" s="106"/>
      <c r="L48" s="107">
        <f t="shared" si="1"/>
      </c>
      <c r="M48" s="106"/>
      <c r="N48" s="107">
        <f t="shared" si="2"/>
        <v>-116370</v>
      </c>
    </row>
    <row r="49" spans="1:14" ht="15">
      <c r="A49" s="55">
        <f t="shared" si="3"/>
        <v>43</v>
      </c>
      <c r="B49" s="102"/>
      <c r="C49" s="103"/>
      <c r="D49" s="104" t="s">
        <v>46</v>
      </c>
      <c r="E49" s="104"/>
      <c r="F49" s="105">
        <v>-3397747</v>
      </c>
      <c r="G49" s="106"/>
      <c r="H49" s="107">
        <f t="shared" si="0"/>
      </c>
      <c r="I49" s="103"/>
      <c r="J49" s="107">
        <f t="shared" si="4"/>
        <v>-3397747</v>
      </c>
      <c r="K49" s="106"/>
      <c r="L49" s="107">
        <f t="shared" si="1"/>
      </c>
      <c r="M49" s="106"/>
      <c r="N49" s="107">
        <f t="shared" si="2"/>
        <v>-3397747</v>
      </c>
    </row>
    <row r="50" spans="1:14" ht="15">
      <c r="A50" s="55">
        <f t="shared" si="3"/>
        <v>44</v>
      </c>
      <c r="B50" s="102"/>
      <c r="C50" s="103"/>
      <c r="D50" s="104" t="s">
        <v>47</v>
      </c>
      <c r="E50" s="104"/>
      <c r="F50" s="105">
        <v>6984310</v>
      </c>
      <c r="G50" s="106"/>
      <c r="H50" s="107">
        <f t="shared" si="0"/>
        <v>6984310</v>
      </c>
      <c r="I50" s="103"/>
      <c r="J50" s="107">
        <f t="shared" si="4"/>
      </c>
      <c r="K50" s="106"/>
      <c r="L50" s="107">
        <f t="shared" si="1"/>
        <v>6984310</v>
      </c>
      <c r="M50" s="106"/>
      <c r="N50" s="107">
        <f t="shared" si="2"/>
      </c>
    </row>
    <row r="51" spans="1:14" ht="15">
      <c r="A51" s="55">
        <f t="shared" si="3"/>
        <v>45</v>
      </c>
      <c r="B51" s="102"/>
      <c r="C51" s="103"/>
      <c r="D51" s="104" t="s">
        <v>48</v>
      </c>
      <c r="E51" s="104"/>
      <c r="F51" s="105">
        <v>-1229130</v>
      </c>
      <c r="G51" s="106"/>
      <c r="H51" s="107">
        <f t="shared" si="0"/>
      </c>
      <c r="I51" s="103"/>
      <c r="J51" s="107"/>
      <c r="K51" s="106"/>
      <c r="L51" s="107">
        <f t="shared" si="1"/>
      </c>
      <c r="M51" s="106"/>
      <c r="N51" s="107">
        <f t="shared" si="2"/>
        <v>-1229130</v>
      </c>
    </row>
    <row r="52" spans="1:14" ht="15">
      <c r="A52" s="55">
        <f t="shared" si="3"/>
        <v>46</v>
      </c>
      <c r="B52" s="56"/>
      <c r="D52" s="1" t="s">
        <v>49</v>
      </c>
      <c r="E52" s="1"/>
      <c r="F52" s="2">
        <v>588903</v>
      </c>
      <c r="G52" s="21"/>
      <c r="H52" s="15">
        <f t="shared" si="0"/>
        <v>588903</v>
      </c>
      <c r="J52" s="15">
        <f t="shared" si="4"/>
      </c>
      <c r="K52" s="21"/>
      <c r="L52" s="15">
        <f t="shared" si="1"/>
        <v>588903</v>
      </c>
      <c r="M52" s="21"/>
      <c r="N52" s="15">
        <f t="shared" si="2"/>
      </c>
    </row>
    <row r="53" spans="1:14" ht="15">
      <c r="A53" s="55">
        <f t="shared" si="3"/>
        <v>47</v>
      </c>
      <c r="B53" s="56"/>
      <c r="D53" s="1" t="s">
        <v>49</v>
      </c>
      <c r="E53" s="1"/>
      <c r="F53" s="2">
        <v>-151687</v>
      </c>
      <c r="G53" s="21"/>
      <c r="H53" s="15">
        <f t="shared" si="0"/>
      </c>
      <c r="J53" s="15">
        <f t="shared" si="4"/>
        <v>-151687</v>
      </c>
      <c r="K53" s="21"/>
      <c r="L53" s="15">
        <f t="shared" si="1"/>
      </c>
      <c r="M53" s="21"/>
      <c r="N53" s="15">
        <f t="shared" si="2"/>
        <v>-151687</v>
      </c>
    </row>
    <row r="54" spans="1:14" ht="15">
      <c r="A54" s="55">
        <f t="shared" si="3"/>
        <v>48</v>
      </c>
      <c r="B54" s="56"/>
      <c r="D54" s="1" t="s">
        <v>50</v>
      </c>
      <c r="E54" s="1"/>
      <c r="F54" s="2">
        <v>1726137</v>
      </c>
      <c r="G54" s="21"/>
      <c r="H54" s="15">
        <f t="shared" si="0"/>
        <v>1726137</v>
      </c>
      <c r="J54" s="15">
        <f t="shared" si="4"/>
      </c>
      <c r="K54" s="21"/>
      <c r="L54" s="15">
        <f t="shared" si="1"/>
        <v>1726137</v>
      </c>
      <c r="M54" s="21"/>
      <c r="N54" s="15">
        <f t="shared" si="2"/>
      </c>
    </row>
    <row r="55" spans="1:14" ht="15">
      <c r="A55" s="55">
        <f t="shared" si="3"/>
        <v>49</v>
      </c>
      <c r="B55" s="56"/>
      <c r="D55" s="1" t="s">
        <v>51</v>
      </c>
      <c r="E55" s="1"/>
      <c r="F55" s="2">
        <v>-257530</v>
      </c>
      <c r="G55" s="21"/>
      <c r="H55" s="15">
        <f t="shared" si="0"/>
      </c>
      <c r="J55" s="15"/>
      <c r="K55" s="21"/>
      <c r="L55" s="15">
        <f t="shared" si="1"/>
      </c>
      <c r="M55" s="21"/>
      <c r="N55" s="15">
        <f t="shared" si="2"/>
        <v>-257530</v>
      </c>
    </row>
    <row r="56" spans="1:14" ht="15">
      <c r="A56" s="55">
        <f t="shared" si="3"/>
        <v>50</v>
      </c>
      <c r="B56" s="56"/>
      <c r="D56" s="1" t="s">
        <v>52</v>
      </c>
      <c r="E56" s="1"/>
      <c r="F56" s="2">
        <v>1037154</v>
      </c>
      <c r="G56" s="21"/>
      <c r="H56" s="15"/>
      <c r="J56" s="15">
        <f t="shared" si="4"/>
      </c>
      <c r="K56" s="21"/>
      <c r="L56" s="15">
        <f t="shared" si="1"/>
        <v>1037154</v>
      </c>
      <c r="M56" s="21"/>
      <c r="N56" s="15">
        <f t="shared" si="2"/>
      </c>
    </row>
    <row r="57" spans="1:14" ht="15">
      <c r="A57" s="55">
        <f t="shared" si="3"/>
        <v>51</v>
      </c>
      <c r="B57" s="56"/>
      <c r="D57" s="1" t="s">
        <v>53</v>
      </c>
      <c r="E57" s="1"/>
      <c r="F57" s="2">
        <v>-1283</v>
      </c>
      <c r="G57" s="21"/>
      <c r="H57" s="15">
        <f t="shared" si="0"/>
      </c>
      <c r="J57" s="15"/>
      <c r="K57" s="21"/>
      <c r="L57" s="15">
        <f t="shared" si="1"/>
      </c>
      <c r="M57" s="21"/>
      <c r="N57" s="15">
        <f t="shared" si="2"/>
        <v>-1283</v>
      </c>
    </row>
    <row r="58" spans="1:14" ht="15">
      <c r="A58" s="55">
        <f t="shared" si="3"/>
        <v>52</v>
      </c>
      <c r="B58" s="56"/>
      <c r="D58" s="1" t="s">
        <v>54</v>
      </c>
      <c r="E58" s="1"/>
      <c r="F58" s="2">
        <v>-118</v>
      </c>
      <c r="G58" s="21"/>
      <c r="H58" s="15">
        <f t="shared" si="0"/>
      </c>
      <c r="J58" s="15">
        <f t="shared" si="4"/>
        <v>-118</v>
      </c>
      <c r="K58" s="21"/>
      <c r="L58" s="15">
        <f t="shared" si="1"/>
      </c>
      <c r="M58" s="21"/>
      <c r="N58" s="15">
        <f t="shared" si="2"/>
        <v>-118</v>
      </c>
    </row>
    <row r="59" spans="1:11" ht="15">
      <c r="A59" s="55">
        <f t="shared" si="3"/>
        <v>53</v>
      </c>
      <c r="B59" s="56"/>
      <c r="D59" s="1"/>
      <c r="E59" s="1"/>
      <c r="F59" s="5"/>
      <c r="G59" s="5"/>
      <c r="H59" s="6"/>
      <c r="J59" s="6"/>
      <c r="K59" s="21"/>
    </row>
    <row r="60" spans="1:14" ht="15">
      <c r="A60" s="55">
        <f t="shared" si="3"/>
        <v>54</v>
      </c>
      <c r="B60" s="56"/>
      <c r="D60" s="1" t="s">
        <v>55</v>
      </c>
      <c r="E60" s="1"/>
      <c r="F60" s="7">
        <f>SUM(F4:F59)</f>
        <v>75043960.81</v>
      </c>
      <c r="G60" s="7"/>
      <c r="H60" s="7">
        <f>SUM(H3:H59)</f>
        <v>9579579</v>
      </c>
      <c r="J60" s="7">
        <f>SUM(J3:J59)</f>
        <v>-7013427</v>
      </c>
      <c r="K60" s="21"/>
      <c r="L60" s="7">
        <f>SUM(L3:L59)</f>
        <v>394413825.81</v>
      </c>
      <c r="M60" s="7"/>
      <c r="N60" s="7">
        <f>SUM(N3:N59)</f>
        <v>-319369865</v>
      </c>
    </row>
    <row r="61" spans="1:11" ht="15">
      <c r="A61" s="55">
        <f t="shared" si="3"/>
        <v>55</v>
      </c>
      <c r="B61" s="56"/>
      <c r="D61" s="1" t="s">
        <v>56</v>
      </c>
      <c r="E61" s="1"/>
      <c r="F61" s="8" t="s">
        <v>56</v>
      </c>
      <c r="G61" s="8"/>
      <c r="H61" s="6"/>
      <c r="K61" s="21"/>
    </row>
    <row r="62" spans="1:8" ht="15">
      <c r="A62" s="55">
        <f t="shared" si="3"/>
        <v>56</v>
      </c>
      <c r="B62" s="56"/>
      <c r="H62" s="6"/>
    </row>
    <row r="63" spans="1:10" ht="15">
      <c r="A63" s="55">
        <f t="shared" si="3"/>
        <v>57</v>
      </c>
      <c r="B63" s="56"/>
      <c r="D63" s="1" t="s">
        <v>57</v>
      </c>
      <c r="H63" s="9">
        <v>0.603</v>
      </c>
      <c r="J63" s="9">
        <f>+H63</f>
        <v>0.603</v>
      </c>
    </row>
    <row r="64" spans="1:16" ht="15">
      <c r="A64" s="55">
        <f t="shared" si="3"/>
        <v>58</v>
      </c>
      <c r="B64" s="56"/>
      <c r="D64" s="1" t="s">
        <v>58</v>
      </c>
      <c r="H64" s="10">
        <f>+H60*H63</f>
        <v>5776486.137</v>
      </c>
      <c r="J64" s="10">
        <f>+J60*J63</f>
        <v>-4229096.481</v>
      </c>
      <c r="P64" t="s">
        <v>74</v>
      </c>
    </row>
    <row r="65" spans="1:16" ht="15">
      <c r="A65" s="55">
        <f t="shared" si="3"/>
        <v>59</v>
      </c>
      <c r="B65" s="56"/>
      <c r="D65" s="1" t="s">
        <v>59</v>
      </c>
      <c r="H65" s="11">
        <v>0.35</v>
      </c>
      <c r="J65" s="11">
        <f>+H65</f>
        <v>0.35</v>
      </c>
      <c r="P65" t="s">
        <v>75</v>
      </c>
    </row>
    <row r="66" spans="1:16" ht="15.75" thickBot="1">
      <c r="A66" s="55">
        <f t="shared" si="3"/>
        <v>60</v>
      </c>
      <c r="B66" s="56"/>
      <c r="D66" s="1" t="s">
        <v>60</v>
      </c>
      <c r="H66" s="12">
        <f>+H64*H65</f>
        <v>2021770.14795</v>
      </c>
      <c r="J66" s="12">
        <f>+J64*J65</f>
        <v>-1480183.7683499998</v>
      </c>
      <c r="P66" t="s">
        <v>79</v>
      </c>
    </row>
    <row r="67" spans="1:8" ht="15.75" thickTop="1">
      <c r="A67" s="55">
        <f t="shared" si="3"/>
        <v>61</v>
      </c>
      <c r="B67" s="56"/>
      <c r="H67" s="6"/>
    </row>
    <row r="68" spans="1:16" ht="15">
      <c r="A68" s="55">
        <f t="shared" si="3"/>
        <v>62</v>
      </c>
      <c r="B68" s="56"/>
      <c r="H68" s="192">
        <f>+J66+H66</f>
        <v>541586.3796000001</v>
      </c>
      <c r="I68" s="193"/>
      <c r="J68" s="194"/>
      <c r="L68" s="192">
        <f>+L60+N60</f>
        <v>75043960.81</v>
      </c>
      <c r="M68" s="193"/>
      <c r="N68" s="194"/>
      <c r="P68" t="s">
        <v>76</v>
      </c>
    </row>
    <row r="69" spans="1:16" ht="15">
      <c r="A69" s="55">
        <f t="shared" si="3"/>
        <v>63</v>
      </c>
      <c r="B69" s="56"/>
      <c r="H69" s="6"/>
      <c r="K69" s="6"/>
      <c r="P69" t="s">
        <v>77</v>
      </c>
    </row>
    <row r="70" spans="8:16" ht="15">
      <c r="H70" s="6"/>
      <c r="K70" s="6"/>
      <c r="P70" t="s">
        <v>78</v>
      </c>
    </row>
    <row r="71" spans="8:11" ht="15">
      <c r="H71" s="6"/>
      <c r="K71" s="6"/>
    </row>
    <row r="72" spans="8:11" ht="15">
      <c r="H72" s="6"/>
      <c r="K72" s="6"/>
    </row>
    <row r="73" spans="8:11" ht="15">
      <c r="H73" s="6"/>
      <c r="K73" s="6"/>
    </row>
    <row r="74" spans="8:11" ht="15">
      <c r="H74" s="6"/>
      <c r="K74" s="6"/>
    </row>
    <row r="75" spans="8:11" ht="15">
      <c r="H75" s="6"/>
      <c r="K75" s="6"/>
    </row>
    <row r="76" spans="8:11" ht="15">
      <c r="H76" s="6"/>
      <c r="K76" s="6"/>
    </row>
    <row r="77" spans="8:11" ht="15">
      <c r="H77" s="6"/>
      <c r="K77" s="6"/>
    </row>
    <row r="78" spans="8:11" ht="15">
      <c r="H78" s="6"/>
      <c r="K78" s="6"/>
    </row>
    <row r="79" spans="8:11" ht="15">
      <c r="H79" s="6"/>
      <c r="K79" s="6"/>
    </row>
    <row r="80" spans="8:11" ht="15">
      <c r="H80" s="6"/>
      <c r="K80" s="6"/>
    </row>
    <row r="81" spans="8:11" ht="15">
      <c r="H81" s="6"/>
      <c r="K81" s="6"/>
    </row>
    <row r="82" spans="8:11" ht="15">
      <c r="H82" s="6"/>
      <c r="K82" s="6"/>
    </row>
    <row r="83" spans="8:11" ht="15">
      <c r="H83" s="6"/>
      <c r="K83" s="6"/>
    </row>
    <row r="84" spans="8:11" ht="15">
      <c r="H84" s="6"/>
      <c r="K84" s="6"/>
    </row>
    <row r="85" spans="8:11" ht="15">
      <c r="H85" s="6"/>
      <c r="K85" s="6"/>
    </row>
    <row r="86" spans="8:11" ht="15">
      <c r="H86" s="6"/>
      <c r="K86" s="6"/>
    </row>
    <row r="87" spans="8:11" ht="15">
      <c r="H87" s="6"/>
      <c r="K87" s="6"/>
    </row>
    <row r="88" spans="8:11" ht="15">
      <c r="H88" s="6"/>
      <c r="K88" s="6"/>
    </row>
    <row r="89" spans="8:11" ht="15">
      <c r="H89" s="6"/>
      <c r="K89" s="6"/>
    </row>
    <row r="90" spans="8:11" ht="15">
      <c r="H90" s="6"/>
      <c r="K90" s="6"/>
    </row>
    <row r="91" spans="8:11" ht="15">
      <c r="H91" s="6"/>
      <c r="K91" s="6"/>
    </row>
    <row r="92" spans="8:11" ht="15">
      <c r="H92" s="6"/>
      <c r="K92" s="6"/>
    </row>
    <row r="93" spans="8:11" ht="15">
      <c r="H93" s="6"/>
      <c r="K93" s="6"/>
    </row>
    <row r="94" spans="8:11" ht="15">
      <c r="H94" s="6"/>
      <c r="K94" s="6"/>
    </row>
    <row r="95" spans="8:11" ht="15">
      <c r="H95" s="6"/>
      <c r="K95" s="6"/>
    </row>
    <row r="96" spans="8:11" ht="15">
      <c r="H96" s="6"/>
      <c r="K96" s="6"/>
    </row>
    <row r="97" spans="8:11" ht="15">
      <c r="H97" s="6"/>
      <c r="K97" s="6"/>
    </row>
    <row r="98" spans="8:11" ht="15">
      <c r="H98" s="6"/>
      <c r="K98" s="6"/>
    </row>
    <row r="99" spans="8:11" ht="15">
      <c r="H99" s="6"/>
      <c r="K99" s="6"/>
    </row>
    <row r="100" spans="8:11" ht="15">
      <c r="H100" s="6"/>
      <c r="K100" s="6"/>
    </row>
    <row r="101" spans="8:11" ht="15">
      <c r="H101" s="6"/>
      <c r="K101" s="6"/>
    </row>
    <row r="102" spans="8:11" ht="15">
      <c r="H102" s="6"/>
      <c r="K102" s="6"/>
    </row>
    <row r="103" spans="8:11" ht="15">
      <c r="H103" s="6"/>
      <c r="K103" s="6"/>
    </row>
    <row r="104" spans="8:11" ht="15">
      <c r="H104" s="6"/>
      <c r="K104" s="6"/>
    </row>
    <row r="105" spans="8:11" ht="15">
      <c r="H105" s="6"/>
      <c r="K105" s="6"/>
    </row>
    <row r="106" spans="8:11" ht="15">
      <c r="H106" s="6"/>
      <c r="K106" s="6"/>
    </row>
    <row r="107" spans="8:11" ht="15">
      <c r="H107" s="6"/>
      <c r="K107" s="6"/>
    </row>
    <row r="108" spans="8:11" ht="15">
      <c r="H108" s="6"/>
      <c r="K108" s="6"/>
    </row>
    <row r="109" spans="8:11" ht="15">
      <c r="H109" s="6"/>
      <c r="K109" s="6"/>
    </row>
    <row r="110" spans="8:11" ht="15">
      <c r="H110" s="6"/>
      <c r="K110" s="6"/>
    </row>
    <row r="111" spans="8:11" ht="15">
      <c r="H111" s="6"/>
      <c r="K111" s="6"/>
    </row>
    <row r="112" spans="8:11" ht="15">
      <c r="H112" s="6"/>
      <c r="K112" s="6"/>
    </row>
    <row r="113" spans="8:11" ht="15">
      <c r="H113" s="6"/>
      <c r="K113" s="6"/>
    </row>
    <row r="114" spans="8:11" ht="15">
      <c r="H114" s="6"/>
      <c r="K114" s="6"/>
    </row>
    <row r="115" spans="8:11" ht="15">
      <c r="H115" s="6"/>
      <c r="K115" s="6"/>
    </row>
    <row r="116" spans="8:11" ht="15">
      <c r="H116" s="6"/>
      <c r="K116" s="6"/>
    </row>
    <row r="117" spans="8:11" ht="15">
      <c r="H117" s="6"/>
      <c r="K117" s="6"/>
    </row>
    <row r="118" spans="8:11" ht="15">
      <c r="H118" s="6"/>
      <c r="K118" s="6"/>
    </row>
    <row r="119" spans="8:11" ht="15">
      <c r="H119" s="6"/>
      <c r="K119" s="6"/>
    </row>
    <row r="120" spans="8:11" ht="15">
      <c r="H120" s="6"/>
      <c r="K120" s="6"/>
    </row>
    <row r="121" spans="8:11" ht="15">
      <c r="H121" s="6"/>
      <c r="K121" s="6"/>
    </row>
    <row r="122" spans="8:11" ht="15">
      <c r="H122" s="6"/>
      <c r="K122" s="6"/>
    </row>
    <row r="123" spans="8:11" ht="15">
      <c r="H123" s="6"/>
      <c r="K123" s="6"/>
    </row>
    <row r="124" spans="8:11" ht="15">
      <c r="H124" s="6"/>
      <c r="K124" s="6"/>
    </row>
    <row r="125" spans="8:11" ht="15">
      <c r="H125" s="6"/>
      <c r="K125" s="6"/>
    </row>
    <row r="126" spans="8:11" ht="15">
      <c r="H126" s="6"/>
      <c r="K126" s="6"/>
    </row>
    <row r="127" spans="8:11" ht="15">
      <c r="H127" s="6"/>
      <c r="K127" s="6"/>
    </row>
    <row r="128" spans="8:11" ht="15">
      <c r="H128" s="6"/>
      <c r="K128" s="6"/>
    </row>
    <row r="129" spans="8:11" ht="15">
      <c r="H129" s="6"/>
      <c r="K129" s="6"/>
    </row>
    <row r="130" spans="8:11" ht="15">
      <c r="H130" s="6"/>
      <c r="K130" s="6"/>
    </row>
    <row r="131" spans="8:11" ht="15">
      <c r="H131" s="6"/>
      <c r="K131" s="6"/>
    </row>
    <row r="132" spans="8:11" ht="15">
      <c r="H132" s="6"/>
      <c r="K132" s="6"/>
    </row>
    <row r="133" spans="8:11" ht="15">
      <c r="H133" s="6"/>
      <c r="K133" s="6"/>
    </row>
    <row r="134" spans="8:11" ht="15">
      <c r="H134" s="6"/>
      <c r="K134" s="6"/>
    </row>
    <row r="135" spans="8:11" ht="15">
      <c r="H135" s="6"/>
      <c r="K135" s="6"/>
    </row>
    <row r="136" spans="8:11" ht="15">
      <c r="H136" s="6"/>
      <c r="K136" s="6"/>
    </row>
    <row r="137" spans="8:11" ht="15">
      <c r="H137" s="6"/>
      <c r="K137" s="6"/>
    </row>
    <row r="138" spans="8:11" ht="15">
      <c r="H138" s="6"/>
      <c r="K138" s="6"/>
    </row>
    <row r="139" spans="8:11" ht="15">
      <c r="H139" s="6"/>
      <c r="K139" s="6"/>
    </row>
    <row r="140" spans="8:11" ht="15">
      <c r="H140" s="6"/>
      <c r="K140" s="6"/>
    </row>
    <row r="141" spans="8:11" ht="15">
      <c r="H141" s="6"/>
      <c r="K141" s="6"/>
    </row>
    <row r="142" spans="8:11" ht="15">
      <c r="H142" s="6"/>
      <c r="K142" s="6"/>
    </row>
    <row r="143" spans="8:11" ht="15">
      <c r="H143" s="6"/>
      <c r="K143" s="6"/>
    </row>
    <row r="144" spans="8:11" ht="15">
      <c r="H144" s="6"/>
      <c r="K144" s="6"/>
    </row>
    <row r="145" spans="8:11" ht="15">
      <c r="H145" s="6"/>
      <c r="K145" s="6"/>
    </row>
    <row r="146" spans="8:11" ht="15">
      <c r="H146" s="6"/>
      <c r="K146" s="6"/>
    </row>
    <row r="147" spans="8:11" ht="15">
      <c r="H147" s="6"/>
      <c r="K147" s="6"/>
    </row>
    <row r="148" spans="8:11" ht="15">
      <c r="H148" s="6"/>
      <c r="K148" s="6"/>
    </row>
    <row r="149" spans="8:11" ht="15">
      <c r="H149" s="6"/>
      <c r="K149" s="6"/>
    </row>
    <row r="150" spans="8:11" ht="15">
      <c r="H150" s="6"/>
      <c r="K150" s="6"/>
    </row>
    <row r="151" spans="8:11" ht="15">
      <c r="H151" s="6"/>
      <c r="K151" s="6"/>
    </row>
    <row r="152" spans="8:11" ht="15">
      <c r="H152" s="6"/>
      <c r="K152" s="6"/>
    </row>
    <row r="153" spans="8:11" ht="15">
      <c r="H153" s="6"/>
      <c r="K153" s="6"/>
    </row>
    <row r="154" spans="8:11" ht="15">
      <c r="H154" s="6"/>
      <c r="K154" s="6"/>
    </row>
    <row r="155" spans="8:11" ht="15">
      <c r="H155" s="6"/>
      <c r="K155" s="6"/>
    </row>
    <row r="156" spans="8:11" ht="15">
      <c r="H156" s="6"/>
      <c r="K156" s="6"/>
    </row>
    <row r="157" spans="8:11" ht="15">
      <c r="H157" s="6"/>
      <c r="K157" s="6"/>
    </row>
    <row r="158" spans="8:11" ht="15">
      <c r="H158" s="6"/>
      <c r="K158" s="6"/>
    </row>
    <row r="159" spans="8:11" ht="15">
      <c r="H159" s="6"/>
      <c r="K159" s="6"/>
    </row>
    <row r="160" spans="8:11" ht="15">
      <c r="H160" s="6"/>
      <c r="K160" s="6"/>
    </row>
    <row r="161" spans="8:11" ht="15">
      <c r="H161" s="6"/>
      <c r="K161" s="6"/>
    </row>
    <row r="162" spans="8:11" ht="15">
      <c r="H162" s="6"/>
      <c r="K162" s="6"/>
    </row>
    <row r="163" spans="8:11" ht="15">
      <c r="H163" s="6"/>
      <c r="K163" s="6"/>
    </row>
    <row r="164" spans="8:11" ht="15">
      <c r="H164" s="6"/>
      <c r="K164" s="6"/>
    </row>
    <row r="165" spans="8:11" ht="15">
      <c r="H165" s="6"/>
      <c r="K165" s="6"/>
    </row>
    <row r="166" spans="8:11" ht="15">
      <c r="H166" s="6"/>
      <c r="K166" s="6"/>
    </row>
    <row r="167" spans="8:11" ht="15">
      <c r="H167" s="6"/>
      <c r="K167" s="6"/>
    </row>
    <row r="168" spans="8:11" ht="15">
      <c r="H168" s="6"/>
      <c r="K168" s="6"/>
    </row>
    <row r="169" spans="8:11" ht="15">
      <c r="H169" s="6"/>
      <c r="K169" s="6"/>
    </row>
    <row r="170" spans="8:11" ht="15">
      <c r="H170" s="6"/>
      <c r="K170" s="6"/>
    </row>
    <row r="171" spans="8:11" ht="15">
      <c r="H171" s="6"/>
      <c r="K171" s="6"/>
    </row>
    <row r="172" spans="8:11" ht="15">
      <c r="H172" s="6"/>
      <c r="K172" s="6"/>
    </row>
    <row r="173" spans="8:11" ht="15">
      <c r="H173" s="6"/>
      <c r="K173" s="6"/>
    </row>
    <row r="174" spans="8:11" ht="15">
      <c r="H174" s="6"/>
      <c r="K174" s="6"/>
    </row>
    <row r="175" spans="8:11" ht="15">
      <c r="H175" s="6"/>
      <c r="K175" s="6"/>
    </row>
    <row r="176" spans="8:11" ht="15">
      <c r="H176" s="6"/>
      <c r="K176" s="6"/>
    </row>
    <row r="177" spans="8:11" ht="15">
      <c r="H177" s="6"/>
      <c r="K177" s="6"/>
    </row>
    <row r="178" spans="8:11" ht="15">
      <c r="H178" s="6"/>
      <c r="K178" s="6"/>
    </row>
    <row r="179" spans="8:11" ht="15">
      <c r="H179" s="6"/>
      <c r="K179" s="6"/>
    </row>
    <row r="180" spans="8:11" ht="15">
      <c r="H180" s="6"/>
      <c r="K180" s="6"/>
    </row>
    <row r="181" spans="8:11" ht="15">
      <c r="H181" s="6"/>
      <c r="K181" s="6"/>
    </row>
    <row r="182" spans="8:11" ht="15">
      <c r="H182" s="6"/>
      <c r="K182" s="6"/>
    </row>
    <row r="183" spans="8:11" ht="15">
      <c r="H183" s="6"/>
      <c r="K183" s="6"/>
    </row>
    <row r="184" spans="8:11" ht="15">
      <c r="H184" s="6"/>
      <c r="K184" s="6"/>
    </row>
    <row r="185" spans="8:11" ht="15">
      <c r="H185" s="6"/>
      <c r="K185" s="6"/>
    </row>
    <row r="186" spans="8:11" ht="15">
      <c r="H186" s="6"/>
      <c r="K186" s="6"/>
    </row>
    <row r="187" spans="8:11" ht="15">
      <c r="H187" s="6"/>
      <c r="K187" s="6"/>
    </row>
    <row r="188" spans="8:11" ht="15">
      <c r="H188" s="6"/>
      <c r="K188" s="6"/>
    </row>
    <row r="189" spans="8:11" ht="15">
      <c r="H189" s="6"/>
      <c r="K189" s="6"/>
    </row>
    <row r="190" spans="8:11" ht="15">
      <c r="H190" s="6"/>
      <c r="K190" s="6"/>
    </row>
    <row r="191" spans="8:11" ht="15">
      <c r="H191" s="6"/>
      <c r="K191" s="6"/>
    </row>
    <row r="192" spans="8:11" ht="15">
      <c r="H192" s="6"/>
      <c r="K192" s="6"/>
    </row>
    <row r="193" spans="8:11" ht="15">
      <c r="H193" s="6"/>
      <c r="K193" s="6"/>
    </row>
    <row r="194" spans="8:11" ht="15">
      <c r="H194" s="6"/>
      <c r="K194" s="6"/>
    </row>
    <row r="195" spans="8:11" ht="15">
      <c r="H195" s="6"/>
      <c r="K195" s="6"/>
    </row>
    <row r="196" spans="8:11" ht="15">
      <c r="H196" s="6"/>
      <c r="K196" s="6"/>
    </row>
    <row r="197" spans="8:11" ht="15">
      <c r="H197" s="6"/>
      <c r="K197" s="6"/>
    </row>
    <row r="198" spans="8:11" ht="15">
      <c r="H198" s="6"/>
      <c r="K198" s="6"/>
    </row>
    <row r="199" spans="8:11" ht="15">
      <c r="H199" s="6"/>
      <c r="K199" s="6"/>
    </row>
    <row r="200" spans="8:11" ht="15">
      <c r="H200" s="6"/>
      <c r="K200" s="6"/>
    </row>
    <row r="201" spans="8:11" ht="15">
      <c r="H201" s="6"/>
      <c r="K201" s="6"/>
    </row>
    <row r="202" spans="8:11" ht="15">
      <c r="H202" s="6"/>
      <c r="K202" s="6"/>
    </row>
    <row r="203" spans="8:11" ht="15">
      <c r="H203" s="6"/>
      <c r="K203" s="6"/>
    </row>
    <row r="204" spans="8:11" ht="15">
      <c r="H204" s="6"/>
      <c r="K204" s="6"/>
    </row>
    <row r="205" spans="8:11" ht="15">
      <c r="H205" s="6"/>
      <c r="K205" s="6"/>
    </row>
    <row r="206" spans="8:11" ht="15">
      <c r="H206" s="6"/>
      <c r="K206" s="6"/>
    </row>
    <row r="207" spans="8:11" ht="15">
      <c r="H207" s="6"/>
      <c r="K207" s="6"/>
    </row>
    <row r="208" spans="8:11" ht="15">
      <c r="H208" s="6"/>
      <c r="K208" s="6"/>
    </row>
    <row r="209" spans="8:11" ht="15">
      <c r="H209" s="6"/>
      <c r="K209" s="6"/>
    </row>
    <row r="210" spans="8:11" ht="15">
      <c r="H210" s="6"/>
      <c r="K210" s="6"/>
    </row>
    <row r="211" spans="8:11" ht="15">
      <c r="H211" s="6"/>
      <c r="K211" s="6"/>
    </row>
    <row r="212" spans="8:11" ht="15">
      <c r="H212" s="6"/>
      <c r="K212" s="6"/>
    </row>
    <row r="213" spans="8:11" ht="15">
      <c r="H213" s="6"/>
      <c r="K213" s="6"/>
    </row>
    <row r="214" spans="8:11" ht="15">
      <c r="H214" s="6"/>
      <c r="K214" s="6"/>
    </row>
    <row r="215" spans="8:11" ht="15">
      <c r="H215" s="6"/>
      <c r="K215" s="6"/>
    </row>
    <row r="216" spans="8:11" ht="15">
      <c r="H216" s="6"/>
      <c r="K216" s="6"/>
    </row>
    <row r="217" spans="8:11" ht="15">
      <c r="H217" s="6"/>
      <c r="K217" s="6"/>
    </row>
    <row r="218" spans="8:11" ht="15">
      <c r="H218" s="6"/>
      <c r="K218" s="6"/>
    </row>
    <row r="219" spans="8:11" ht="15">
      <c r="H219" s="6"/>
      <c r="K219" s="6"/>
    </row>
    <row r="220" spans="8:11" ht="15">
      <c r="H220" s="6"/>
      <c r="K220" s="6"/>
    </row>
    <row r="221" spans="8:11" ht="15">
      <c r="H221" s="6"/>
      <c r="K221" s="6"/>
    </row>
    <row r="222" spans="8:11" ht="15">
      <c r="H222" s="6"/>
      <c r="K222" s="6"/>
    </row>
    <row r="223" spans="8:11" ht="15">
      <c r="H223" s="6"/>
      <c r="K223" s="6"/>
    </row>
    <row r="224" spans="8:11" ht="15">
      <c r="H224" s="6"/>
      <c r="K224" s="6"/>
    </row>
    <row r="225" spans="8:11" ht="15">
      <c r="H225" s="6"/>
      <c r="K225" s="6"/>
    </row>
    <row r="226" spans="8:11" ht="15">
      <c r="H226" s="6"/>
      <c r="K226" s="6"/>
    </row>
    <row r="227" spans="8:11" ht="15">
      <c r="H227" s="6"/>
      <c r="K227" s="6"/>
    </row>
    <row r="228" spans="8:11" ht="15">
      <c r="H228" s="6"/>
      <c r="K228" s="6"/>
    </row>
    <row r="229" spans="8:11" ht="15">
      <c r="H229" s="6"/>
      <c r="K229" s="6"/>
    </row>
    <row r="230" spans="8:11" ht="15">
      <c r="H230" s="6"/>
      <c r="K230" s="6"/>
    </row>
    <row r="231" spans="8:11" ht="15">
      <c r="H231" s="6"/>
      <c r="K231" s="6"/>
    </row>
    <row r="232" spans="8:11" ht="15">
      <c r="H232" s="6"/>
      <c r="K232" s="6"/>
    </row>
    <row r="233" spans="8:11" ht="15">
      <c r="H233" s="6"/>
      <c r="K233" s="6"/>
    </row>
    <row r="234" spans="8:11" ht="15">
      <c r="H234" s="6"/>
      <c r="K234" s="6"/>
    </row>
    <row r="235" spans="8:11" ht="15">
      <c r="H235" s="6"/>
      <c r="K235" s="6"/>
    </row>
    <row r="236" spans="8:11" ht="15">
      <c r="H236" s="6"/>
      <c r="K236" s="6"/>
    </row>
    <row r="237" spans="8:11" ht="15">
      <c r="H237" s="6"/>
      <c r="K237" s="6"/>
    </row>
    <row r="238" spans="8:11" ht="15">
      <c r="H238" s="6"/>
      <c r="K238" s="6"/>
    </row>
    <row r="239" spans="8:11" ht="15">
      <c r="H239" s="6"/>
      <c r="K239" s="6"/>
    </row>
    <row r="240" spans="8:11" ht="15">
      <c r="H240" s="6"/>
      <c r="K240" s="6"/>
    </row>
    <row r="241" spans="8:11" ht="15">
      <c r="H241" s="6"/>
      <c r="K241" s="6"/>
    </row>
    <row r="242" spans="8:11" ht="15">
      <c r="H242" s="6"/>
      <c r="K242" s="6"/>
    </row>
    <row r="243" spans="8:11" ht="15">
      <c r="H243" s="6"/>
      <c r="K243" s="6"/>
    </row>
    <row r="244" spans="8:11" ht="15">
      <c r="H244" s="6"/>
      <c r="K244" s="6"/>
    </row>
    <row r="245" spans="8:11" ht="15">
      <c r="H245" s="6"/>
      <c r="K245" s="6"/>
    </row>
    <row r="246" spans="8:11" ht="15">
      <c r="H246" s="6"/>
      <c r="K246" s="6"/>
    </row>
    <row r="247" spans="8:11" ht="15">
      <c r="H247" s="6"/>
      <c r="K247" s="6"/>
    </row>
    <row r="248" spans="8:11" ht="15">
      <c r="H248" s="6"/>
      <c r="K248" s="6"/>
    </row>
    <row r="249" spans="8:11" ht="15">
      <c r="H249" s="6"/>
      <c r="K249" s="6"/>
    </row>
    <row r="250" spans="8:11" ht="15">
      <c r="H250" s="6"/>
      <c r="K250" s="6"/>
    </row>
    <row r="251" spans="8:11" ht="15">
      <c r="H251" s="6"/>
      <c r="K251" s="6"/>
    </row>
    <row r="252" spans="8:11" ht="15">
      <c r="H252" s="6"/>
      <c r="K252" s="6"/>
    </row>
    <row r="253" spans="8:11" ht="15">
      <c r="H253" s="6"/>
      <c r="K253" s="6"/>
    </row>
    <row r="254" spans="8:11" ht="15">
      <c r="H254" s="6"/>
      <c r="K254" s="6"/>
    </row>
    <row r="255" spans="8:11" ht="15">
      <c r="H255" s="6"/>
      <c r="K255" s="6"/>
    </row>
    <row r="256" spans="8:11" ht="15">
      <c r="H256" s="6"/>
      <c r="K256" s="6"/>
    </row>
    <row r="257" spans="8:11" ht="15">
      <c r="H257" s="6"/>
      <c r="K257" s="6"/>
    </row>
    <row r="258" spans="8:11" ht="15">
      <c r="H258" s="6"/>
      <c r="K258" s="6"/>
    </row>
    <row r="259" spans="8:11" ht="15">
      <c r="H259" s="6"/>
      <c r="K259" s="6"/>
    </row>
    <row r="260" spans="8:11" ht="15">
      <c r="H260" s="6"/>
      <c r="K260" s="6"/>
    </row>
    <row r="261" spans="8:11" ht="15">
      <c r="H261" s="6"/>
      <c r="K261" s="6"/>
    </row>
    <row r="262" spans="8:11" ht="15">
      <c r="H262" s="6"/>
      <c r="K262" s="6"/>
    </row>
    <row r="263" spans="8:11" ht="15">
      <c r="H263" s="6"/>
      <c r="K263" s="6"/>
    </row>
    <row r="264" spans="8:11" ht="15">
      <c r="H264" s="6"/>
      <c r="K264" s="6"/>
    </row>
    <row r="265" spans="8:11" ht="15">
      <c r="H265" s="6"/>
      <c r="K265" s="6"/>
    </row>
    <row r="266" spans="8:11" ht="15">
      <c r="H266" s="6"/>
      <c r="K266" s="6"/>
    </row>
    <row r="267" spans="8:11" ht="15">
      <c r="H267" s="6"/>
      <c r="K267" s="6"/>
    </row>
    <row r="268" spans="8:11" ht="15">
      <c r="H268" s="6"/>
      <c r="K268" s="6"/>
    </row>
    <row r="269" spans="8:11" ht="15">
      <c r="H269" s="6"/>
      <c r="K269" s="6"/>
    </row>
    <row r="270" spans="8:11" ht="15">
      <c r="H270" s="6"/>
      <c r="K270" s="6"/>
    </row>
    <row r="271" spans="8:11" ht="15">
      <c r="H271" s="6"/>
      <c r="K271" s="6"/>
    </row>
    <row r="272" spans="8:11" ht="15">
      <c r="H272" s="6"/>
      <c r="K272" s="6"/>
    </row>
    <row r="273" spans="8:11" ht="15">
      <c r="H273" s="6"/>
      <c r="K273" s="6"/>
    </row>
    <row r="274" spans="8:11" ht="15">
      <c r="H274" s="6"/>
      <c r="K274" s="6"/>
    </row>
    <row r="275" spans="8:11" ht="15">
      <c r="H275" s="6"/>
      <c r="K275" s="6"/>
    </row>
    <row r="276" spans="8:11" ht="15">
      <c r="H276" s="6"/>
      <c r="K276" s="6"/>
    </row>
    <row r="277" spans="8:11" ht="15">
      <c r="H277" s="6"/>
      <c r="K277" s="6"/>
    </row>
    <row r="278" spans="8:11" ht="15">
      <c r="H278" s="6"/>
      <c r="K278" s="6"/>
    </row>
    <row r="279" spans="8:11" ht="15">
      <c r="H279" s="6"/>
      <c r="K279" s="6"/>
    </row>
    <row r="280" spans="8:11" ht="15">
      <c r="H280" s="6"/>
      <c r="K280" s="6"/>
    </row>
    <row r="281" spans="8:11" ht="15">
      <c r="H281" s="6"/>
      <c r="K281" s="6"/>
    </row>
    <row r="282" spans="8:11" ht="15">
      <c r="H282" s="6"/>
      <c r="K282" s="6"/>
    </row>
    <row r="283" spans="8:11" ht="15">
      <c r="H283" s="6"/>
      <c r="K283" s="6"/>
    </row>
    <row r="284" spans="8:11" ht="15">
      <c r="H284" s="6"/>
      <c r="K284" s="6"/>
    </row>
    <row r="285" spans="8:11" ht="15">
      <c r="H285" s="6"/>
      <c r="K285" s="6"/>
    </row>
    <row r="286" spans="8:11" ht="15">
      <c r="H286" s="6"/>
      <c r="K286" s="6"/>
    </row>
    <row r="287" spans="8:11" ht="15">
      <c r="H287" s="6"/>
      <c r="K287" s="6"/>
    </row>
    <row r="288" spans="8:11" ht="15">
      <c r="H288" s="6"/>
      <c r="K288" s="6"/>
    </row>
    <row r="289" spans="8:11" ht="15">
      <c r="H289" s="6"/>
      <c r="K289" s="6"/>
    </row>
    <row r="290" spans="8:11" ht="15">
      <c r="H290" s="6"/>
      <c r="K290" s="6"/>
    </row>
    <row r="291" spans="8:11" ht="15">
      <c r="H291" s="6"/>
      <c r="K291" s="6"/>
    </row>
    <row r="292" spans="8:11" ht="15">
      <c r="H292" s="6"/>
      <c r="K292" s="6"/>
    </row>
    <row r="293" spans="8:11" ht="15">
      <c r="H293" s="6"/>
      <c r="K293" s="6"/>
    </row>
    <row r="294" spans="8:11" ht="15">
      <c r="H294" s="6"/>
      <c r="K294" s="6"/>
    </row>
    <row r="295" spans="8:11" ht="15">
      <c r="H295" s="6"/>
      <c r="K295" s="6"/>
    </row>
    <row r="296" spans="8:11" ht="15">
      <c r="H296" s="6"/>
      <c r="K296" s="6"/>
    </row>
    <row r="297" spans="8:11" ht="15">
      <c r="H297" s="6"/>
      <c r="K297" s="6"/>
    </row>
    <row r="298" spans="8:11" ht="15">
      <c r="H298" s="6"/>
      <c r="K298" s="6"/>
    </row>
    <row r="299" spans="8:11" ht="15">
      <c r="H299" s="6"/>
      <c r="K299" s="6"/>
    </row>
    <row r="300" spans="8:11" ht="15">
      <c r="H300" s="6"/>
      <c r="K300" s="6"/>
    </row>
    <row r="301" spans="8:11" ht="15">
      <c r="H301" s="6"/>
      <c r="K301" s="6"/>
    </row>
    <row r="302" spans="8:11" ht="15">
      <c r="H302" s="6"/>
      <c r="K302" s="6"/>
    </row>
    <row r="303" spans="8:11" ht="15">
      <c r="H303" s="6"/>
      <c r="K303" s="6"/>
    </row>
    <row r="304" spans="8:11" ht="15">
      <c r="H304" s="6"/>
      <c r="K304" s="6"/>
    </row>
    <row r="305" spans="8:11" ht="15">
      <c r="H305" s="6"/>
      <c r="K305" s="6"/>
    </row>
    <row r="306" spans="8:11" ht="15">
      <c r="H306" s="6"/>
      <c r="K306" s="6"/>
    </row>
    <row r="307" spans="8:11" ht="15">
      <c r="H307" s="6"/>
      <c r="K307" s="6"/>
    </row>
    <row r="308" spans="8:11" ht="15">
      <c r="H308" s="6"/>
      <c r="K308" s="6"/>
    </row>
    <row r="309" spans="8:11" ht="15">
      <c r="H309" s="6"/>
      <c r="K309" s="6"/>
    </row>
    <row r="310" spans="8:11" ht="15">
      <c r="H310" s="6"/>
      <c r="K310" s="6"/>
    </row>
    <row r="311" spans="8:11" ht="15">
      <c r="H311" s="6"/>
      <c r="K311" s="6"/>
    </row>
    <row r="312" spans="8:11" ht="15">
      <c r="H312" s="6"/>
      <c r="K312" s="6"/>
    </row>
    <row r="313" spans="8:11" ht="15">
      <c r="H313" s="6"/>
      <c r="K313" s="6"/>
    </row>
    <row r="314" spans="8:11" ht="15">
      <c r="H314" s="6"/>
      <c r="K314" s="6"/>
    </row>
    <row r="315" spans="8:11" ht="15">
      <c r="H315" s="6"/>
      <c r="K315" s="6"/>
    </row>
    <row r="316" spans="8:11" ht="15">
      <c r="H316" s="6"/>
      <c r="K316" s="6"/>
    </row>
    <row r="317" spans="8:11" ht="15">
      <c r="H317" s="6"/>
      <c r="K317" s="6"/>
    </row>
    <row r="318" spans="8:11" ht="15">
      <c r="H318" s="6"/>
      <c r="K318" s="6"/>
    </row>
    <row r="319" spans="8:11" ht="15">
      <c r="H319" s="6"/>
      <c r="K319" s="6"/>
    </row>
    <row r="320" spans="8:11" ht="15">
      <c r="H320" s="6"/>
      <c r="K320" s="6"/>
    </row>
    <row r="321" spans="8:11" ht="15">
      <c r="H321" s="6"/>
      <c r="K321" s="6"/>
    </row>
    <row r="322" spans="8:11" ht="15">
      <c r="H322" s="6"/>
      <c r="K322" s="6"/>
    </row>
    <row r="323" spans="8:11" ht="15">
      <c r="H323" s="6"/>
      <c r="K323" s="6"/>
    </row>
    <row r="324" spans="8:11" ht="15">
      <c r="H324" s="6"/>
      <c r="K324" s="6"/>
    </row>
    <row r="325" spans="8:11" ht="15">
      <c r="H325" s="6"/>
      <c r="K325" s="6"/>
    </row>
    <row r="326" spans="8:11" ht="15">
      <c r="H326" s="6"/>
      <c r="K326" s="6"/>
    </row>
    <row r="327" spans="8:11" ht="15">
      <c r="H327" s="6"/>
      <c r="K327" s="6"/>
    </row>
    <row r="328" spans="8:11" ht="15">
      <c r="H328" s="6"/>
      <c r="K328" s="6"/>
    </row>
    <row r="329" spans="8:11" ht="15">
      <c r="H329" s="6"/>
      <c r="K329" s="6"/>
    </row>
    <row r="330" spans="8:11" ht="15">
      <c r="H330" s="6"/>
      <c r="K330" s="6"/>
    </row>
    <row r="331" spans="8:11" ht="15">
      <c r="H331" s="6"/>
      <c r="K331" s="6"/>
    </row>
    <row r="332" spans="8:11" ht="15">
      <c r="H332" s="6"/>
      <c r="K332" s="6"/>
    </row>
    <row r="333" spans="8:11" ht="15">
      <c r="H333" s="6"/>
      <c r="K333" s="6"/>
    </row>
    <row r="334" spans="8:11" ht="15">
      <c r="H334" s="6"/>
      <c r="K334" s="6"/>
    </row>
    <row r="335" spans="8:11" ht="15">
      <c r="H335" s="6"/>
      <c r="K335" s="6"/>
    </row>
    <row r="336" spans="8:11" ht="15">
      <c r="H336" s="6"/>
      <c r="K336" s="6"/>
    </row>
    <row r="337" spans="8:11" ht="15">
      <c r="H337" s="6"/>
      <c r="K337" s="6"/>
    </row>
    <row r="338" spans="8:11" ht="15">
      <c r="H338" s="6"/>
      <c r="K338" s="6"/>
    </row>
    <row r="339" spans="8:11" ht="15">
      <c r="H339" s="6"/>
      <c r="K339" s="6"/>
    </row>
    <row r="340" spans="8:11" ht="15">
      <c r="H340" s="6"/>
      <c r="K340" s="6"/>
    </row>
    <row r="341" spans="8:11" ht="15">
      <c r="H341" s="6"/>
      <c r="K341" s="6"/>
    </row>
    <row r="342" spans="8:11" ht="15">
      <c r="H342" s="6"/>
      <c r="K342" s="6"/>
    </row>
    <row r="343" spans="8:11" ht="15">
      <c r="H343" s="6"/>
      <c r="K343" s="6"/>
    </row>
    <row r="344" spans="8:11" ht="15">
      <c r="H344" s="6"/>
      <c r="K344" s="6"/>
    </row>
    <row r="345" spans="8:11" ht="15">
      <c r="H345" s="6"/>
      <c r="K345" s="6"/>
    </row>
    <row r="346" spans="8:11" ht="15">
      <c r="H346" s="6"/>
      <c r="K346" s="6"/>
    </row>
    <row r="347" spans="8:11" ht="15">
      <c r="H347" s="6"/>
      <c r="K347" s="6"/>
    </row>
    <row r="348" spans="8:11" ht="15">
      <c r="H348" s="6"/>
      <c r="K348" s="6"/>
    </row>
    <row r="349" spans="8:11" ht="15">
      <c r="H349" s="6"/>
      <c r="K349" s="6"/>
    </row>
    <row r="350" spans="8:11" ht="15">
      <c r="H350" s="6"/>
      <c r="K350" s="6"/>
    </row>
    <row r="351" spans="8:11" ht="15">
      <c r="H351" s="6"/>
      <c r="K351" s="6"/>
    </row>
    <row r="352" spans="8:11" ht="15">
      <c r="H352" s="6"/>
      <c r="K352" s="6"/>
    </row>
    <row r="353" spans="8:11" ht="15">
      <c r="H353" s="6"/>
      <c r="K353" s="6"/>
    </row>
    <row r="354" spans="8:11" ht="15">
      <c r="H354" s="6"/>
      <c r="K354" s="6"/>
    </row>
    <row r="355" spans="8:11" ht="15">
      <c r="H355" s="6"/>
      <c r="K355" s="6"/>
    </row>
    <row r="356" spans="8:11" ht="15">
      <c r="H356" s="6"/>
      <c r="K356" s="6"/>
    </row>
    <row r="357" spans="8:11" ht="15">
      <c r="H357" s="6"/>
      <c r="K357" s="6"/>
    </row>
    <row r="358" spans="8:11" ht="15">
      <c r="H358" s="6"/>
      <c r="K358" s="6"/>
    </row>
    <row r="359" spans="8:11" ht="15">
      <c r="H359" s="6"/>
      <c r="K359" s="6"/>
    </row>
    <row r="360" spans="8:11" ht="15">
      <c r="H360" s="6"/>
      <c r="K360" s="6"/>
    </row>
    <row r="361" spans="8:11" ht="15">
      <c r="H361" s="6"/>
      <c r="K361" s="6"/>
    </row>
    <row r="362" spans="8:11" ht="15">
      <c r="H362" s="6"/>
      <c r="K362" s="6"/>
    </row>
    <row r="363" spans="8:11" ht="15">
      <c r="H363" s="6"/>
      <c r="K363" s="6"/>
    </row>
    <row r="364" spans="8:11" ht="15">
      <c r="H364" s="6"/>
      <c r="K364" s="6"/>
    </row>
    <row r="365" spans="8:11" ht="15">
      <c r="H365" s="6"/>
      <c r="K365" s="6"/>
    </row>
    <row r="366" spans="8:11" ht="15">
      <c r="H366" s="6"/>
      <c r="K366" s="6"/>
    </row>
    <row r="367" spans="8:11" ht="15">
      <c r="H367" s="6"/>
      <c r="K367" s="6"/>
    </row>
    <row r="368" spans="8:11" ht="15">
      <c r="H368" s="6"/>
      <c r="K368" s="6"/>
    </row>
    <row r="369" spans="8:11" ht="15">
      <c r="H369" s="6"/>
      <c r="K369" s="6"/>
    </row>
    <row r="370" spans="8:11" ht="15">
      <c r="H370" s="6"/>
      <c r="K370" s="6"/>
    </row>
    <row r="371" spans="8:11" ht="15">
      <c r="H371" s="6"/>
      <c r="K371" s="6"/>
    </row>
    <row r="372" spans="8:11" ht="15">
      <c r="H372" s="6"/>
      <c r="K372" s="6"/>
    </row>
    <row r="373" spans="8:11" ht="15">
      <c r="H373" s="6"/>
      <c r="K373" s="6"/>
    </row>
    <row r="374" spans="8:11" ht="15">
      <c r="H374" s="6"/>
      <c r="K374" s="6"/>
    </row>
    <row r="375" spans="8:11" ht="15">
      <c r="H375" s="6"/>
      <c r="K375" s="6"/>
    </row>
    <row r="376" spans="8:11" ht="15">
      <c r="H376" s="6"/>
      <c r="K376" s="6"/>
    </row>
    <row r="377" spans="8:11" ht="15">
      <c r="H377" s="6"/>
      <c r="K377" s="6"/>
    </row>
    <row r="378" spans="8:11" ht="15">
      <c r="H378" s="6"/>
      <c r="K378" s="6"/>
    </row>
    <row r="379" spans="8:11" ht="15">
      <c r="H379" s="6"/>
      <c r="K379" s="6"/>
    </row>
    <row r="380" spans="8:11" ht="15">
      <c r="H380" s="6"/>
      <c r="K380" s="6"/>
    </row>
    <row r="381" spans="8:11" ht="15">
      <c r="H381" s="6"/>
      <c r="K381" s="6"/>
    </row>
    <row r="382" spans="8:11" ht="15">
      <c r="H382" s="6"/>
      <c r="K382" s="6"/>
    </row>
    <row r="383" spans="8:11" ht="15">
      <c r="H383" s="6"/>
      <c r="K383" s="6"/>
    </row>
    <row r="384" spans="8:11" ht="15">
      <c r="H384" s="6"/>
      <c r="K384" s="6"/>
    </row>
    <row r="385" spans="8:11" ht="15">
      <c r="H385" s="6"/>
      <c r="K385" s="6"/>
    </row>
    <row r="386" spans="8:11" ht="15">
      <c r="H386" s="6"/>
      <c r="K386" s="6"/>
    </row>
    <row r="387" spans="8:11" ht="15">
      <c r="H387" s="6"/>
      <c r="K387" s="6"/>
    </row>
    <row r="388" spans="8:11" ht="15">
      <c r="H388" s="6"/>
      <c r="K388" s="6"/>
    </row>
    <row r="389" spans="8:11" ht="15">
      <c r="H389" s="6"/>
      <c r="K389" s="6"/>
    </row>
    <row r="390" spans="8:11" ht="15">
      <c r="H390" s="6"/>
      <c r="K390" s="6"/>
    </row>
    <row r="391" spans="8:11" ht="15">
      <c r="H391" s="6"/>
      <c r="K391" s="6"/>
    </row>
    <row r="392" spans="8:11" ht="15">
      <c r="H392" s="6"/>
      <c r="K392" s="6"/>
    </row>
    <row r="393" spans="8:11" ht="15">
      <c r="H393" s="6"/>
      <c r="K393" s="6"/>
    </row>
    <row r="394" spans="8:11" ht="15">
      <c r="H394" s="6"/>
      <c r="K394" s="6"/>
    </row>
    <row r="395" spans="8:11" ht="15">
      <c r="H395" s="6"/>
      <c r="K395" s="6"/>
    </row>
    <row r="396" spans="8:11" ht="15">
      <c r="H396" s="6"/>
      <c r="K396" s="6"/>
    </row>
    <row r="397" spans="8:11" ht="15">
      <c r="H397" s="6"/>
      <c r="K397" s="6"/>
    </row>
    <row r="398" spans="8:11" ht="15">
      <c r="H398" s="6"/>
      <c r="K398" s="6"/>
    </row>
    <row r="399" spans="8:11" ht="15">
      <c r="H399" s="6"/>
      <c r="K399" s="6"/>
    </row>
    <row r="400" spans="8:11" ht="15">
      <c r="H400" s="6"/>
      <c r="K400" s="6"/>
    </row>
    <row r="401" spans="8:11" ht="15">
      <c r="H401" s="6"/>
      <c r="K401" s="6"/>
    </row>
    <row r="402" spans="8:11" ht="15">
      <c r="H402" s="6"/>
      <c r="K402" s="6"/>
    </row>
    <row r="403" spans="8:11" ht="15">
      <c r="H403" s="6"/>
      <c r="K403" s="6"/>
    </row>
    <row r="404" spans="8:11" ht="15">
      <c r="H404" s="6"/>
      <c r="K404" s="6"/>
    </row>
    <row r="405" spans="8:11" ht="15">
      <c r="H405" s="6"/>
      <c r="K405" s="6"/>
    </row>
    <row r="406" spans="8:11" ht="15">
      <c r="H406" s="6"/>
      <c r="K406" s="6"/>
    </row>
    <row r="407" spans="8:11" ht="15">
      <c r="H407" s="6"/>
      <c r="K407" s="6"/>
    </row>
    <row r="408" spans="8:11" ht="15">
      <c r="H408" s="6"/>
      <c r="K408" s="6"/>
    </row>
    <row r="409" spans="8:11" ht="15">
      <c r="H409" s="6"/>
      <c r="K409" s="6"/>
    </row>
    <row r="410" spans="8:11" ht="15">
      <c r="H410" s="6"/>
      <c r="K410" s="6"/>
    </row>
    <row r="411" spans="8:11" ht="15">
      <c r="H411" s="6"/>
      <c r="K411" s="6"/>
    </row>
    <row r="412" spans="8:11" ht="15">
      <c r="H412" s="6"/>
      <c r="K412" s="6"/>
    </row>
    <row r="413" spans="8:11" ht="15">
      <c r="H413" s="6"/>
      <c r="K413" s="6"/>
    </row>
    <row r="414" spans="8:11" ht="15">
      <c r="H414" s="6"/>
      <c r="K414" s="6"/>
    </row>
    <row r="415" spans="8:11" ht="15">
      <c r="H415" s="6"/>
      <c r="K415" s="6"/>
    </row>
    <row r="416" spans="8:11" ht="15">
      <c r="H416" s="6"/>
      <c r="K416" s="6"/>
    </row>
    <row r="417" spans="8:11" ht="15">
      <c r="H417" s="6"/>
      <c r="K417" s="6"/>
    </row>
    <row r="418" spans="8:11" ht="15">
      <c r="H418" s="6"/>
      <c r="K418" s="6"/>
    </row>
    <row r="419" spans="8:11" ht="15">
      <c r="H419" s="6"/>
      <c r="K419" s="6"/>
    </row>
    <row r="420" spans="8:11" ht="15">
      <c r="H420" s="6"/>
      <c r="K420" s="6"/>
    </row>
    <row r="421" spans="8:11" ht="15">
      <c r="H421" s="6"/>
      <c r="K421" s="6"/>
    </row>
    <row r="422" spans="8:11" ht="15">
      <c r="H422" s="6"/>
      <c r="K422" s="6"/>
    </row>
    <row r="423" spans="8:11" ht="15">
      <c r="H423" s="6"/>
      <c r="K423" s="6"/>
    </row>
    <row r="424" spans="8:11" ht="15">
      <c r="H424" s="6"/>
      <c r="K424" s="6"/>
    </row>
    <row r="425" spans="8:11" ht="15">
      <c r="H425" s="6"/>
      <c r="K425" s="6"/>
    </row>
    <row r="426" spans="8:11" ht="15">
      <c r="H426" s="6"/>
      <c r="K426" s="6"/>
    </row>
    <row r="427" spans="8:11" ht="15">
      <c r="H427" s="6"/>
      <c r="K427" s="6"/>
    </row>
    <row r="428" spans="8:11" ht="15">
      <c r="H428" s="6"/>
      <c r="K428" s="6"/>
    </row>
    <row r="429" spans="8:11" ht="15">
      <c r="H429" s="6"/>
      <c r="K429" s="6"/>
    </row>
    <row r="430" spans="8:11" ht="15">
      <c r="H430" s="6"/>
      <c r="K430" s="6"/>
    </row>
    <row r="431" spans="8:11" ht="15">
      <c r="H431" s="6"/>
      <c r="K431" s="6"/>
    </row>
    <row r="432" spans="8:11" ht="15">
      <c r="H432" s="6"/>
      <c r="K432" s="6"/>
    </row>
    <row r="433" spans="8:11" ht="15">
      <c r="H433" s="6"/>
      <c r="K433" s="6"/>
    </row>
    <row r="434" spans="8:11" ht="15">
      <c r="H434" s="6"/>
      <c r="K434" s="6"/>
    </row>
    <row r="435" spans="8:11" ht="15">
      <c r="H435" s="6"/>
      <c r="K435" s="6"/>
    </row>
    <row r="436" spans="8:11" ht="15">
      <c r="H436" s="6"/>
      <c r="K436" s="6"/>
    </row>
    <row r="437" spans="8:11" ht="15">
      <c r="H437" s="6"/>
      <c r="K437" s="6"/>
    </row>
    <row r="438" spans="8:11" ht="15">
      <c r="H438" s="6"/>
      <c r="K438" s="6"/>
    </row>
    <row r="439" spans="8:11" ht="15">
      <c r="H439" s="6"/>
      <c r="K439" s="6"/>
    </row>
    <row r="440" spans="8:11" ht="15">
      <c r="H440" s="6"/>
      <c r="K440" s="6"/>
    </row>
    <row r="441" spans="8:11" ht="15">
      <c r="H441" s="6"/>
      <c r="K441" s="6"/>
    </row>
    <row r="442" spans="8:11" ht="15">
      <c r="H442" s="6"/>
      <c r="K442" s="6"/>
    </row>
    <row r="443" spans="8:11" ht="15">
      <c r="H443" s="6"/>
      <c r="K443" s="6"/>
    </row>
    <row r="444" spans="8:11" ht="15">
      <c r="H444" s="6"/>
      <c r="K444" s="6"/>
    </row>
    <row r="445" spans="8:11" ht="15">
      <c r="H445" s="6"/>
      <c r="K445" s="6"/>
    </row>
    <row r="446" spans="8:11" ht="15">
      <c r="H446" s="6"/>
      <c r="K446" s="6"/>
    </row>
    <row r="447" spans="8:11" ht="15">
      <c r="H447" s="6"/>
      <c r="K447" s="6"/>
    </row>
    <row r="448" spans="8:11" ht="15">
      <c r="H448" s="6"/>
      <c r="K448" s="6"/>
    </row>
    <row r="449" spans="8:11" ht="15">
      <c r="H449" s="6"/>
      <c r="K449" s="6"/>
    </row>
    <row r="450" spans="8:11" ht="15">
      <c r="H450" s="6"/>
      <c r="K450" s="6"/>
    </row>
    <row r="451" spans="8:11" ht="15">
      <c r="H451" s="6"/>
      <c r="K451" s="6"/>
    </row>
    <row r="452" spans="8:11" ht="15">
      <c r="H452" s="6"/>
      <c r="K452" s="6"/>
    </row>
    <row r="453" spans="8:11" ht="15">
      <c r="H453" s="6"/>
      <c r="K453" s="6"/>
    </row>
    <row r="454" spans="8:11" ht="15">
      <c r="H454" s="6"/>
      <c r="K454" s="6"/>
    </row>
    <row r="455" spans="8:11" ht="15">
      <c r="H455" s="6"/>
      <c r="K455" s="6"/>
    </row>
    <row r="456" spans="8:11" ht="15">
      <c r="H456" s="6"/>
      <c r="K456" s="6"/>
    </row>
    <row r="457" spans="8:11" ht="15">
      <c r="H457" s="6"/>
      <c r="K457" s="6"/>
    </row>
    <row r="458" spans="8:11" ht="15">
      <c r="H458" s="6"/>
      <c r="K458" s="6"/>
    </row>
    <row r="459" spans="8:11" ht="15">
      <c r="H459" s="6"/>
      <c r="K459" s="6"/>
    </row>
    <row r="460" spans="8:11" ht="15">
      <c r="H460" s="6"/>
      <c r="K460" s="6"/>
    </row>
    <row r="461" spans="8:11" ht="15">
      <c r="H461" s="6"/>
      <c r="K461" s="6"/>
    </row>
    <row r="462" spans="8:11" ht="15">
      <c r="H462" s="6"/>
      <c r="K462" s="6"/>
    </row>
    <row r="463" spans="8:11" ht="15">
      <c r="H463" s="6"/>
      <c r="K463" s="6"/>
    </row>
    <row r="464" spans="8:11" ht="15">
      <c r="H464" s="6"/>
      <c r="K464" s="6"/>
    </row>
    <row r="465" spans="8:11" ht="15">
      <c r="H465" s="6"/>
      <c r="K465" s="6"/>
    </row>
    <row r="466" spans="8:11" ht="15">
      <c r="H466" s="6"/>
      <c r="K466" s="6"/>
    </row>
    <row r="467" spans="8:11" ht="15">
      <c r="H467" s="6"/>
      <c r="K467" s="6"/>
    </row>
    <row r="468" spans="8:11" ht="15">
      <c r="H468" s="6"/>
      <c r="K468" s="6"/>
    </row>
    <row r="469" spans="8:11" ht="15">
      <c r="H469" s="6"/>
      <c r="K469" s="6"/>
    </row>
    <row r="470" spans="8:11" ht="15">
      <c r="H470" s="6"/>
      <c r="K470" s="6"/>
    </row>
    <row r="471" spans="8:11" ht="15">
      <c r="H471" s="6"/>
      <c r="K471" s="6"/>
    </row>
    <row r="472" spans="8:11" ht="15">
      <c r="H472" s="6"/>
      <c r="K472" s="6"/>
    </row>
    <row r="473" spans="8:11" ht="15">
      <c r="H473" s="6"/>
      <c r="K473" s="6"/>
    </row>
    <row r="474" spans="8:11" ht="15">
      <c r="H474" s="6"/>
      <c r="K474" s="6"/>
    </row>
    <row r="475" spans="8:11" ht="15">
      <c r="H475" s="6"/>
      <c r="K475" s="6"/>
    </row>
    <row r="476" spans="8:11" ht="15">
      <c r="H476" s="6"/>
      <c r="K476" s="6"/>
    </row>
    <row r="477" spans="8:11" ht="15">
      <c r="H477" s="6"/>
      <c r="K477" s="6"/>
    </row>
    <row r="478" spans="8:11" ht="15">
      <c r="H478" s="6"/>
      <c r="K478" s="6"/>
    </row>
    <row r="479" spans="8:11" ht="15">
      <c r="H479" s="6"/>
      <c r="K479" s="6"/>
    </row>
    <row r="480" spans="8:11" ht="15">
      <c r="H480" s="6"/>
      <c r="K480" s="6"/>
    </row>
    <row r="481" spans="8:11" ht="15">
      <c r="H481" s="6"/>
      <c r="K481" s="6"/>
    </row>
    <row r="482" spans="8:11" ht="15">
      <c r="H482" s="6"/>
      <c r="K482" s="6"/>
    </row>
    <row r="483" spans="8:11" ht="15">
      <c r="H483" s="6"/>
      <c r="K483" s="6"/>
    </row>
    <row r="484" spans="8:11" ht="15">
      <c r="H484" s="6"/>
      <c r="K484" s="6"/>
    </row>
    <row r="485" spans="8:11" ht="15">
      <c r="H485" s="6"/>
      <c r="K485" s="6"/>
    </row>
    <row r="486" spans="8:11" ht="15">
      <c r="H486" s="6"/>
      <c r="K486" s="6"/>
    </row>
    <row r="487" spans="8:11" ht="15">
      <c r="H487" s="6"/>
      <c r="K487" s="6"/>
    </row>
    <row r="488" spans="8:11" ht="15">
      <c r="H488" s="6"/>
      <c r="K488" s="6"/>
    </row>
    <row r="489" spans="8:11" ht="15">
      <c r="H489" s="6"/>
      <c r="K489" s="6"/>
    </row>
    <row r="490" spans="8:11" ht="15">
      <c r="H490" s="6"/>
      <c r="K490" s="6"/>
    </row>
    <row r="491" spans="8:11" ht="15">
      <c r="H491" s="6"/>
      <c r="K491" s="6"/>
    </row>
    <row r="492" spans="8:11" ht="15">
      <c r="H492" s="6"/>
      <c r="K492" s="6"/>
    </row>
    <row r="493" spans="8:11" ht="15">
      <c r="H493" s="6"/>
      <c r="K493" s="6"/>
    </row>
    <row r="494" spans="8:11" ht="15">
      <c r="H494" s="6"/>
      <c r="K494" s="6"/>
    </row>
    <row r="495" spans="8:11" ht="15">
      <c r="H495" s="6"/>
      <c r="K495" s="6"/>
    </row>
    <row r="496" spans="8:11" ht="15">
      <c r="H496" s="6"/>
      <c r="K496" s="6"/>
    </row>
    <row r="497" spans="8:11" ht="15">
      <c r="H497" s="6"/>
      <c r="K497" s="6"/>
    </row>
    <row r="498" spans="8:11" ht="15">
      <c r="H498" s="6"/>
      <c r="K498" s="6"/>
    </row>
    <row r="499" spans="8:11" ht="15">
      <c r="H499" s="6"/>
      <c r="K499" s="6"/>
    </row>
    <row r="500" spans="8:11" ht="15">
      <c r="H500" s="6"/>
      <c r="K500" s="6"/>
    </row>
    <row r="501" spans="8:11" ht="15">
      <c r="H501" s="6"/>
      <c r="K501" s="6"/>
    </row>
    <row r="502" spans="8:11" ht="15">
      <c r="H502" s="6"/>
      <c r="K502" s="6"/>
    </row>
    <row r="503" spans="8:11" ht="15">
      <c r="H503" s="6"/>
      <c r="K503" s="6"/>
    </row>
    <row r="504" spans="8:11" ht="15">
      <c r="H504" s="6"/>
      <c r="K504" s="6"/>
    </row>
    <row r="505" spans="8:11" ht="15">
      <c r="H505" s="6"/>
      <c r="K505" s="6"/>
    </row>
    <row r="506" spans="8:11" ht="15">
      <c r="H506" s="6"/>
      <c r="K506" s="6"/>
    </row>
    <row r="507" spans="8:11" ht="15">
      <c r="H507" s="6"/>
      <c r="K507" s="6"/>
    </row>
    <row r="508" spans="8:11" ht="15">
      <c r="H508" s="6"/>
      <c r="K508" s="6"/>
    </row>
    <row r="509" spans="8:11" ht="15">
      <c r="H509" s="6"/>
      <c r="K509" s="6"/>
    </row>
    <row r="510" spans="8:11" ht="15">
      <c r="H510" s="6"/>
      <c r="K510" s="6"/>
    </row>
    <row r="511" spans="8:11" ht="15">
      <c r="H511" s="6"/>
      <c r="K511" s="6"/>
    </row>
    <row r="512" spans="8:11" ht="15">
      <c r="H512" s="6"/>
      <c r="K512" s="6"/>
    </row>
    <row r="513" spans="8:11" ht="15">
      <c r="H513" s="6"/>
      <c r="K513" s="6"/>
    </row>
    <row r="514" spans="8:11" ht="15">
      <c r="H514" s="6"/>
      <c r="K514" s="6"/>
    </row>
    <row r="515" spans="8:11" ht="15">
      <c r="H515" s="6"/>
      <c r="K515" s="6"/>
    </row>
    <row r="516" spans="8:11" ht="15">
      <c r="H516" s="6"/>
      <c r="K516" s="6"/>
    </row>
    <row r="517" spans="8:11" ht="15">
      <c r="H517" s="6"/>
      <c r="K517" s="6"/>
    </row>
    <row r="518" spans="8:11" ht="15">
      <c r="H518" s="6"/>
      <c r="K518" s="6"/>
    </row>
    <row r="519" spans="8:11" ht="15">
      <c r="H519" s="6"/>
      <c r="K519" s="6"/>
    </row>
    <row r="520" spans="8:11" ht="15">
      <c r="H520" s="6"/>
      <c r="K520" s="6"/>
    </row>
    <row r="521" spans="8:11" ht="15">
      <c r="H521" s="6"/>
      <c r="K521" s="6"/>
    </row>
    <row r="522" spans="8:11" ht="15">
      <c r="H522" s="6"/>
      <c r="K522" s="6"/>
    </row>
    <row r="523" spans="8:11" ht="15">
      <c r="H523" s="6"/>
      <c r="K523" s="6"/>
    </row>
    <row r="524" spans="8:11" ht="15">
      <c r="H524" s="6"/>
      <c r="K524" s="6"/>
    </row>
    <row r="525" spans="8:11" ht="15">
      <c r="H525" s="6"/>
      <c r="K525" s="6"/>
    </row>
    <row r="526" spans="8:11" ht="15">
      <c r="H526" s="6"/>
      <c r="K526" s="6"/>
    </row>
    <row r="527" spans="8:11" ht="15">
      <c r="H527" s="6"/>
      <c r="K527" s="6"/>
    </row>
    <row r="528" spans="8:11" ht="15">
      <c r="H528" s="6"/>
      <c r="K528" s="6"/>
    </row>
    <row r="529" spans="8:11" ht="15">
      <c r="H529" s="6"/>
      <c r="K529" s="6"/>
    </row>
    <row r="530" spans="8:11" ht="15">
      <c r="H530" s="6"/>
      <c r="K530" s="6"/>
    </row>
    <row r="531" spans="8:11" ht="15">
      <c r="H531" s="6"/>
      <c r="K531" s="6"/>
    </row>
    <row r="532" spans="8:11" ht="15">
      <c r="H532" s="6"/>
      <c r="K532" s="6"/>
    </row>
    <row r="533" spans="8:11" ht="15">
      <c r="H533" s="6"/>
      <c r="K533" s="6"/>
    </row>
    <row r="534" spans="8:11" ht="15">
      <c r="H534" s="6"/>
      <c r="K534" s="6"/>
    </row>
    <row r="535" spans="8:11" ht="15">
      <c r="H535" s="6"/>
      <c r="K535" s="6"/>
    </row>
    <row r="536" spans="8:11" ht="15">
      <c r="H536" s="6"/>
      <c r="K536" s="6"/>
    </row>
    <row r="537" spans="8:11" ht="15">
      <c r="H537" s="6"/>
      <c r="K537" s="6"/>
    </row>
    <row r="538" spans="8:11" ht="15">
      <c r="H538" s="6"/>
      <c r="K538" s="6"/>
    </row>
    <row r="539" spans="8:11" ht="15">
      <c r="H539" s="6"/>
      <c r="K539" s="6"/>
    </row>
    <row r="540" spans="8:11" ht="15">
      <c r="H540" s="6"/>
      <c r="K540" s="6"/>
    </row>
    <row r="541" spans="8:11" ht="15">
      <c r="H541" s="6"/>
      <c r="K541" s="6"/>
    </row>
    <row r="542" spans="8:11" ht="15">
      <c r="H542" s="6"/>
      <c r="K542" s="6"/>
    </row>
    <row r="543" spans="8:11" ht="15">
      <c r="H543" s="6"/>
      <c r="K543" s="6"/>
    </row>
    <row r="544" spans="8:11" ht="15">
      <c r="H544" s="6"/>
      <c r="K544" s="6"/>
    </row>
    <row r="545" spans="8:11" ht="15">
      <c r="H545" s="6"/>
      <c r="K545" s="6"/>
    </row>
    <row r="546" spans="8:11" ht="15">
      <c r="H546" s="6"/>
      <c r="K546" s="6"/>
    </row>
    <row r="547" spans="8:11" ht="15">
      <c r="H547" s="6"/>
      <c r="K547" s="6"/>
    </row>
    <row r="548" spans="8:11" ht="15">
      <c r="H548" s="6"/>
      <c r="K548" s="6"/>
    </row>
    <row r="549" spans="8:11" ht="15">
      <c r="H549" s="6"/>
      <c r="K549" s="6"/>
    </row>
    <row r="550" spans="8:11" ht="15">
      <c r="H550" s="6"/>
      <c r="K550" s="6"/>
    </row>
    <row r="551" spans="8:11" ht="15">
      <c r="H551" s="6"/>
      <c r="K551" s="6"/>
    </row>
    <row r="552" spans="8:11" ht="15">
      <c r="H552" s="6"/>
      <c r="K552" s="6"/>
    </row>
    <row r="553" spans="8:11" ht="15">
      <c r="H553" s="6"/>
      <c r="K553" s="6"/>
    </row>
    <row r="554" spans="8:11" ht="15">
      <c r="H554" s="6"/>
      <c r="K554" s="6"/>
    </row>
    <row r="555" spans="8:11" ht="15">
      <c r="H555" s="6"/>
      <c r="K555" s="6"/>
    </row>
    <row r="556" spans="8:11" ht="15">
      <c r="H556" s="6"/>
      <c r="K556" s="6"/>
    </row>
    <row r="557" spans="8:11" ht="15">
      <c r="H557" s="6"/>
      <c r="K557" s="6"/>
    </row>
    <row r="558" spans="8:11" ht="15">
      <c r="H558" s="6"/>
      <c r="K558" s="6"/>
    </row>
    <row r="559" spans="8:11" ht="15">
      <c r="H559" s="6"/>
      <c r="K559" s="6"/>
    </row>
    <row r="560" spans="8:11" ht="15">
      <c r="H560" s="6"/>
      <c r="K560" s="6"/>
    </row>
    <row r="561" spans="8:11" ht="15">
      <c r="H561" s="6"/>
      <c r="K561" s="6"/>
    </row>
    <row r="562" spans="8:11" ht="15">
      <c r="H562" s="6"/>
      <c r="K562" s="6"/>
    </row>
    <row r="563" spans="8:11" ht="15">
      <c r="H563" s="6"/>
      <c r="K563" s="6"/>
    </row>
    <row r="564" spans="8:11" ht="15">
      <c r="H564" s="6"/>
      <c r="K564" s="6"/>
    </row>
    <row r="565" spans="8:11" ht="15">
      <c r="H565" s="6"/>
      <c r="K565" s="6"/>
    </row>
    <row r="566" spans="8:11" ht="15">
      <c r="H566" s="6"/>
      <c r="K566" s="6"/>
    </row>
    <row r="567" spans="8:11" ht="15">
      <c r="H567" s="6"/>
      <c r="K567" s="6"/>
    </row>
    <row r="568" spans="8:11" ht="15">
      <c r="H568" s="6"/>
      <c r="K568" s="6"/>
    </row>
    <row r="569" spans="8:11" ht="15">
      <c r="H569" s="6"/>
      <c r="K569" s="6"/>
    </row>
    <row r="570" spans="8:11" ht="15">
      <c r="H570" s="6"/>
      <c r="K570" s="6"/>
    </row>
    <row r="571" spans="8:11" ht="15">
      <c r="H571" s="6"/>
      <c r="K571" s="6"/>
    </row>
    <row r="572" spans="8:11" ht="15">
      <c r="H572" s="6"/>
      <c r="K572" s="6"/>
    </row>
    <row r="573" spans="8:11" ht="15">
      <c r="H573" s="6"/>
      <c r="K573" s="6"/>
    </row>
    <row r="574" spans="8:11" ht="15">
      <c r="H574" s="6"/>
      <c r="K574" s="6"/>
    </row>
    <row r="575" spans="8:11" ht="15">
      <c r="H575" s="6"/>
      <c r="K575" s="6"/>
    </row>
    <row r="576" spans="8:11" ht="15">
      <c r="H576" s="6"/>
      <c r="K576" s="6"/>
    </row>
    <row r="577" spans="8:11" ht="15">
      <c r="H577" s="6"/>
      <c r="K577" s="6"/>
    </row>
    <row r="578" spans="8:11" ht="15">
      <c r="H578" s="6"/>
      <c r="K578" s="6"/>
    </row>
    <row r="579" spans="8:11" ht="15">
      <c r="H579" s="6"/>
      <c r="K579" s="6"/>
    </row>
    <row r="580" spans="8:11" ht="15">
      <c r="H580" s="6"/>
      <c r="K580" s="6"/>
    </row>
    <row r="581" spans="8:11" ht="15">
      <c r="H581" s="6"/>
      <c r="K581" s="6"/>
    </row>
    <row r="582" spans="8:11" ht="15">
      <c r="H582" s="6"/>
      <c r="K582" s="6"/>
    </row>
    <row r="583" spans="8:11" ht="15">
      <c r="H583" s="6"/>
      <c r="K583" s="6"/>
    </row>
    <row r="584" spans="8:11" ht="15">
      <c r="H584" s="6"/>
      <c r="K584" s="6"/>
    </row>
    <row r="585" spans="8:11" ht="15">
      <c r="H585" s="6"/>
      <c r="K585" s="6"/>
    </row>
    <row r="586" spans="8:11" ht="15">
      <c r="H586" s="6"/>
      <c r="K586" s="6"/>
    </row>
    <row r="587" spans="8:11" ht="15">
      <c r="H587" s="6"/>
      <c r="K587" s="6"/>
    </row>
    <row r="588" spans="8:11" ht="15">
      <c r="H588" s="6"/>
      <c r="K588" s="6"/>
    </row>
    <row r="589" spans="8:11" ht="15">
      <c r="H589" s="6"/>
      <c r="K589" s="6"/>
    </row>
    <row r="590" spans="8:11" ht="15">
      <c r="H590" s="6"/>
      <c r="K590" s="6"/>
    </row>
    <row r="591" spans="8:11" ht="15">
      <c r="H591" s="6"/>
      <c r="K591" s="6"/>
    </row>
    <row r="592" spans="8:11" ht="15">
      <c r="H592" s="6"/>
      <c r="K592" s="6"/>
    </row>
    <row r="593" spans="8:11" ht="15">
      <c r="H593" s="6"/>
      <c r="K593" s="6"/>
    </row>
    <row r="594" spans="8:11" ht="15">
      <c r="H594" s="6"/>
      <c r="K594" s="6"/>
    </row>
    <row r="595" spans="8:11" ht="15">
      <c r="H595" s="6"/>
      <c r="K595" s="6"/>
    </row>
    <row r="596" spans="8:11" ht="15">
      <c r="H596" s="6"/>
      <c r="K596" s="6"/>
    </row>
    <row r="597" spans="8:11" ht="15">
      <c r="H597" s="6"/>
      <c r="K597" s="6"/>
    </row>
    <row r="598" spans="8:11" ht="15">
      <c r="H598" s="6"/>
      <c r="K598" s="6"/>
    </row>
    <row r="599" spans="8:11" ht="15">
      <c r="H599" s="6"/>
      <c r="K599" s="6"/>
    </row>
    <row r="600" spans="8:11" ht="15">
      <c r="H600" s="6"/>
      <c r="K600" s="6"/>
    </row>
    <row r="601" spans="8:11" ht="15">
      <c r="H601" s="6"/>
      <c r="K601" s="6"/>
    </row>
    <row r="602" spans="8:11" ht="15">
      <c r="H602" s="6"/>
      <c r="K602" s="6"/>
    </row>
    <row r="603" spans="8:11" ht="15">
      <c r="H603" s="6"/>
      <c r="K603" s="6"/>
    </row>
    <row r="604" spans="8:11" ht="15">
      <c r="H604" s="6"/>
      <c r="K604" s="6"/>
    </row>
    <row r="605" spans="8:11" ht="15">
      <c r="H605" s="6"/>
      <c r="K605" s="6"/>
    </row>
    <row r="606" spans="8:11" ht="15">
      <c r="H606" s="6"/>
      <c r="K606" s="6"/>
    </row>
    <row r="607" spans="8:11" ht="15">
      <c r="H607" s="6"/>
      <c r="K607" s="6"/>
    </row>
    <row r="608" spans="8:11" ht="15">
      <c r="H608" s="6"/>
      <c r="K608" s="6"/>
    </row>
    <row r="609" spans="8:11" ht="15">
      <c r="H609" s="6"/>
      <c r="K609" s="6"/>
    </row>
    <row r="610" spans="8:11" ht="15">
      <c r="H610" s="6"/>
      <c r="K610" s="6"/>
    </row>
    <row r="611" spans="8:11" ht="15">
      <c r="H611" s="6"/>
      <c r="K611" s="6"/>
    </row>
    <row r="612" spans="8:11" ht="15">
      <c r="H612" s="6"/>
      <c r="K612" s="6"/>
    </row>
    <row r="613" spans="8:11" ht="15">
      <c r="H613" s="6"/>
      <c r="K613" s="6"/>
    </row>
    <row r="614" spans="8:11" ht="15">
      <c r="H614" s="6"/>
      <c r="K614" s="6"/>
    </row>
    <row r="615" spans="8:11" ht="15">
      <c r="H615" s="6"/>
      <c r="K615" s="6"/>
    </row>
    <row r="616" spans="8:11" ht="15">
      <c r="H616" s="6"/>
      <c r="K616" s="6"/>
    </row>
    <row r="617" spans="8:11" ht="15">
      <c r="H617" s="6"/>
      <c r="K617" s="6"/>
    </row>
    <row r="618" spans="8:11" ht="15">
      <c r="H618" s="6"/>
      <c r="K618" s="6"/>
    </row>
    <row r="619" spans="8:11" ht="15">
      <c r="H619" s="6"/>
      <c r="K619" s="6"/>
    </row>
    <row r="620" spans="8:11" ht="15">
      <c r="H620" s="6"/>
      <c r="K620" s="6"/>
    </row>
    <row r="621" spans="8:11" ht="15">
      <c r="H621" s="6"/>
      <c r="K621" s="6"/>
    </row>
    <row r="622" spans="8:11" ht="15">
      <c r="H622" s="6"/>
      <c r="K622" s="6"/>
    </row>
    <row r="623" spans="8:11" ht="15">
      <c r="H623" s="6"/>
      <c r="K623" s="6"/>
    </row>
    <row r="624" spans="8:11" ht="15">
      <c r="H624" s="6"/>
      <c r="K624" s="6"/>
    </row>
    <row r="625" spans="8:11" ht="15">
      <c r="H625" s="6"/>
      <c r="K625" s="6"/>
    </row>
    <row r="626" spans="8:11" ht="15">
      <c r="H626" s="6"/>
      <c r="K626" s="6"/>
    </row>
    <row r="627" spans="8:11" ht="15">
      <c r="H627" s="6"/>
      <c r="K627" s="6"/>
    </row>
    <row r="628" spans="8:11" ht="15">
      <c r="H628" s="6"/>
      <c r="K628" s="6"/>
    </row>
    <row r="629" spans="8:11" ht="15">
      <c r="H629" s="6"/>
      <c r="K629" s="6"/>
    </row>
    <row r="630" spans="8:11" ht="15">
      <c r="H630" s="6"/>
      <c r="K630" s="6"/>
    </row>
    <row r="631" spans="8:11" ht="15">
      <c r="H631" s="6"/>
      <c r="K631" s="6"/>
    </row>
    <row r="632" spans="8:11" ht="15">
      <c r="H632" s="6"/>
      <c r="K632" s="6"/>
    </row>
    <row r="633" spans="8:11" ht="15">
      <c r="H633" s="6"/>
      <c r="K633" s="6"/>
    </row>
    <row r="634" spans="8:11" ht="15">
      <c r="H634" s="6"/>
      <c r="K634" s="6"/>
    </row>
    <row r="635" spans="8:11" ht="15">
      <c r="H635" s="6"/>
      <c r="K635" s="6"/>
    </row>
    <row r="636" spans="8:11" ht="15">
      <c r="H636" s="6"/>
      <c r="K636" s="6"/>
    </row>
    <row r="637" spans="8:11" ht="15">
      <c r="H637" s="6"/>
      <c r="K637" s="6"/>
    </row>
    <row r="638" spans="8:11" ht="15">
      <c r="H638" s="6"/>
      <c r="K638" s="6"/>
    </row>
    <row r="639" spans="8:11" ht="15">
      <c r="H639" s="6"/>
      <c r="K639" s="6"/>
    </row>
    <row r="640" spans="8:11" ht="15">
      <c r="H640" s="6"/>
      <c r="K640" s="6"/>
    </row>
    <row r="641" spans="8:11" ht="15">
      <c r="H641" s="6"/>
      <c r="K641" s="6"/>
    </row>
    <row r="642" spans="8:11" ht="15">
      <c r="H642" s="6"/>
      <c r="K642" s="6"/>
    </row>
    <row r="643" spans="8:11" ht="15">
      <c r="H643" s="6"/>
      <c r="K643" s="6"/>
    </row>
    <row r="644" spans="8:11" ht="15">
      <c r="H644" s="6"/>
      <c r="K644" s="6"/>
    </row>
    <row r="645" spans="8:11" ht="15">
      <c r="H645" s="6"/>
      <c r="K645" s="6"/>
    </row>
    <row r="646" spans="8:11" ht="15">
      <c r="H646" s="6"/>
      <c r="K646" s="6"/>
    </row>
    <row r="647" spans="8:11" ht="15">
      <c r="H647" s="6"/>
      <c r="K647" s="6"/>
    </row>
    <row r="648" spans="8:11" ht="15">
      <c r="H648" s="6"/>
      <c r="K648" s="6"/>
    </row>
    <row r="649" spans="8:11" ht="15">
      <c r="H649" s="6"/>
      <c r="K649" s="6"/>
    </row>
    <row r="650" spans="8:11" ht="15">
      <c r="H650" s="6"/>
      <c r="K650" s="6"/>
    </row>
    <row r="651" spans="8:11" ht="15">
      <c r="H651" s="6"/>
      <c r="K651" s="6"/>
    </row>
    <row r="652" spans="8:11" ht="15">
      <c r="H652" s="6"/>
      <c r="K652" s="6"/>
    </row>
    <row r="653" spans="8:11" ht="15">
      <c r="H653" s="6"/>
      <c r="K653" s="6"/>
    </row>
    <row r="654" spans="8:11" ht="15">
      <c r="H654" s="6"/>
      <c r="K654" s="6"/>
    </row>
    <row r="655" spans="8:11" ht="15">
      <c r="H655" s="6"/>
      <c r="K655" s="6"/>
    </row>
    <row r="656" spans="8:11" ht="15">
      <c r="H656" s="6"/>
      <c r="K656" s="6"/>
    </row>
    <row r="657" spans="8:11" ht="15">
      <c r="H657" s="6"/>
      <c r="K657" s="6"/>
    </row>
    <row r="658" spans="8:11" ht="15">
      <c r="H658" s="6"/>
      <c r="K658" s="6"/>
    </row>
    <row r="659" spans="8:11" ht="15">
      <c r="H659" s="6"/>
      <c r="K659" s="6"/>
    </row>
    <row r="660" spans="8:11" ht="15">
      <c r="H660" s="6"/>
      <c r="K660" s="6"/>
    </row>
    <row r="661" spans="8:11" ht="15">
      <c r="H661" s="6"/>
      <c r="K661" s="6"/>
    </row>
    <row r="662" spans="8:11" ht="15">
      <c r="H662" s="6"/>
      <c r="K662" s="6"/>
    </row>
    <row r="663" spans="8:11" ht="15">
      <c r="H663" s="6"/>
      <c r="K663" s="6"/>
    </row>
    <row r="664" spans="8:11" ht="15">
      <c r="H664" s="6"/>
      <c r="K664" s="6"/>
    </row>
    <row r="665" spans="8:11" ht="15">
      <c r="H665" s="6"/>
      <c r="K665" s="6"/>
    </row>
    <row r="666" spans="8:11" ht="15">
      <c r="H666" s="6"/>
      <c r="K666" s="6"/>
    </row>
    <row r="667" spans="8:11" ht="15">
      <c r="H667" s="6"/>
      <c r="K667" s="6"/>
    </row>
    <row r="668" spans="8:11" ht="15">
      <c r="H668" s="6"/>
      <c r="K668" s="6"/>
    </row>
    <row r="669" spans="8:11" ht="15">
      <c r="H669" s="6"/>
      <c r="K669" s="6"/>
    </row>
    <row r="670" spans="8:11" ht="15">
      <c r="H670" s="6"/>
      <c r="K670" s="6"/>
    </row>
    <row r="671" spans="8:11" ht="15">
      <c r="H671" s="6"/>
      <c r="K671" s="6"/>
    </row>
    <row r="672" spans="8:11" ht="15">
      <c r="H672" s="6"/>
      <c r="K672" s="6"/>
    </row>
    <row r="673" spans="8:11" ht="15">
      <c r="H673" s="6"/>
      <c r="K673" s="6"/>
    </row>
    <row r="674" spans="8:11" ht="15">
      <c r="H674" s="6"/>
      <c r="K674" s="6"/>
    </row>
    <row r="675" spans="8:11" ht="15">
      <c r="H675" s="6"/>
      <c r="K675" s="6"/>
    </row>
    <row r="676" spans="8:11" ht="15">
      <c r="H676" s="6"/>
      <c r="K676" s="6"/>
    </row>
    <row r="677" spans="8:11" ht="15">
      <c r="H677" s="6"/>
      <c r="K677" s="6"/>
    </row>
    <row r="678" spans="8:11" ht="15">
      <c r="H678" s="6"/>
      <c r="K678" s="6"/>
    </row>
    <row r="679" spans="8:11" ht="15">
      <c r="H679" s="6"/>
      <c r="K679" s="6"/>
    </row>
    <row r="680" spans="8:11" ht="15">
      <c r="H680" s="6"/>
      <c r="K680" s="6"/>
    </row>
    <row r="681" spans="8:11" ht="15">
      <c r="H681" s="6"/>
      <c r="K681" s="6"/>
    </row>
    <row r="682" spans="8:11" ht="15">
      <c r="H682" s="6"/>
      <c r="K682" s="6"/>
    </row>
    <row r="683" spans="8:11" ht="15">
      <c r="H683" s="6"/>
      <c r="K683" s="6"/>
    </row>
    <row r="684" spans="8:11" ht="15">
      <c r="H684" s="6"/>
      <c r="K684" s="6"/>
    </row>
    <row r="685" spans="8:11" ht="15">
      <c r="H685" s="6"/>
      <c r="K685" s="6"/>
    </row>
    <row r="686" spans="8:11" ht="15">
      <c r="H686" s="6"/>
      <c r="K686" s="6"/>
    </row>
    <row r="687" spans="8:11" ht="15">
      <c r="H687" s="6"/>
      <c r="K687" s="6"/>
    </row>
    <row r="688" spans="8:11" ht="15">
      <c r="H688" s="6"/>
      <c r="K688" s="6"/>
    </row>
    <row r="689" spans="8:11" ht="15">
      <c r="H689" s="6"/>
      <c r="K689" s="6"/>
    </row>
    <row r="690" spans="8:11" ht="15">
      <c r="H690" s="6"/>
      <c r="K690" s="6"/>
    </row>
    <row r="691" spans="8:11" ht="15">
      <c r="H691" s="6"/>
      <c r="K691" s="6"/>
    </row>
    <row r="692" spans="8:11" ht="15">
      <c r="H692" s="6"/>
      <c r="K692" s="6"/>
    </row>
    <row r="693" spans="8:11" ht="15">
      <c r="H693" s="6"/>
      <c r="K693" s="6"/>
    </row>
    <row r="694" spans="8:11" ht="15">
      <c r="H694" s="6"/>
      <c r="K694" s="6"/>
    </row>
    <row r="695" spans="8:11" ht="15">
      <c r="H695" s="6"/>
      <c r="K695" s="6"/>
    </row>
    <row r="696" spans="8:11" ht="15">
      <c r="H696" s="6"/>
      <c r="K696" s="6"/>
    </row>
    <row r="697" spans="8:11" ht="15">
      <c r="H697" s="6"/>
      <c r="K697" s="6"/>
    </row>
    <row r="698" spans="8:11" ht="15">
      <c r="H698" s="6"/>
      <c r="K698" s="6"/>
    </row>
    <row r="699" spans="8:11" ht="15">
      <c r="H699" s="6"/>
      <c r="K699" s="6"/>
    </row>
    <row r="700" spans="8:11" ht="15">
      <c r="H700" s="6"/>
      <c r="K700" s="6"/>
    </row>
    <row r="701" spans="8:11" ht="15">
      <c r="H701" s="6"/>
      <c r="K701" s="6"/>
    </row>
    <row r="702" spans="8:11" ht="15">
      <c r="H702" s="6"/>
      <c r="K702" s="6"/>
    </row>
    <row r="703" spans="8:11" ht="15">
      <c r="H703" s="6"/>
      <c r="K703" s="6"/>
    </row>
    <row r="704" spans="8:11" ht="15">
      <c r="H704" s="6"/>
      <c r="K704" s="6"/>
    </row>
    <row r="705" spans="8:11" ht="15">
      <c r="H705" s="6"/>
      <c r="K705" s="6"/>
    </row>
    <row r="706" spans="8:11" ht="15">
      <c r="H706" s="6"/>
      <c r="K706" s="6"/>
    </row>
    <row r="707" spans="8:11" ht="15">
      <c r="H707" s="6"/>
      <c r="K707" s="6"/>
    </row>
    <row r="708" spans="8:11" ht="15">
      <c r="H708" s="6"/>
      <c r="K708" s="6"/>
    </row>
    <row r="709" spans="8:11" ht="15">
      <c r="H709" s="6"/>
      <c r="K709" s="6"/>
    </row>
    <row r="710" spans="8:11" ht="15">
      <c r="H710" s="6"/>
      <c r="K710" s="6"/>
    </row>
    <row r="711" spans="8:11" ht="15">
      <c r="H711" s="6"/>
      <c r="K711" s="6"/>
    </row>
    <row r="712" spans="8:11" ht="15">
      <c r="H712" s="6"/>
      <c r="K712" s="6"/>
    </row>
    <row r="713" spans="8:11" ht="15">
      <c r="H713" s="6"/>
      <c r="K713" s="6"/>
    </row>
    <row r="714" spans="8:11" ht="15">
      <c r="H714" s="6"/>
      <c r="K714" s="6"/>
    </row>
    <row r="715" spans="8:11" ht="15">
      <c r="H715" s="6"/>
      <c r="K715" s="6"/>
    </row>
    <row r="716" spans="8:11" ht="15">
      <c r="H716" s="6"/>
      <c r="K716" s="6"/>
    </row>
    <row r="717" spans="8:11" ht="15">
      <c r="H717" s="6"/>
      <c r="K717" s="6"/>
    </row>
    <row r="718" spans="8:11" ht="15">
      <c r="H718" s="6"/>
      <c r="K718" s="6"/>
    </row>
    <row r="719" spans="8:11" ht="15">
      <c r="H719" s="6"/>
      <c r="K719" s="6"/>
    </row>
    <row r="720" spans="8:11" ht="15">
      <c r="H720" s="6"/>
      <c r="K720" s="6"/>
    </row>
    <row r="721" spans="8:11" ht="15">
      <c r="H721" s="6"/>
      <c r="K721" s="6"/>
    </row>
    <row r="722" spans="8:11" ht="15">
      <c r="H722" s="6"/>
      <c r="K722" s="6"/>
    </row>
    <row r="723" spans="8:11" ht="15">
      <c r="H723" s="6"/>
      <c r="K723" s="6"/>
    </row>
    <row r="724" spans="8:11" ht="15">
      <c r="H724" s="6"/>
      <c r="K724" s="6"/>
    </row>
    <row r="725" spans="8:11" ht="15">
      <c r="H725" s="6"/>
      <c r="K725" s="6"/>
    </row>
    <row r="726" spans="8:11" ht="15">
      <c r="H726" s="6"/>
      <c r="K726" s="6"/>
    </row>
    <row r="727" spans="8:11" ht="15">
      <c r="H727" s="6"/>
      <c r="K727" s="6"/>
    </row>
    <row r="728" spans="8:11" ht="15">
      <c r="H728" s="6"/>
      <c r="K728" s="6"/>
    </row>
    <row r="729" spans="8:11" ht="15">
      <c r="H729" s="6"/>
      <c r="K729" s="6"/>
    </row>
    <row r="730" spans="8:11" ht="15">
      <c r="H730" s="6"/>
      <c r="K730" s="6"/>
    </row>
    <row r="731" spans="8:11" ht="15">
      <c r="H731" s="6"/>
      <c r="K731" s="6"/>
    </row>
    <row r="732" spans="8:11" ht="15">
      <c r="H732" s="6"/>
      <c r="K732" s="6"/>
    </row>
    <row r="733" spans="8:11" ht="15">
      <c r="H733" s="6"/>
      <c r="K733" s="6"/>
    </row>
    <row r="734" spans="8:11" ht="15">
      <c r="H734" s="6"/>
      <c r="K734" s="6"/>
    </row>
    <row r="735" spans="8:11" ht="15">
      <c r="H735" s="6"/>
      <c r="K735" s="6"/>
    </row>
    <row r="736" spans="8:11" ht="15">
      <c r="H736" s="6"/>
      <c r="K736" s="6"/>
    </row>
    <row r="737" spans="8:11" ht="15">
      <c r="H737" s="6"/>
      <c r="K737" s="6"/>
    </row>
    <row r="738" spans="8:11" ht="15">
      <c r="H738" s="6"/>
      <c r="K738" s="6"/>
    </row>
    <row r="739" spans="8:11" ht="15">
      <c r="H739" s="6"/>
      <c r="K739" s="6"/>
    </row>
    <row r="740" spans="8:11" ht="15">
      <c r="H740" s="6"/>
      <c r="K740" s="6"/>
    </row>
    <row r="741" spans="8:11" ht="15">
      <c r="H741" s="6"/>
      <c r="K741" s="6"/>
    </row>
    <row r="742" spans="8:11" ht="15">
      <c r="H742" s="6"/>
      <c r="K742" s="6"/>
    </row>
    <row r="743" spans="8:11" ht="15">
      <c r="H743" s="6"/>
      <c r="K743" s="6"/>
    </row>
    <row r="744" spans="8:11" ht="15">
      <c r="H744" s="6"/>
      <c r="K744" s="6"/>
    </row>
    <row r="745" spans="8:11" ht="15">
      <c r="H745" s="6"/>
      <c r="K745" s="6"/>
    </row>
    <row r="746" spans="8:11" ht="15">
      <c r="H746" s="6"/>
      <c r="K746" s="6"/>
    </row>
    <row r="747" spans="8:11" ht="15">
      <c r="H747" s="6"/>
      <c r="K747" s="6"/>
    </row>
    <row r="748" spans="8:11" ht="15">
      <c r="H748" s="6"/>
      <c r="K748" s="6"/>
    </row>
    <row r="749" spans="8:11" ht="15">
      <c r="H749" s="6"/>
      <c r="K749" s="6"/>
    </row>
    <row r="750" spans="8:11" ht="15">
      <c r="H750" s="6"/>
      <c r="K750" s="6"/>
    </row>
    <row r="751" spans="8:11" ht="15">
      <c r="H751" s="6"/>
      <c r="K751" s="6"/>
    </row>
    <row r="752" spans="8:11" ht="15">
      <c r="H752" s="6"/>
      <c r="K752" s="6"/>
    </row>
    <row r="753" spans="8:11" ht="15">
      <c r="H753" s="6"/>
      <c r="K753" s="6"/>
    </row>
    <row r="754" spans="8:11" ht="15">
      <c r="H754" s="6"/>
      <c r="K754" s="6"/>
    </row>
    <row r="755" spans="8:11" ht="15">
      <c r="H755" s="6"/>
      <c r="K755" s="6"/>
    </row>
    <row r="756" spans="8:11" ht="15">
      <c r="H756" s="6"/>
      <c r="K756" s="6"/>
    </row>
    <row r="757" spans="8:11" ht="15">
      <c r="H757" s="6"/>
      <c r="K757" s="6"/>
    </row>
    <row r="758" spans="8:11" ht="15">
      <c r="H758" s="6"/>
      <c r="K758" s="6"/>
    </row>
    <row r="759" spans="8:11" ht="15">
      <c r="H759" s="6"/>
      <c r="K759" s="6"/>
    </row>
    <row r="760" spans="8:11" ht="15">
      <c r="H760" s="6"/>
      <c r="K760" s="6"/>
    </row>
    <row r="761" spans="8:11" ht="15">
      <c r="H761" s="6"/>
      <c r="K761" s="6"/>
    </row>
    <row r="762" spans="8:11" ht="15">
      <c r="H762" s="6"/>
      <c r="K762" s="6"/>
    </row>
    <row r="763" spans="8:11" ht="15">
      <c r="H763" s="6"/>
      <c r="K763" s="6"/>
    </row>
    <row r="764" spans="8:11" ht="15">
      <c r="H764" s="6"/>
      <c r="K764" s="6"/>
    </row>
    <row r="765" spans="8:11" ht="15">
      <c r="H765" s="6"/>
      <c r="K765" s="6"/>
    </row>
    <row r="766" spans="8:11" ht="15">
      <c r="H766" s="6"/>
      <c r="K766" s="6"/>
    </row>
    <row r="767" spans="8:11" ht="15">
      <c r="H767" s="6"/>
      <c r="K767" s="6"/>
    </row>
    <row r="768" spans="8:11" ht="15">
      <c r="H768" s="6"/>
      <c r="K768" s="6"/>
    </row>
    <row r="769" spans="8:11" ht="15">
      <c r="H769" s="6"/>
      <c r="K769" s="6"/>
    </row>
    <row r="770" spans="8:11" ht="15">
      <c r="H770" s="6"/>
      <c r="K770" s="6"/>
    </row>
    <row r="771" spans="8:11" ht="15">
      <c r="H771" s="6"/>
      <c r="K771" s="6"/>
    </row>
    <row r="772" spans="8:11" ht="15">
      <c r="H772" s="6"/>
      <c r="K772" s="6"/>
    </row>
    <row r="773" spans="8:11" ht="15">
      <c r="H773" s="6"/>
      <c r="K773" s="6"/>
    </row>
    <row r="774" spans="8:11" ht="15">
      <c r="H774" s="6"/>
      <c r="K774" s="6"/>
    </row>
    <row r="775" spans="8:11" ht="15">
      <c r="H775" s="6"/>
      <c r="K775" s="6"/>
    </row>
    <row r="776" spans="8:11" ht="15">
      <c r="H776" s="6"/>
      <c r="K776" s="6"/>
    </row>
    <row r="777" spans="8:11" ht="15">
      <c r="H777" s="6"/>
      <c r="K777" s="6"/>
    </row>
    <row r="778" spans="8:11" ht="15">
      <c r="H778" s="6"/>
      <c r="K778" s="6"/>
    </row>
    <row r="779" spans="8:11" ht="15">
      <c r="H779" s="6"/>
      <c r="K779" s="6"/>
    </row>
    <row r="780" spans="8:11" ht="15">
      <c r="H780" s="6"/>
      <c r="K780" s="6"/>
    </row>
    <row r="781" spans="8:11" ht="15">
      <c r="H781" s="6"/>
      <c r="K781" s="6"/>
    </row>
    <row r="782" spans="8:11" ht="15">
      <c r="H782" s="6"/>
      <c r="K782" s="6"/>
    </row>
    <row r="783" spans="8:11" ht="15">
      <c r="H783" s="6"/>
      <c r="K783" s="6"/>
    </row>
    <row r="784" spans="8:11" ht="15">
      <c r="H784" s="6"/>
      <c r="K784" s="6"/>
    </row>
    <row r="785" spans="8:11" ht="15">
      <c r="H785" s="6"/>
      <c r="K785" s="6"/>
    </row>
    <row r="786" spans="8:11" ht="15">
      <c r="H786" s="6"/>
      <c r="K786" s="6"/>
    </row>
    <row r="787" spans="8:11" ht="15">
      <c r="H787" s="6"/>
      <c r="K787" s="6"/>
    </row>
    <row r="788" spans="8:11" ht="15">
      <c r="H788" s="6"/>
      <c r="K788" s="6"/>
    </row>
    <row r="789" spans="8:11" ht="15">
      <c r="H789" s="6"/>
      <c r="K789" s="6"/>
    </row>
    <row r="790" spans="8:11" ht="15">
      <c r="H790" s="6"/>
      <c r="K790" s="6"/>
    </row>
    <row r="791" spans="8:11" ht="15">
      <c r="H791" s="6"/>
      <c r="K791" s="6"/>
    </row>
    <row r="792" spans="8:11" ht="15">
      <c r="H792" s="6"/>
      <c r="K792" s="6"/>
    </row>
    <row r="793" spans="8:11" ht="15">
      <c r="H793" s="6"/>
      <c r="K793" s="6"/>
    </row>
    <row r="794" spans="8:11" ht="15">
      <c r="H794" s="6"/>
      <c r="K794" s="6"/>
    </row>
    <row r="795" spans="8:11" ht="15">
      <c r="H795" s="6"/>
      <c r="K795" s="6"/>
    </row>
    <row r="796" spans="8:11" ht="15">
      <c r="H796" s="6"/>
      <c r="K796" s="6"/>
    </row>
    <row r="797" spans="8:11" ht="15">
      <c r="H797" s="6"/>
      <c r="K797" s="6"/>
    </row>
    <row r="798" spans="8:11" ht="15">
      <c r="H798" s="6"/>
      <c r="K798" s="6"/>
    </row>
    <row r="799" spans="8:11" ht="15">
      <c r="H799" s="6"/>
      <c r="K799" s="6"/>
    </row>
    <row r="800" spans="8:11" ht="15">
      <c r="H800" s="6"/>
      <c r="K800" s="6"/>
    </row>
    <row r="801" spans="8:11" ht="15">
      <c r="H801" s="6"/>
      <c r="K801" s="6"/>
    </row>
    <row r="802" spans="8:11" ht="15">
      <c r="H802" s="6"/>
      <c r="K802" s="6"/>
    </row>
    <row r="803" spans="8:11" ht="15">
      <c r="H803" s="6"/>
      <c r="K803" s="6"/>
    </row>
    <row r="804" spans="8:11" ht="15">
      <c r="H804" s="6"/>
      <c r="K804" s="6"/>
    </row>
    <row r="805" spans="8:11" ht="15">
      <c r="H805" s="6"/>
      <c r="K805" s="6"/>
    </row>
    <row r="806" spans="8:11" ht="15">
      <c r="H806" s="6"/>
      <c r="K806" s="6"/>
    </row>
    <row r="807" spans="8:11" ht="15">
      <c r="H807" s="6"/>
      <c r="K807" s="6"/>
    </row>
    <row r="808" spans="8:11" ht="15">
      <c r="H808" s="6"/>
      <c r="K808" s="6"/>
    </row>
    <row r="809" spans="8:11" ht="15">
      <c r="H809" s="6"/>
      <c r="K809" s="6"/>
    </row>
    <row r="810" spans="8:11" ht="15">
      <c r="H810" s="6"/>
      <c r="K810" s="6"/>
    </row>
    <row r="811" spans="8:11" ht="15">
      <c r="H811" s="6"/>
      <c r="K811" s="6"/>
    </row>
    <row r="812" spans="8:11" ht="15">
      <c r="H812" s="6"/>
      <c r="K812" s="6"/>
    </row>
    <row r="813" spans="8:11" ht="15">
      <c r="H813" s="6"/>
      <c r="K813" s="6"/>
    </row>
    <row r="814" spans="8:11" ht="15">
      <c r="H814" s="6"/>
      <c r="K814" s="6"/>
    </row>
    <row r="815" spans="8:11" ht="15">
      <c r="H815" s="6"/>
      <c r="K815" s="6"/>
    </row>
    <row r="816" spans="8:11" ht="15">
      <c r="H816" s="6"/>
      <c r="K816" s="6"/>
    </row>
    <row r="817" spans="8:11" ht="15">
      <c r="H817" s="6"/>
      <c r="K817" s="6"/>
    </row>
    <row r="818" spans="8:11" ht="15">
      <c r="H818" s="6"/>
      <c r="K818" s="6"/>
    </row>
    <row r="819" spans="8:11" ht="15">
      <c r="H819" s="6"/>
      <c r="K819" s="6"/>
    </row>
    <row r="820" spans="8:11" ht="15">
      <c r="H820" s="6"/>
      <c r="K820" s="6"/>
    </row>
    <row r="821" spans="8:11" ht="15">
      <c r="H821" s="6"/>
      <c r="K821" s="6"/>
    </row>
    <row r="822" spans="8:11" ht="15">
      <c r="H822" s="6"/>
      <c r="K822" s="6"/>
    </row>
    <row r="823" spans="8:11" ht="15">
      <c r="H823" s="6"/>
      <c r="K823" s="6"/>
    </row>
    <row r="824" spans="8:11" ht="15">
      <c r="H824" s="6"/>
      <c r="K824" s="6"/>
    </row>
    <row r="825" spans="8:11" ht="15">
      <c r="H825" s="6"/>
      <c r="K825" s="6"/>
    </row>
    <row r="826" spans="8:11" ht="15">
      <c r="H826" s="6"/>
      <c r="K826" s="6"/>
    </row>
    <row r="827" spans="8:11" ht="15">
      <c r="H827" s="6"/>
      <c r="K827" s="6"/>
    </row>
    <row r="828" spans="8:11" ht="15">
      <c r="H828" s="6"/>
      <c r="K828" s="6"/>
    </row>
    <row r="829" spans="8:11" ht="15">
      <c r="H829" s="6"/>
      <c r="K829" s="6"/>
    </row>
    <row r="830" spans="8:11" ht="15">
      <c r="H830" s="6"/>
      <c r="K830" s="6"/>
    </row>
    <row r="831" spans="8:11" ht="15">
      <c r="H831" s="6"/>
      <c r="K831" s="6"/>
    </row>
    <row r="832" spans="8:11" ht="15">
      <c r="H832" s="6"/>
      <c r="K832" s="6"/>
    </row>
    <row r="833" spans="8:11" ht="15">
      <c r="H833" s="6"/>
      <c r="K833" s="6"/>
    </row>
    <row r="834" spans="8:11" ht="15">
      <c r="H834" s="6"/>
      <c r="K834" s="6"/>
    </row>
    <row r="835" spans="8:11" ht="15">
      <c r="H835" s="6"/>
      <c r="K835" s="6"/>
    </row>
    <row r="836" spans="8:11" ht="15">
      <c r="H836" s="6"/>
      <c r="K836" s="6"/>
    </row>
    <row r="837" spans="8:11" ht="15">
      <c r="H837" s="6"/>
      <c r="K837" s="6"/>
    </row>
    <row r="838" spans="8:11" ht="15">
      <c r="H838" s="6"/>
      <c r="K838" s="6"/>
    </row>
    <row r="839" spans="8:11" ht="15">
      <c r="H839" s="6"/>
      <c r="K839" s="6"/>
    </row>
    <row r="840" spans="8:11" ht="15">
      <c r="H840" s="6"/>
      <c r="K840" s="6"/>
    </row>
    <row r="841" spans="8:11" ht="15">
      <c r="H841" s="6"/>
      <c r="K841" s="6"/>
    </row>
    <row r="842" spans="8:11" ht="15">
      <c r="H842" s="6"/>
      <c r="K842" s="6"/>
    </row>
    <row r="843" spans="8:11" ht="15">
      <c r="H843" s="6"/>
      <c r="K843" s="6"/>
    </row>
    <row r="844" spans="8:11" ht="15">
      <c r="H844" s="6"/>
      <c r="K844" s="6"/>
    </row>
    <row r="845" spans="8:11" ht="15">
      <c r="H845" s="6"/>
      <c r="K845" s="6"/>
    </row>
    <row r="846" spans="8:11" ht="15">
      <c r="H846" s="6"/>
      <c r="K846" s="6"/>
    </row>
    <row r="847" spans="8:11" ht="15">
      <c r="H847" s="6"/>
      <c r="K847" s="6"/>
    </row>
    <row r="848" spans="8:11" ht="15">
      <c r="H848" s="6"/>
      <c r="K848" s="6"/>
    </row>
    <row r="849" spans="8:11" ht="15">
      <c r="H849" s="6"/>
      <c r="K849" s="6"/>
    </row>
    <row r="850" spans="8:11" ht="15">
      <c r="H850" s="6"/>
      <c r="K850" s="6"/>
    </row>
    <row r="851" spans="8:11" ht="15">
      <c r="H851" s="6"/>
      <c r="K851" s="6"/>
    </row>
    <row r="852" spans="8:11" ht="15">
      <c r="H852" s="6"/>
      <c r="K852" s="6"/>
    </row>
    <row r="853" spans="8:11" ht="15">
      <c r="H853" s="6"/>
      <c r="K853" s="6"/>
    </row>
    <row r="854" spans="8:11" ht="15">
      <c r="H854" s="6"/>
      <c r="K854" s="6"/>
    </row>
    <row r="855" spans="8:11" ht="15">
      <c r="H855" s="6"/>
      <c r="K855" s="6"/>
    </row>
    <row r="856" spans="8:11" ht="15">
      <c r="H856" s="6"/>
      <c r="K856" s="6"/>
    </row>
    <row r="857" spans="8:11" ht="15">
      <c r="H857" s="6"/>
      <c r="K857" s="6"/>
    </row>
    <row r="858" spans="8:11" ht="15">
      <c r="H858" s="6"/>
      <c r="K858" s="6"/>
    </row>
    <row r="859" spans="8:11" ht="15">
      <c r="H859" s="6"/>
      <c r="K859" s="6"/>
    </row>
    <row r="860" spans="8:11" ht="15">
      <c r="H860" s="6"/>
      <c r="K860" s="6"/>
    </row>
    <row r="861" spans="8:11" ht="15">
      <c r="H861" s="6"/>
      <c r="K861" s="6"/>
    </row>
    <row r="862" spans="8:11" ht="15">
      <c r="H862" s="6"/>
      <c r="K862" s="6"/>
    </row>
    <row r="863" spans="8:11" ht="15">
      <c r="H863" s="6"/>
      <c r="K863" s="6"/>
    </row>
    <row r="864" spans="8:11" ht="15">
      <c r="H864" s="6"/>
      <c r="K864" s="6"/>
    </row>
    <row r="865" spans="8:11" ht="15">
      <c r="H865" s="6"/>
      <c r="K865" s="6"/>
    </row>
    <row r="866" spans="8:11" ht="15">
      <c r="H866" s="6"/>
      <c r="K866" s="6"/>
    </row>
    <row r="867" spans="8:11" ht="15">
      <c r="H867" s="6"/>
      <c r="K867" s="6"/>
    </row>
    <row r="868" spans="8:11" ht="15">
      <c r="H868" s="6"/>
      <c r="K868" s="6"/>
    </row>
    <row r="869" spans="8:11" ht="15">
      <c r="H869" s="6"/>
      <c r="K869" s="6"/>
    </row>
    <row r="870" spans="8:11" ht="15">
      <c r="H870" s="6"/>
      <c r="K870" s="6"/>
    </row>
    <row r="871" spans="8:11" ht="15">
      <c r="H871" s="6"/>
      <c r="K871" s="6"/>
    </row>
    <row r="872" spans="8:11" ht="15">
      <c r="H872" s="6"/>
      <c r="K872" s="6"/>
    </row>
    <row r="873" spans="8:11" ht="15">
      <c r="H873" s="6"/>
      <c r="K873" s="6"/>
    </row>
    <row r="874" spans="8:11" ht="15">
      <c r="H874" s="6"/>
      <c r="K874" s="6"/>
    </row>
    <row r="875" spans="8:11" ht="15">
      <c r="H875" s="6"/>
      <c r="K875" s="6"/>
    </row>
    <row r="876" spans="8:11" ht="15">
      <c r="H876" s="6"/>
      <c r="K876" s="6"/>
    </row>
    <row r="877" spans="8:11" ht="15">
      <c r="H877" s="6"/>
      <c r="K877" s="6"/>
    </row>
    <row r="878" spans="8:11" ht="15">
      <c r="H878" s="6"/>
      <c r="K878" s="6"/>
    </row>
    <row r="879" spans="8:11" ht="15">
      <c r="H879" s="6"/>
      <c r="K879" s="6"/>
    </row>
    <row r="880" spans="8:11" ht="15">
      <c r="H880" s="6"/>
      <c r="K880" s="6"/>
    </row>
    <row r="881" spans="8:11" ht="15">
      <c r="H881" s="6"/>
      <c r="K881" s="6"/>
    </row>
    <row r="882" spans="8:11" ht="15">
      <c r="H882" s="6"/>
      <c r="K882" s="6"/>
    </row>
    <row r="883" spans="8:11" ht="15">
      <c r="H883" s="6"/>
      <c r="K883" s="6"/>
    </row>
    <row r="884" spans="8:11" ht="15">
      <c r="H884" s="6"/>
      <c r="K884" s="6"/>
    </row>
    <row r="885" spans="8:11" ht="15">
      <c r="H885" s="6"/>
      <c r="K885" s="6"/>
    </row>
    <row r="886" spans="8:11" ht="15">
      <c r="H886" s="6"/>
      <c r="K886" s="6"/>
    </row>
    <row r="887" spans="8:11" ht="15">
      <c r="H887" s="6"/>
      <c r="K887" s="6"/>
    </row>
    <row r="888" spans="8:11" ht="15">
      <c r="H888" s="6"/>
      <c r="K888" s="6"/>
    </row>
    <row r="889" spans="8:11" ht="15">
      <c r="H889" s="6"/>
      <c r="K889" s="6"/>
    </row>
    <row r="890" spans="8:11" ht="15">
      <c r="H890" s="6"/>
      <c r="K890" s="6"/>
    </row>
    <row r="891" spans="8:11" ht="15">
      <c r="H891" s="6"/>
      <c r="K891" s="6"/>
    </row>
    <row r="892" spans="8:11" ht="15">
      <c r="H892" s="6"/>
      <c r="K892" s="6"/>
    </row>
    <row r="893" spans="8:11" ht="15">
      <c r="H893" s="6"/>
      <c r="K893" s="6"/>
    </row>
    <row r="894" spans="8:11" ht="15">
      <c r="H894" s="6"/>
      <c r="K894" s="6"/>
    </row>
    <row r="895" spans="8:11" ht="15">
      <c r="H895" s="6"/>
      <c r="K895" s="6"/>
    </row>
    <row r="896" spans="8:11" ht="15">
      <c r="H896" s="6"/>
      <c r="K896" s="6"/>
    </row>
    <row r="897" spans="8:11" ht="15">
      <c r="H897" s="6"/>
      <c r="K897" s="6"/>
    </row>
    <row r="898" spans="8:11" ht="15">
      <c r="H898" s="6"/>
      <c r="K898" s="6"/>
    </row>
    <row r="899" spans="8:11" ht="15">
      <c r="H899" s="6"/>
      <c r="K899" s="6"/>
    </row>
    <row r="900" spans="8:11" ht="15">
      <c r="H900" s="6"/>
      <c r="K900" s="6"/>
    </row>
    <row r="901" spans="8:11" ht="15">
      <c r="H901" s="6"/>
      <c r="K901" s="6"/>
    </row>
    <row r="902" spans="8:11" ht="15">
      <c r="H902" s="6"/>
      <c r="K902" s="6"/>
    </row>
    <row r="903" spans="8:11" ht="15">
      <c r="H903" s="6"/>
      <c r="K903" s="6"/>
    </row>
    <row r="904" spans="8:11" ht="15">
      <c r="H904" s="6"/>
      <c r="K904" s="6"/>
    </row>
    <row r="905" spans="8:11" ht="15">
      <c r="H905" s="6"/>
      <c r="K905" s="6"/>
    </row>
    <row r="906" spans="8:11" ht="15">
      <c r="H906" s="6"/>
      <c r="K906" s="6"/>
    </row>
    <row r="907" spans="8:11" ht="15">
      <c r="H907" s="6"/>
      <c r="K907" s="6"/>
    </row>
    <row r="908" spans="8:11" ht="15">
      <c r="H908" s="6"/>
      <c r="K908" s="6"/>
    </row>
    <row r="909" spans="8:11" ht="15">
      <c r="H909" s="6"/>
      <c r="K909" s="6"/>
    </row>
    <row r="910" spans="8:11" ht="15">
      <c r="H910" s="6"/>
      <c r="K910" s="6"/>
    </row>
    <row r="911" spans="8:11" ht="15">
      <c r="H911" s="6"/>
      <c r="K911" s="6"/>
    </row>
    <row r="912" spans="8:11" ht="15">
      <c r="H912" s="6"/>
      <c r="K912" s="6"/>
    </row>
    <row r="913" spans="8:11" ht="15">
      <c r="H913" s="6"/>
      <c r="K913" s="6"/>
    </row>
    <row r="914" spans="8:11" ht="15">
      <c r="H914" s="6"/>
      <c r="K914" s="6"/>
    </row>
    <row r="915" spans="8:11" ht="15">
      <c r="H915" s="6"/>
      <c r="K915" s="6"/>
    </row>
    <row r="916" spans="8:11" ht="15">
      <c r="H916" s="6"/>
      <c r="K916" s="6"/>
    </row>
    <row r="917" spans="8:11" ht="15">
      <c r="H917" s="6"/>
      <c r="K917" s="6"/>
    </row>
    <row r="918" spans="8:11" ht="15">
      <c r="H918" s="6"/>
      <c r="K918" s="6"/>
    </row>
    <row r="919" spans="8:11" ht="15">
      <c r="H919" s="6"/>
      <c r="K919" s="6"/>
    </row>
    <row r="920" spans="8:11" ht="15">
      <c r="H920" s="6"/>
      <c r="K920" s="6"/>
    </row>
    <row r="921" spans="8:11" ht="15">
      <c r="H921" s="6"/>
      <c r="K921" s="6"/>
    </row>
    <row r="922" spans="8:11" ht="15">
      <c r="H922" s="6"/>
      <c r="K922" s="6"/>
    </row>
    <row r="923" spans="8:11" ht="15">
      <c r="H923" s="6"/>
      <c r="K923" s="6"/>
    </row>
    <row r="924" spans="8:11" ht="15">
      <c r="H924" s="6"/>
      <c r="K924" s="6"/>
    </row>
    <row r="925" spans="8:11" ht="15">
      <c r="H925" s="6"/>
      <c r="K925" s="6"/>
    </row>
    <row r="926" spans="8:11" ht="15">
      <c r="H926" s="6"/>
      <c r="K926" s="6"/>
    </row>
    <row r="927" spans="8:11" ht="15">
      <c r="H927" s="6"/>
      <c r="K927" s="6"/>
    </row>
    <row r="928" spans="8:11" ht="15">
      <c r="H928" s="6"/>
      <c r="K928" s="6"/>
    </row>
    <row r="929" spans="8:11" ht="15">
      <c r="H929" s="6"/>
      <c r="K929" s="6"/>
    </row>
    <row r="930" spans="8:11" ht="15">
      <c r="H930" s="6"/>
      <c r="K930" s="6"/>
    </row>
    <row r="931" spans="8:11" ht="15">
      <c r="H931" s="6"/>
      <c r="K931" s="6"/>
    </row>
    <row r="932" spans="8:11" ht="15">
      <c r="H932" s="6"/>
      <c r="K932" s="6"/>
    </row>
    <row r="933" spans="8:11" ht="15">
      <c r="H933" s="6"/>
      <c r="K933" s="6"/>
    </row>
    <row r="934" spans="8:11" ht="15">
      <c r="H934" s="6"/>
      <c r="K934" s="6"/>
    </row>
    <row r="935" spans="8:11" ht="15">
      <c r="H935" s="6"/>
      <c r="K935" s="6"/>
    </row>
    <row r="936" spans="8:11" ht="15">
      <c r="H936" s="6"/>
      <c r="K936" s="6"/>
    </row>
    <row r="937" spans="8:11" ht="15">
      <c r="H937" s="6"/>
      <c r="K937" s="6"/>
    </row>
    <row r="938" spans="8:11" ht="15">
      <c r="H938" s="6"/>
      <c r="K938" s="6"/>
    </row>
    <row r="939" spans="8:11" ht="15">
      <c r="H939" s="6"/>
      <c r="K939" s="6"/>
    </row>
    <row r="940" spans="8:11" ht="15">
      <c r="H940" s="6"/>
      <c r="K940" s="6"/>
    </row>
    <row r="941" spans="8:11" ht="15">
      <c r="H941" s="6"/>
      <c r="K941" s="6"/>
    </row>
    <row r="942" spans="8:11" ht="15">
      <c r="H942" s="6"/>
      <c r="K942" s="6"/>
    </row>
    <row r="943" spans="8:11" ht="15">
      <c r="H943" s="6"/>
      <c r="K943" s="6"/>
    </row>
    <row r="944" spans="8:11" ht="15">
      <c r="H944" s="6"/>
      <c r="K944" s="6"/>
    </row>
    <row r="945" spans="8:11" ht="15">
      <c r="H945" s="6"/>
      <c r="K945" s="6"/>
    </row>
    <row r="946" spans="8:11" ht="15">
      <c r="H946" s="6"/>
      <c r="K946" s="6"/>
    </row>
    <row r="947" spans="8:11" ht="15">
      <c r="H947" s="6"/>
      <c r="K947" s="6"/>
    </row>
    <row r="948" spans="8:11" ht="15">
      <c r="H948" s="6"/>
      <c r="K948" s="6"/>
    </row>
    <row r="949" spans="8:11" ht="15">
      <c r="H949" s="6"/>
      <c r="K949" s="6"/>
    </row>
    <row r="950" spans="8:11" ht="15">
      <c r="H950" s="6"/>
      <c r="K950" s="6"/>
    </row>
    <row r="951" spans="8:11" ht="15">
      <c r="H951" s="6"/>
      <c r="K951" s="6"/>
    </row>
    <row r="952" spans="8:11" ht="15">
      <c r="H952" s="6"/>
      <c r="K952" s="6"/>
    </row>
    <row r="953" spans="8:11" ht="15">
      <c r="H953" s="6"/>
      <c r="K953" s="6"/>
    </row>
    <row r="954" spans="8:11" ht="15">
      <c r="H954" s="6"/>
      <c r="K954" s="6"/>
    </row>
    <row r="955" spans="8:11" ht="15">
      <c r="H955" s="6"/>
      <c r="K955" s="6"/>
    </row>
    <row r="956" spans="8:11" ht="15">
      <c r="H956" s="6"/>
      <c r="K956" s="6"/>
    </row>
    <row r="957" spans="8:11" ht="15">
      <c r="H957" s="6"/>
      <c r="K957" s="6"/>
    </row>
    <row r="958" spans="8:11" ht="15">
      <c r="H958" s="6"/>
      <c r="K958" s="6"/>
    </row>
    <row r="959" spans="8:11" ht="15">
      <c r="H959" s="6"/>
      <c r="K959" s="6"/>
    </row>
    <row r="960" spans="8:11" ht="15">
      <c r="H960" s="6"/>
      <c r="K960" s="6"/>
    </row>
    <row r="961" spans="8:11" ht="15">
      <c r="H961" s="6"/>
      <c r="K961" s="6"/>
    </row>
    <row r="962" spans="8:11" ht="15">
      <c r="H962" s="6"/>
      <c r="K962" s="6"/>
    </row>
    <row r="963" spans="8:11" ht="15">
      <c r="H963" s="6"/>
      <c r="K963" s="6"/>
    </row>
    <row r="964" spans="8:11" ht="15">
      <c r="H964" s="6"/>
      <c r="K964" s="6"/>
    </row>
    <row r="965" spans="8:11" ht="15">
      <c r="H965" s="6"/>
      <c r="K965" s="6"/>
    </row>
    <row r="966" spans="8:11" ht="15">
      <c r="H966" s="6"/>
      <c r="K966" s="6"/>
    </row>
    <row r="967" spans="8:11" ht="15">
      <c r="H967" s="6"/>
      <c r="K967" s="6"/>
    </row>
    <row r="968" spans="8:11" ht="15">
      <c r="H968" s="6"/>
      <c r="K968" s="6"/>
    </row>
    <row r="969" spans="8:11" ht="15">
      <c r="H969" s="6"/>
      <c r="K969" s="6"/>
    </row>
    <row r="970" spans="8:11" ht="15">
      <c r="H970" s="6"/>
      <c r="K970" s="6"/>
    </row>
    <row r="971" spans="8:11" ht="15">
      <c r="H971" s="6"/>
      <c r="K971" s="6"/>
    </row>
    <row r="972" spans="8:11" ht="15">
      <c r="H972" s="6"/>
      <c r="K972" s="6"/>
    </row>
    <row r="973" spans="8:11" ht="15">
      <c r="H973" s="6"/>
      <c r="K973" s="6"/>
    </row>
    <row r="974" spans="8:11" ht="15">
      <c r="H974" s="6"/>
      <c r="K974" s="6"/>
    </row>
    <row r="975" spans="8:11" ht="15">
      <c r="H975" s="6"/>
      <c r="K975" s="6"/>
    </row>
    <row r="976" spans="8:11" ht="15">
      <c r="H976" s="6"/>
      <c r="K976" s="6"/>
    </row>
    <row r="977" spans="8:11" ht="15">
      <c r="H977" s="6"/>
      <c r="K977" s="6"/>
    </row>
    <row r="978" spans="8:11" ht="15">
      <c r="H978" s="6"/>
      <c r="K978" s="6"/>
    </row>
    <row r="979" spans="8:11" ht="15">
      <c r="H979" s="6"/>
      <c r="K979" s="6"/>
    </row>
    <row r="980" spans="8:11" ht="15">
      <c r="H980" s="6"/>
      <c r="K980" s="6"/>
    </row>
    <row r="981" spans="8:11" ht="15">
      <c r="H981" s="6"/>
      <c r="K981" s="6"/>
    </row>
    <row r="982" spans="8:11" ht="15">
      <c r="H982" s="6"/>
      <c r="K982" s="6"/>
    </row>
    <row r="983" spans="8:11" ht="15">
      <c r="H983" s="6"/>
      <c r="K983" s="6"/>
    </row>
    <row r="984" spans="8:11" ht="15">
      <c r="H984" s="6"/>
      <c r="K984" s="6"/>
    </row>
    <row r="985" spans="8:11" ht="15">
      <c r="H985" s="6"/>
      <c r="K985" s="6"/>
    </row>
    <row r="986" spans="8:11" ht="15">
      <c r="H986" s="6"/>
      <c r="K986" s="6"/>
    </row>
    <row r="987" spans="8:11" ht="15">
      <c r="H987" s="6"/>
      <c r="K987" s="6"/>
    </row>
    <row r="988" spans="8:11" ht="15">
      <c r="H988" s="6"/>
      <c r="K988" s="6"/>
    </row>
    <row r="989" spans="8:11" ht="15">
      <c r="H989" s="6"/>
      <c r="K989" s="6"/>
    </row>
    <row r="990" spans="8:11" ht="15">
      <c r="H990" s="6"/>
      <c r="K990" s="6"/>
    </row>
    <row r="991" spans="8:11" ht="15">
      <c r="H991" s="6"/>
      <c r="K991" s="6"/>
    </row>
    <row r="992" spans="8:11" ht="15">
      <c r="H992" s="6"/>
      <c r="K992" s="6"/>
    </row>
    <row r="993" spans="8:11" ht="15">
      <c r="H993" s="6"/>
      <c r="K993" s="6"/>
    </row>
    <row r="994" spans="8:11" ht="15">
      <c r="H994" s="6"/>
      <c r="K994" s="6"/>
    </row>
    <row r="995" spans="8:11" ht="15">
      <c r="H995" s="6"/>
      <c r="K995" s="6"/>
    </row>
    <row r="996" spans="8:11" ht="15">
      <c r="H996" s="6"/>
      <c r="K996" s="6"/>
    </row>
    <row r="997" spans="8:11" ht="15">
      <c r="H997" s="6"/>
      <c r="K997" s="6"/>
    </row>
    <row r="998" spans="8:11" ht="15">
      <c r="H998" s="6"/>
      <c r="K998" s="6"/>
    </row>
    <row r="999" spans="8:11" ht="15">
      <c r="H999" s="6"/>
      <c r="K999" s="6"/>
    </row>
    <row r="1000" spans="8:11" ht="15">
      <c r="H1000" s="6"/>
      <c r="K1000" s="6"/>
    </row>
    <row r="1001" spans="8:11" ht="15">
      <c r="H1001" s="6"/>
      <c r="K1001" s="6"/>
    </row>
    <row r="1002" spans="8:11" ht="15">
      <c r="H1002" s="6"/>
      <c r="K1002" s="6"/>
    </row>
    <row r="1003" spans="8:11" ht="15">
      <c r="H1003" s="6"/>
      <c r="K1003" s="6"/>
    </row>
    <row r="1004" spans="8:11" ht="15">
      <c r="H1004" s="6"/>
      <c r="K1004" s="6"/>
    </row>
    <row r="1005" spans="8:11" ht="15">
      <c r="H1005" s="6"/>
      <c r="K1005" s="6"/>
    </row>
    <row r="1006" spans="8:11" ht="15">
      <c r="H1006" s="6"/>
      <c r="K1006" s="6"/>
    </row>
    <row r="1007" spans="8:11" ht="15">
      <c r="H1007" s="6"/>
      <c r="K1007" s="6"/>
    </row>
    <row r="1008" spans="8:11" ht="15">
      <c r="H1008" s="6"/>
      <c r="K1008" s="6"/>
    </row>
    <row r="1009" spans="8:11" ht="15">
      <c r="H1009" s="6"/>
      <c r="K1009" s="6"/>
    </row>
    <row r="1010" spans="8:11" ht="15">
      <c r="H1010" s="6"/>
      <c r="K1010" s="6"/>
    </row>
    <row r="1011" spans="8:11" ht="15">
      <c r="H1011" s="6"/>
      <c r="K1011" s="6"/>
    </row>
    <row r="1012" spans="8:11" ht="15">
      <c r="H1012" s="6"/>
      <c r="K1012" s="6"/>
    </row>
    <row r="1013" spans="8:11" ht="15">
      <c r="H1013" s="6"/>
      <c r="K1013" s="6"/>
    </row>
    <row r="1014" spans="8:11" ht="15">
      <c r="H1014" s="6"/>
      <c r="K1014" s="6"/>
    </row>
    <row r="1015" spans="8:11" ht="15">
      <c r="H1015" s="6"/>
      <c r="K1015" s="6"/>
    </row>
    <row r="1016" spans="8:11" ht="15">
      <c r="H1016" s="6"/>
      <c r="K1016" s="6"/>
    </row>
    <row r="1017" spans="8:11" ht="15">
      <c r="H1017" s="6"/>
      <c r="K1017" s="6"/>
    </row>
    <row r="1018" spans="8:11" ht="15">
      <c r="H1018" s="6"/>
      <c r="K1018" s="6"/>
    </row>
    <row r="1019" spans="8:11" ht="15">
      <c r="H1019" s="6"/>
      <c r="K1019" s="6"/>
    </row>
    <row r="1020" spans="8:11" ht="15">
      <c r="H1020" s="6"/>
      <c r="K1020" s="6"/>
    </row>
    <row r="1021" spans="8:11" ht="15">
      <c r="H1021" s="6"/>
      <c r="K1021" s="6"/>
    </row>
    <row r="1022" spans="8:11" ht="15">
      <c r="H1022" s="6"/>
      <c r="K1022" s="6"/>
    </row>
    <row r="1023" spans="8:11" ht="15">
      <c r="H1023" s="6"/>
      <c r="K1023" s="6"/>
    </row>
    <row r="1024" spans="8:11" ht="15">
      <c r="H1024" s="6"/>
      <c r="K1024" s="6"/>
    </row>
    <row r="1025" spans="8:11" ht="15">
      <c r="H1025" s="6"/>
      <c r="K1025" s="6"/>
    </row>
    <row r="1026" spans="8:11" ht="15">
      <c r="H1026" s="6"/>
      <c r="K1026" s="6"/>
    </row>
    <row r="1027" spans="8:11" ht="15">
      <c r="H1027" s="6"/>
      <c r="K1027" s="6"/>
    </row>
    <row r="1028" spans="8:11" ht="15">
      <c r="H1028" s="6"/>
      <c r="K1028" s="6"/>
    </row>
    <row r="1029" spans="8:11" ht="15">
      <c r="H1029" s="6"/>
      <c r="K1029" s="6"/>
    </row>
    <row r="1030" spans="8:11" ht="15">
      <c r="H1030" s="6"/>
      <c r="K1030" s="6"/>
    </row>
    <row r="1031" spans="8:11" ht="15">
      <c r="H1031" s="6"/>
      <c r="K1031" s="6"/>
    </row>
    <row r="1032" spans="8:11" ht="15">
      <c r="H1032" s="6"/>
      <c r="K1032" s="6"/>
    </row>
    <row r="1033" spans="8:11" ht="15">
      <c r="H1033" s="6"/>
      <c r="K1033" s="6"/>
    </row>
    <row r="1034" spans="8:11" ht="15">
      <c r="H1034" s="6"/>
      <c r="K1034" s="6"/>
    </row>
    <row r="1035" spans="8:11" ht="15">
      <c r="H1035" s="6"/>
      <c r="K1035" s="6"/>
    </row>
    <row r="1036" spans="8:11" ht="15">
      <c r="H1036" s="6"/>
      <c r="K1036" s="6"/>
    </row>
    <row r="1037" spans="8:11" ht="15">
      <c r="H1037" s="6"/>
      <c r="K1037" s="6"/>
    </row>
    <row r="1038" spans="8:11" ht="15">
      <c r="H1038" s="6"/>
      <c r="K1038" s="6"/>
    </row>
    <row r="1039" spans="8:11" ht="15">
      <c r="H1039" s="6"/>
      <c r="K1039" s="6"/>
    </row>
    <row r="1040" spans="8:11" ht="15">
      <c r="H1040" s="6"/>
      <c r="K1040" s="6"/>
    </row>
    <row r="1041" spans="8:11" ht="15">
      <c r="H1041" s="6"/>
      <c r="K1041" s="6"/>
    </row>
    <row r="1042" spans="8:11" ht="15">
      <c r="H1042" s="6"/>
      <c r="K1042" s="6"/>
    </row>
    <row r="1043" spans="8:11" ht="15">
      <c r="H1043" s="6"/>
      <c r="K1043" s="6"/>
    </row>
    <row r="1044" spans="8:11" ht="15">
      <c r="H1044" s="6"/>
      <c r="K1044" s="6"/>
    </row>
    <row r="1045" spans="8:11" ht="15">
      <c r="H1045" s="6"/>
      <c r="K1045" s="6"/>
    </row>
    <row r="1046" spans="8:11" ht="15">
      <c r="H1046" s="6"/>
      <c r="K1046" s="6"/>
    </row>
    <row r="1047" spans="8:11" ht="15">
      <c r="H1047" s="6"/>
      <c r="K1047" s="6"/>
    </row>
    <row r="1048" spans="8:11" ht="15">
      <c r="H1048" s="6"/>
      <c r="K1048" s="6"/>
    </row>
    <row r="1049" spans="8:11" ht="15">
      <c r="H1049" s="6"/>
      <c r="K1049" s="6"/>
    </row>
    <row r="1050" spans="8:11" ht="15">
      <c r="H1050" s="6"/>
      <c r="K1050" s="6"/>
    </row>
    <row r="1051" spans="8:11" ht="15">
      <c r="H1051" s="6"/>
      <c r="K1051" s="6"/>
    </row>
    <row r="1052" spans="8:11" ht="15">
      <c r="H1052" s="6"/>
      <c r="K1052" s="6"/>
    </row>
    <row r="1053" spans="8:11" ht="15">
      <c r="H1053" s="6"/>
      <c r="K1053" s="6"/>
    </row>
    <row r="1054" spans="8:11" ht="15">
      <c r="H1054" s="6"/>
      <c r="K1054" s="6"/>
    </row>
    <row r="1055" spans="8:11" ht="15">
      <c r="H1055" s="6"/>
      <c r="K1055" s="6"/>
    </row>
    <row r="1056" spans="8:11" ht="15">
      <c r="H1056" s="6"/>
      <c r="K1056" s="6"/>
    </row>
    <row r="1057" spans="8:11" ht="15">
      <c r="H1057" s="6"/>
      <c r="K1057" s="6"/>
    </row>
    <row r="1058" spans="8:11" ht="15">
      <c r="H1058" s="6"/>
      <c r="K1058" s="6"/>
    </row>
    <row r="1059" spans="8:11" ht="15">
      <c r="H1059" s="6"/>
      <c r="K1059" s="6"/>
    </row>
    <row r="1060" spans="8:11" ht="15">
      <c r="H1060" s="6"/>
      <c r="K1060" s="6"/>
    </row>
    <row r="1061" spans="8:11" ht="15">
      <c r="H1061" s="6"/>
      <c r="K1061" s="6"/>
    </row>
    <row r="1062" spans="8:11" ht="15">
      <c r="H1062" s="6"/>
      <c r="K1062" s="6"/>
    </row>
    <row r="1063" spans="8:11" ht="15">
      <c r="H1063" s="6"/>
      <c r="K1063" s="6"/>
    </row>
  </sheetData>
  <mergeCells count="4">
    <mergeCell ref="H68:J68"/>
    <mergeCell ref="H1:J1"/>
    <mergeCell ref="L1:N1"/>
    <mergeCell ref="L68:N68"/>
  </mergeCells>
  <printOptions/>
  <pageMargins left="0.2" right="0.36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64"/>
  <sheetViews>
    <sheetView showGridLines="0" workbookViewId="0" topLeftCell="A1">
      <pane xSplit="5" ySplit="5" topLeftCell="F57" activePane="bottomRight" state="frozen"/>
      <selection pane="topLeft" activeCell="H24" sqref="H23:H24"/>
      <selection pane="topRight" activeCell="H24" sqref="H23:H24"/>
      <selection pane="bottomLeft" activeCell="H24" sqref="H23:H24"/>
      <selection pane="bottomRight" activeCell="F6" sqref="F6"/>
    </sheetView>
  </sheetViews>
  <sheetFormatPr defaultColWidth="9.140625" defaultRowHeight="15"/>
  <cols>
    <col min="1" max="1" width="6.140625" style="0" customWidth="1"/>
    <col min="2" max="2" width="3.421875" style="0" customWidth="1"/>
    <col min="3" max="3" width="10.57421875" style="0" customWidth="1"/>
    <col min="4" max="4" width="39.28125" style="0" customWidth="1"/>
    <col min="5" max="5" width="4.28125" style="0" customWidth="1"/>
    <col min="6" max="6" width="10.7109375" style="0" customWidth="1"/>
    <col min="7" max="7" width="3.421875" style="0" customWidth="1"/>
    <col min="8" max="8" width="11.8515625" style="0" customWidth="1"/>
    <col min="9" max="9" width="5.57421875" style="0" customWidth="1"/>
    <col min="10" max="10" width="11.8515625" style="0" customWidth="1"/>
    <col min="11" max="11" width="5.7109375" style="0" customWidth="1"/>
    <col min="12" max="12" width="10.7109375" style="0" customWidth="1"/>
    <col min="13" max="13" width="4.421875" style="0" customWidth="1"/>
    <col min="14" max="14" width="10.7109375" style="0" customWidth="1"/>
  </cols>
  <sheetData>
    <row r="1" spans="3:14" ht="15">
      <c r="C1" t="s">
        <v>216</v>
      </c>
      <c r="H1" s="195" t="s">
        <v>71</v>
      </c>
      <c r="I1" s="195"/>
      <c r="J1" s="195"/>
      <c r="L1" s="195" t="s">
        <v>72</v>
      </c>
      <c r="M1" s="195"/>
      <c r="N1" s="195"/>
    </row>
    <row r="2" spans="4:14" ht="15">
      <c r="D2" s="13" t="s">
        <v>73</v>
      </c>
      <c r="E2" s="13"/>
      <c r="F2" s="13"/>
      <c r="G2" s="13"/>
      <c r="H2" s="19" t="s">
        <v>68</v>
      </c>
      <c r="J2" s="19" t="s">
        <v>69</v>
      </c>
      <c r="K2" s="14"/>
      <c r="L2" s="19" t="s">
        <v>68</v>
      </c>
      <c r="N2" s="19" t="s">
        <v>69</v>
      </c>
    </row>
    <row r="3" spans="4:14" ht="15">
      <c r="D3" s="32">
        <v>2003</v>
      </c>
      <c r="E3" s="16"/>
      <c r="F3" s="17">
        <v>37986</v>
      </c>
      <c r="G3" s="17"/>
      <c r="H3" s="19" t="s">
        <v>62</v>
      </c>
      <c r="J3" s="19" t="s">
        <v>62</v>
      </c>
      <c r="K3" s="19"/>
      <c r="L3" s="19" t="s">
        <v>62</v>
      </c>
      <c r="N3" s="19" t="s">
        <v>62</v>
      </c>
    </row>
    <row r="4" spans="4:14" ht="15">
      <c r="D4" s="18" t="s">
        <v>66</v>
      </c>
      <c r="E4" s="16"/>
      <c r="F4" s="18" t="s">
        <v>61</v>
      </c>
      <c r="G4" s="18"/>
      <c r="H4" s="19" t="s">
        <v>65</v>
      </c>
      <c r="J4" s="19" t="s">
        <v>65</v>
      </c>
      <c r="K4" s="19"/>
      <c r="L4" s="19" t="s">
        <v>65</v>
      </c>
      <c r="N4" s="19" t="s">
        <v>65</v>
      </c>
    </row>
    <row r="5" spans="1:14" ht="15">
      <c r="A5" s="55" t="s">
        <v>88</v>
      </c>
      <c r="D5" s="23" t="s">
        <v>63</v>
      </c>
      <c r="E5" s="16"/>
      <c r="F5" s="23" t="s">
        <v>64</v>
      </c>
      <c r="G5" s="18"/>
      <c r="H5" s="24" t="s">
        <v>67</v>
      </c>
      <c r="J5" s="24" t="s">
        <v>67</v>
      </c>
      <c r="K5" s="19"/>
      <c r="L5" s="24" t="s">
        <v>67</v>
      </c>
      <c r="N5" s="24" t="s">
        <v>67</v>
      </c>
    </row>
    <row r="6" spans="1:14" ht="15">
      <c r="A6" s="55" t="s">
        <v>92</v>
      </c>
      <c r="D6" s="164" t="s">
        <v>219</v>
      </c>
      <c r="E6" s="16"/>
      <c r="F6" s="25"/>
      <c r="G6" s="20"/>
      <c r="H6" s="26"/>
      <c r="J6" s="26"/>
      <c r="K6" s="29"/>
      <c r="L6" s="27"/>
      <c r="M6" s="28"/>
      <c r="N6" s="27"/>
    </row>
    <row r="7" spans="1:14" ht="15">
      <c r="A7" s="55">
        <v>1</v>
      </c>
      <c r="B7" s="56"/>
      <c r="D7" s="1" t="s">
        <v>6</v>
      </c>
      <c r="E7" s="1"/>
      <c r="F7" s="15">
        <v>753686</v>
      </c>
      <c r="G7" s="21"/>
      <c r="H7" s="15"/>
      <c r="J7" s="15">
        <f>IF(F7&lt;1,F7,"")</f>
      </c>
      <c r="K7" s="21"/>
      <c r="L7" s="15">
        <f aca="true" t="shared" si="0" ref="L7:L38">IF(F7&gt;1,F7,"")</f>
        <v>753686</v>
      </c>
      <c r="M7" s="21"/>
      <c r="N7" s="15">
        <f aca="true" t="shared" si="1" ref="N7:N58">IF(F7&lt;1,F7,"")</f>
      </c>
    </row>
    <row r="8" spans="1:14" ht="15">
      <c r="A8" s="55">
        <f aca="true" t="shared" si="2" ref="A8:A40">+A7+1</f>
        <v>2</v>
      </c>
      <c r="B8" s="56"/>
      <c r="D8" s="1" t="s">
        <v>7</v>
      </c>
      <c r="E8" s="1"/>
      <c r="F8" s="2">
        <v>10586962</v>
      </c>
      <c r="G8" s="21"/>
      <c r="H8" s="112"/>
      <c r="I8" s="21" t="s">
        <v>162</v>
      </c>
      <c r="J8" s="30"/>
      <c r="K8" s="21"/>
      <c r="L8" s="15">
        <f t="shared" si="0"/>
        <v>10586962</v>
      </c>
      <c r="M8" s="21"/>
      <c r="N8" s="15">
        <f t="shared" si="1"/>
      </c>
    </row>
    <row r="9" spans="1:14" ht="15">
      <c r="A9" s="55">
        <f t="shared" si="2"/>
        <v>3</v>
      </c>
      <c r="B9" s="56"/>
      <c r="D9" s="1" t="s">
        <v>8</v>
      </c>
      <c r="E9" s="1"/>
      <c r="F9" s="2">
        <v>-1156971</v>
      </c>
      <c r="G9" s="21"/>
      <c r="H9" s="15">
        <f aca="true" t="shared" si="3" ref="H9:H17">IF(F9&gt;1,F9,"")</f>
      </c>
      <c r="J9" s="15"/>
      <c r="K9" s="111"/>
      <c r="L9" s="15">
        <f t="shared" si="0"/>
      </c>
      <c r="M9" s="21"/>
      <c r="N9" s="15">
        <f t="shared" si="1"/>
        <v>-1156971</v>
      </c>
    </row>
    <row r="10" spans="1:14" ht="15">
      <c r="A10" s="55">
        <f t="shared" si="2"/>
        <v>4</v>
      </c>
      <c r="B10" s="56"/>
      <c r="D10" s="1" t="s">
        <v>9</v>
      </c>
      <c r="E10" s="1"/>
      <c r="F10" s="2">
        <v>1163754</v>
      </c>
      <c r="G10" s="21"/>
      <c r="H10" s="112"/>
      <c r="I10" s="21" t="s">
        <v>162</v>
      </c>
      <c r="J10" s="15"/>
      <c r="K10" s="21"/>
      <c r="L10" s="15">
        <f t="shared" si="0"/>
        <v>1163754</v>
      </c>
      <c r="M10" s="21"/>
      <c r="N10" s="15">
        <f t="shared" si="1"/>
      </c>
    </row>
    <row r="11" spans="1:14" ht="15">
      <c r="A11" s="55">
        <f t="shared" si="2"/>
        <v>5</v>
      </c>
      <c r="B11" s="56"/>
      <c r="D11" s="110" t="s">
        <v>10</v>
      </c>
      <c r="E11" s="1"/>
      <c r="F11" s="2">
        <v>7977014</v>
      </c>
      <c r="G11" s="21"/>
      <c r="H11" s="15"/>
      <c r="J11" s="15">
        <f>IF(F11&lt;1,F11,"")</f>
      </c>
      <c r="K11" s="21"/>
      <c r="L11" s="15">
        <f t="shared" si="0"/>
        <v>7977014</v>
      </c>
      <c r="M11" s="21"/>
      <c r="N11" s="15">
        <f t="shared" si="1"/>
      </c>
    </row>
    <row r="12" spans="1:14" ht="15">
      <c r="A12" s="55">
        <f t="shared" si="2"/>
        <v>6</v>
      </c>
      <c r="B12" s="102"/>
      <c r="C12" s="103" t="s">
        <v>154</v>
      </c>
      <c r="D12" s="104" t="s">
        <v>11</v>
      </c>
      <c r="E12" s="104"/>
      <c r="F12" s="105" t="s">
        <v>56</v>
      </c>
      <c r="G12" s="106"/>
      <c r="H12" s="107" t="str">
        <f t="shared" si="3"/>
        <v> </v>
      </c>
      <c r="I12" s="103"/>
      <c r="J12" s="107">
        <f>IF(F12&lt;1,F12,"")</f>
      </c>
      <c r="K12" s="106"/>
      <c r="L12" s="107" t="str">
        <f t="shared" si="0"/>
        <v> </v>
      </c>
      <c r="M12" s="106"/>
      <c r="N12" s="107">
        <f t="shared" si="1"/>
      </c>
    </row>
    <row r="13" spans="1:14" ht="15">
      <c r="A13" s="55">
        <f t="shared" si="2"/>
        <v>7</v>
      </c>
      <c r="B13" s="102"/>
      <c r="C13" s="103"/>
      <c r="D13" s="104" t="s">
        <v>12</v>
      </c>
      <c r="E13" s="104"/>
      <c r="F13" s="105">
        <v>-67327</v>
      </c>
      <c r="G13" s="106"/>
      <c r="H13" s="107">
        <f t="shared" si="3"/>
      </c>
      <c r="I13" s="103"/>
      <c r="J13" s="107">
        <f>IF(F13&lt;1,F13,"")</f>
        <v>-67327</v>
      </c>
      <c r="K13" s="106"/>
      <c r="L13" s="107">
        <f t="shared" si="0"/>
      </c>
      <c r="M13" s="106"/>
      <c r="N13" s="107">
        <f t="shared" si="1"/>
        <v>-67327</v>
      </c>
    </row>
    <row r="14" spans="1:14" ht="15">
      <c r="A14" s="55">
        <f t="shared" si="2"/>
        <v>8</v>
      </c>
      <c r="B14" s="102"/>
      <c r="C14" s="103"/>
      <c r="D14" s="104" t="s">
        <v>13</v>
      </c>
      <c r="E14" s="104"/>
      <c r="F14" s="105" t="s">
        <v>56</v>
      </c>
      <c r="G14" s="106"/>
      <c r="H14" s="107" t="str">
        <f t="shared" si="3"/>
        <v> </v>
      </c>
      <c r="I14" s="103"/>
      <c r="J14" s="107"/>
      <c r="K14" s="106"/>
      <c r="L14" s="107" t="str">
        <f t="shared" si="0"/>
        <v> </v>
      </c>
      <c r="M14" s="106"/>
      <c r="N14" s="107">
        <f t="shared" si="1"/>
      </c>
    </row>
    <row r="15" spans="1:14" ht="15">
      <c r="A15" s="55">
        <f t="shared" si="2"/>
        <v>9</v>
      </c>
      <c r="B15" s="102"/>
      <c r="C15" s="103"/>
      <c r="D15" s="104" t="s">
        <v>14</v>
      </c>
      <c r="E15" s="104"/>
      <c r="F15" s="105" t="s">
        <v>56</v>
      </c>
      <c r="G15" s="106"/>
      <c r="H15" s="107" t="str">
        <f t="shared" si="3"/>
        <v> </v>
      </c>
      <c r="I15" s="103"/>
      <c r="J15" s="107">
        <f>IF(F15&lt;1,F15,"")</f>
      </c>
      <c r="K15" s="106"/>
      <c r="L15" s="107" t="str">
        <f t="shared" si="0"/>
        <v> </v>
      </c>
      <c r="M15" s="106"/>
      <c r="N15" s="107">
        <f t="shared" si="1"/>
      </c>
    </row>
    <row r="16" spans="1:14" ht="15">
      <c r="A16" s="55">
        <f t="shared" si="2"/>
        <v>10</v>
      </c>
      <c r="B16" s="102"/>
      <c r="C16" s="103"/>
      <c r="D16" s="104" t="s">
        <v>15</v>
      </c>
      <c r="E16" s="104"/>
      <c r="F16" s="105" t="s">
        <v>56</v>
      </c>
      <c r="G16" s="106"/>
      <c r="H16" s="107" t="str">
        <f t="shared" si="3"/>
        <v> </v>
      </c>
      <c r="I16" s="103"/>
      <c r="J16" s="107">
        <f>IF(F16&lt;1,F16,"")</f>
      </c>
      <c r="K16" s="106"/>
      <c r="L16" s="107" t="str">
        <f t="shared" si="0"/>
        <v> </v>
      </c>
      <c r="M16" s="106"/>
      <c r="N16" s="107">
        <f t="shared" si="1"/>
      </c>
    </row>
    <row r="17" spans="1:14" ht="15">
      <c r="A17" s="55">
        <f t="shared" si="2"/>
        <v>11</v>
      </c>
      <c r="B17" s="102"/>
      <c r="C17" s="103"/>
      <c r="D17" s="104" t="s">
        <v>16</v>
      </c>
      <c r="E17" s="104"/>
      <c r="F17" s="105">
        <v>-16602289</v>
      </c>
      <c r="G17" s="106"/>
      <c r="H17" s="107">
        <f t="shared" si="3"/>
      </c>
      <c r="I17" s="103"/>
      <c r="J17" s="108" t="s">
        <v>70</v>
      </c>
      <c r="K17" s="106"/>
      <c r="L17" s="107">
        <f t="shared" si="0"/>
      </c>
      <c r="M17" s="106"/>
      <c r="N17" s="107">
        <f t="shared" si="1"/>
        <v>-16602289</v>
      </c>
    </row>
    <row r="18" spans="1:14" ht="15">
      <c r="A18" s="55">
        <f t="shared" si="2"/>
        <v>12</v>
      </c>
      <c r="B18" s="102"/>
      <c r="C18" s="103"/>
      <c r="D18" s="104" t="s">
        <v>16</v>
      </c>
      <c r="E18" s="104"/>
      <c r="F18" s="105">
        <v>3257308</v>
      </c>
      <c r="G18" s="106"/>
      <c r="H18" s="108" t="s">
        <v>70</v>
      </c>
      <c r="I18" s="103"/>
      <c r="J18" s="107">
        <f>IF(F18&lt;1,F18,"")</f>
      </c>
      <c r="K18" s="106"/>
      <c r="L18" s="107">
        <f t="shared" si="0"/>
        <v>3257308</v>
      </c>
      <c r="M18" s="106"/>
      <c r="N18" s="107">
        <f t="shared" si="1"/>
      </c>
    </row>
    <row r="19" spans="1:14" ht="15">
      <c r="A19" s="55">
        <f t="shared" si="2"/>
        <v>13</v>
      </c>
      <c r="B19" s="102"/>
      <c r="C19" s="103"/>
      <c r="D19" s="104" t="s">
        <v>17</v>
      </c>
      <c r="E19" s="104"/>
      <c r="F19" s="105">
        <v>1843650</v>
      </c>
      <c r="G19" s="106"/>
      <c r="H19" s="107"/>
      <c r="I19" s="103"/>
      <c r="J19" s="108" t="s">
        <v>70</v>
      </c>
      <c r="K19" s="106"/>
      <c r="L19" s="107">
        <f t="shared" si="0"/>
        <v>1843650</v>
      </c>
      <c r="M19" s="106"/>
      <c r="N19" s="107">
        <f t="shared" si="1"/>
      </c>
    </row>
    <row r="20" spans="1:14" ht="15">
      <c r="A20" s="55">
        <f t="shared" si="2"/>
        <v>14</v>
      </c>
      <c r="B20" s="102"/>
      <c r="C20" s="103"/>
      <c r="D20" s="104" t="s">
        <v>18</v>
      </c>
      <c r="E20" s="104"/>
      <c r="F20" s="105">
        <v>-692773</v>
      </c>
      <c r="G20" s="106"/>
      <c r="H20" s="107">
        <f aca="true" t="shared" si="4" ref="H20:H25">IF(F20&gt;1,F20,"")</f>
      </c>
      <c r="I20" s="103"/>
      <c r="J20" s="107"/>
      <c r="K20" s="106"/>
      <c r="L20" s="107">
        <f t="shared" si="0"/>
      </c>
      <c r="M20" s="106"/>
      <c r="N20" s="107">
        <f t="shared" si="1"/>
        <v>-692773</v>
      </c>
    </row>
    <row r="21" spans="1:14" ht="15">
      <c r="A21" s="55">
        <f t="shared" si="2"/>
        <v>15</v>
      </c>
      <c r="B21" s="102"/>
      <c r="C21" s="103"/>
      <c r="D21" s="104" t="s">
        <v>93</v>
      </c>
      <c r="E21" s="104"/>
      <c r="F21" s="105">
        <v>-33665993</v>
      </c>
      <c r="G21" s="106"/>
      <c r="H21" s="107">
        <f t="shared" si="4"/>
      </c>
      <c r="I21" s="103"/>
      <c r="J21" s="107"/>
      <c r="K21" s="106"/>
      <c r="L21" s="107">
        <f t="shared" si="0"/>
      </c>
      <c r="M21" s="106"/>
      <c r="N21" s="107">
        <f t="shared" si="1"/>
        <v>-33665993</v>
      </c>
    </row>
    <row r="22" spans="1:14" ht="15">
      <c r="A22" s="55">
        <f t="shared" si="2"/>
        <v>16</v>
      </c>
      <c r="B22" s="102"/>
      <c r="C22" s="103"/>
      <c r="D22" s="104" t="s">
        <v>93</v>
      </c>
      <c r="E22" s="104"/>
      <c r="F22" s="105">
        <v>-5144179</v>
      </c>
      <c r="G22" s="106"/>
      <c r="H22" s="107">
        <f t="shared" si="4"/>
      </c>
      <c r="I22" s="103"/>
      <c r="J22" s="107"/>
      <c r="K22" s="106"/>
      <c r="L22" s="107">
        <f t="shared" si="0"/>
      </c>
      <c r="M22" s="106"/>
      <c r="N22" s="107">
        <f t="shared" si="1"/>
        <v>-5144179</v>
      </c>
    </row>
    <row r="23" spans="1:14" ht="15">
      <c r="A23" s="55">
        <f t="shared" si="2"/>
        <v>17</v>
      </c>
      <c r="B23" s="102"/>
      <c r="C23" s="103"/>
      <c r="D23" s="104" t="s">
        <v>94</v>
      </c>
      <c r="E23" s="104"/>
      <c r="F23" s="105">
        <v>313839</v>
      </c>
      <c r="G23" s="106"/>
      <c r="H23" s="107">
        <f t="shared" si="4"/>
        <v>313839</v>
      </c>
      <c r="I23" s="103"/>
      <c r="J23" s="107">
        <f>IF(F23&lt;1,F23,"")</f>
      </c>
      <c r="K23" s="106"/>
      <c r="L23" s="107">
        <f t="shared" si="0"/>
        <v>313839</v>
      </c>
      <c r="M23" s="106"/>
      <c r="N23" s="107">
        <f t="shared" si="1"/>
      </c>
    </row>
    <row r="24" spans="1:14" ht="15">
      <c r="A24" s="55">
        <f t="shared" si="2"/>
        <v>18</v>
      </c>
      <c r="B24" s="102"/>
      <c r="C24" s="103"/>
      <c r="D24" s="104" t="s">
        <v>95</v>
      </c>
      <c r="E24" s="104"/>
      <c r="F24" s="105">
        <v>2199792</v>
      </c>
      <c r="G24" s="106"/>
      <c r="H24" s="107">
        <f t="shared" si="4"/>
        <v>2199792</v>
      </c>
      <c r="I24" s="103"/>
      <c r="J24" s="107">
        <f>IF(F24&lt;1,F24,"")</f>
      </c>
      <c r="K24" s="106"/>
      <c r="L24" s="107">
        <f t="shared" si="0"/>
        <v>2199792</v>
      </c>
      <c r="M24" s="106"/>
      <c r="N24" s="107">
        <f t="shared" si="1"/>
      </c>
    </row>
    <row r="25" spans="1:14" ht="15">
      <c r="A25" s="55">
        <f t="shared" si="2"/>
        <v>19</v>
      </c>
      <c r="B25" s="56"/>
      <c r="C25" s="22">
        <f>+F25</f>
        <v>-234039522</v>
      </c>
      <c r="D25" s="31" t="s">
        <v>22</v>
      </c>
      <c r="E25" s="1"/>
      <c r="F25" s="3">
        <v>-234039522</v>
      </c>
      <c r="G25" s="22"/>
      <c r="H25" s="15">
        <f t="shared" si="4"/>
      </c>
      <c r="J25" s="15"/>
      <c r="K25" s="21"/>
      <c r="L25" s="15">
        <f t="shared" si="0"/>
      </c>
      <c r="M25" s="21"/>
      <c r="N25" s="15">
        <f t="shared" si="1"/>
        <v>-234039522</v>
      </c>
    </row>
    <row r="26" spans="1:14" ht="15">
      <c r="A26" s="55">
        <f t="shared" si="2"/>
        <v>20</v>
      </c>
      <c r="B26" s="56"/>
      <c r="C26" s="29"/>
      <c r="D26" s="1" t="s">
        <v>23</v>
      </c>
      <c r="E26" s="1"/>
      <c r="F26" s="3" t="s">
        <v>56</v>
      </c>
      <c r="G26" s="22"/>
      <c r="H26" s="15"/>
      <c r="J26" s="15">
        <f aca="true" t="shared" si="5" ref="J26:J36">IF(F26&lt;1,F26,"")</f>
      </c>
      <c r="K26" s="21"/>
      <c r="L26" s="15" t="str">
        <f t="shared" si="0"/>
        <v> </v>
      </c>
      <c r="M26" s="21"/>
      <c r="N26" s="15">
        <f t="shared" si="1"/>
      </c>
    </row>
    <row r="27" spans="1:14" ht="15">
      <c r="A27" s="55">
        <f t="shared" si="2"/>
        <v>21</v>
      </c>
      <c r="B27" s="56"/>
      <c r="C27" s="22" t="str">
        <f>+F27</f>
        <v> </v>
      </c>
      <c r="D27" s="1" t="s">
        <v>24</v>
      </c>
      <c r="E27" s="1"/>
      <c r="F27" s="3" t="s">
        <v>56</v>
      </c>
      <c r="G27" s="22"/>
      <c r="H27" s="15"/>
      <c r="J27" s="15">
        <f t="shared" si="5"/>
      </c>
      <c r="K27" s="21"/>
      <c r="L27" s="15" t="str">
        <f t="shared" si="0"/>
        <v> </v>
      </c>
      <c r="M27" s="21"/>
      <c r="N27" s="15">
        <f t="shared" si="1"/>
      </c>
    </row>
    <row r="28" spans="1:14" ht="15">
      <c r="A28" s="55">
        <f t="shared" si="2"/>
        <v>22</v>
      </c>
      <c r="B28" s="56"/>
      <c r="C28" s="21">
        <f>+F28</f>
        <v>331948385</v>
      </c>
      <c r="D28" s="31" t="s">
        <v>25</v>
      </c>
      <c r="E28" s="1"/>
      <c r="F28" s="3">
        <v>331948385</v>
      </c>
      <c r="G28" s="22"/>
      <c r="H28" s="15"/>
      <c r="J28" s="15">
        <f t="shared" si="5"/>
      </c>
      <c r="K28" s="21"/>
      <c r="L28" s="15">
        <f t="shared" si="0"/>
        <v>331948385</v>
      </c>
      <c r="M28" s="21"/>
      <c r="N28" s="15">
        <f t="shared" si="1"/>
      </c>
    </row>
    <row r="29" spans="1:14" ht="15">
      <c r="A29" s="55">
        <f t="shared" si="2"/>
        <v>23</v>
      </c>
      <c r="B29" s="56"/>
      <c r="C29" s="29"/>
      <c r="D29" s="1" t="s">
        <v>26</v>
      </c>
      <c r="E29" s="1"/>
      <c r="F29" s="4">
        <v>1277203</v>
      </c>
      <c r="G29" s="22"/>
      <c r="H29" s="15"/>
      <c r="J29" s="15">
        <f t="shared" si="5"/>
      </c>
      <c r="K29" s="21"/>
      <c r="L29" s="15">
        <f t="shared" si="0"/>
        <v>1277203</v>
      </c>
      <c r="M29" s="21"/>
      <c r="N29" s="15">
        <f t="shared" si="1"/>
      </c>
    </row>
    <row r="30" spans="1:14" ht="15">
      <c r="A30" s="55">
        <f t="shared" si="2"/>
        <v>24</v>
      </c>
      <c r="B30" s="56"/>
      <c r="D30" s="1" t="s">
        <v>27</v>
      </c>
      <c r="E30" s="1"/>
      <c r="F30" s="2" t="s">
        <v>56</v>
      </c>
      <c r="G30" s="22"/>
      <c r="H30" s="15" t="str">
        <f>IF(F30&gt;1,F30,"")</f>
        <v> </v>
      </c>
      <c r="J30" s="15">
        <f t="shared" si="5"/>
      </c>
      <c r="K30" s="21"/>
      <c r="L30" s="15" t="str">
        <f t="shared" si="0"/>
        <v> </v>
      </c>
      <c r="M30" s="21"/>
      <c r="N30" s="15">
        <f t="shared" si="1"/>
      </c>
    </row>
    <row r="31" spans="1:14" ht="15">
      <c r="A31" s="55">
        <f t="shared" si="2"/>
        <v>25</v>
      </c>
      <c r="B31" s="56"/>
      <c r="D31" s="1" t="s">
        <v>96</v>
      </c>
      <c r="E31" s="1"/>
      <c r="F31" s="2">
        <v>-1258871</v>
      </c>
      <c r="G31" s="21"/>
      <c r="H31" s="15"/>
      <c r="J31" s="15"/>
      <c r="K31" s="21"/>
      <c r="L31" s="15">
        <f t="shared" si="0"/>
      </c>
      <c r="M31" s="21"/>
      <c r="N31" s="15">
        <f t="shared" si="1"/>
        <v>-1258871</v>
      </c>
    </row>
    <row r="32" spans="1:14" ht="15">
      <c r="A32" s="55">
        <f t="shared" si="2"/>
        <v>26</v>
      </c>
      <c r="B32" s="56"/>
      <c r="D32" s="1" t="s">
        <v>97</v>
      </c>
      <c r="E32" s="1"/>
      <c r="F32" s="2">
        <v>-1718111</v>
      </c>
      <c r="G32" s="21"/>
      <c r="H32" s="15">
        <f>IF(F32&gt;1,F32,"")</f>
      </c>
      <c r="J32" s="112"/>
      <c r="K32" s="21" t="s">
        <v>162</v>
      </c>
      <c r="L32" s="15">
        <f t="shared" si="0"/>
      </c>
      <c r="M32" s="21"/>
      <c r="N32" s="15">
        <f t="shared" si="1"/>
        <v>-1718111</v>
      </c>
    </row>
    <row r="33" spans="1:14" ht="15">
      <c r="A33" s="55">
        <f t="shared" si="2"/>
        <v>27</v>
      </c>
      <c r="B33" s="56"/>
      <c r="D33" s="1" t="s">
        <v>98</v>
      </c>
      <c r="E33" s="1"/>
      <c r="F33" s="2">
        <v>17071404</v>
      </c>
      <c r="G33" s="21"/>
      <c r="H33" s="112"/>
      <c r="I33" s="21" t="s">
        <v>162</v>
      </c>
      <c r="J33" s="15">
        <f t="shared" si="5"/>
      </c>
      <c r="K33" s="21"/>
      <c r="L33" s="15">
        <f t="shared" si="0"/>
        <v>17071404</v>
      </c>
      <c r="M33" s="21"/>
      <c r="N33" s="15">
        <f t="shared" si="1"/>
      </c>
    </row>
    <row r="34" spans="1:14" ht="15">
      <c r="A34" s="55">
        <f t="shared" si="2"/>
        <v>28</v>
      </c>
      <c r="B34" s="56"/>
      <c r="D34" s="1" t="s">
        <v>99</v>
      </c>
      <c r="E34" s="1"/>
      <c r="F34" s="2">
        <v>-1027735</v>
      </c>
      <c r="G34" s="21"/>
      <c r="H34" s="15"/>
      <c r="J34" s="15"/>
      <c r="K34" s="21"/>
      <c r="L34" s="15">
        <f t="shared" si="0"/>
      </c>
      <c r="M34" s="21"/>
      <c r="N34" s="15">
        <f t="shared" si="1"/>
        <v>-1027735</v>
      </c>
    </row>
    <row r="35" spans="1:14" ht="15">
      <c r="A35" s="55">
        <f t="shared" si="2"/>
        <v>29</v>
      </c>
      <c r="B35" s="56"/>
      <c r="D35" s="1" t="s">
        <v>31</v>
      </c>
      <c r="E35" s="1"/>
      <c r="F35" s="2">
        <v>221499</v>
      </c>
      <c r="G35" s="21"/>
      <c r="H35" s="112"/>
      <c r="I35" s="21" t="s">
        <v>162</v>
      </c>
      <c r="J35" s="15">
        <f t="shared" si="5"/>
      </c>
      <c r="K35" s="21"/>
      <c r="L35" s="15">
        <f t="shared" si="0"/>
        <v>221499</v>
      </c>
      <c r="M35" s="21"/>
      <c r="N35" s="15">
        <f t="shared" si="1"/>
      </c>
    </row>
    <row r="36" spans="1:14" ht="15">
      <c r="A36" s="55">
        <f t="shared" si="2"/>
        <v>30</v>
      </c>
      <c r="B36" s="56"/>
      <c r="D36" s="1" t="s">
        <v>32</v>
      </c>
      <c r="E36" s="1"/>
      <c r="F36" s="2">
        <v>-235717</v>
      </c>
      <c r="G36" s="21"/>
      <c r="H36" s="15">
        <f aca="true" t="shared" si="6" ref="H36:H43">IF(F36&gt;1,F36,"")</f>
      </c>
      <c r="J36" s="15">
        <f t="shared" si="5"/>
        <v>-235717</v>
      </c>
      <c r="K36" s="21"/>
      <c r="L36" s="15">
        <f t="shared" si="0"/>
      </c>
      <c r="M36" s="21"/>
      <c r="N36" s="15">
        <f t="shared" si="1"/>
        <v>-235717</v>
      </c>
    </row>
    <row r="37" spans="1:14" ht="15">
      <c r="A37" s="55">
        <f t="shared" si="2"/>
        <v>31</v>
      </c>
      <c r="B37" s="56"/>
      <c r="D37" s="1" t="s">
        <v>100</v>
      </c>
      <c r="E37" s="1"/>
      <c r="F37" s="2">
        <v>-1336097</v>
      </c>
      <c r="G37" s="21"/>
      <c r="H37" s="15">
        <f t="shared" si="6"/>
      </c>
      <c r="J37" s="112"/>
      <c r="K37" s="21" t="s">
        <v>162</v>
      </c>
      <c r="L37" s="15">
        <f t="shared" si="0"/>
      </c>
      <c r="M37" s="21"/>
      <c r="N37" s="15">
        <f t="shared" si="1"/>
        <v>-1336097</v>
      </c>
    </row>
    <row r="38" spans="1:14" ht="15">
      <c r="A38" s="55">
        <f t="shared" si="2"/>
        <v>32</v>
      </c>
      <c r="B38" s="56"/>
      <c r="D38" s="31" t="s">
        <v>34</v>
      </c>
      <c r="E38" s="1"/>
      <c r="F38" s="2">
        <v>-3428</v>
      </c>
      <c r="G38" s="21"/>
      <c r="H38" s="15">
        <f t="shared" si="6"/>
      </c>
      <c r="J38" s="15"/>
      <c r="K38" s="21"/>
      <c r="L38" s="15">
        <f t="shared" si="0"/>
      </c>
      <c r="M38" s="21"/>
      <c r="N38" s="15">
        <f t="shared" si="1"/>
        <v>-3428</v>
      </c>
    </row>
    <row r="39" spans="1:14" ht="15">
      <c r="A39" s="55">
        <f t="shared" si="2"/>
        <v>33</v>
      </c>
      <c r="B39" s="56"/>
      <c r="D39" s="1" t="s">
        <v>35</v>
      </c>
      <c r="E39" s="1"/>
      <c r="F39" s="2" t="s">
        <v>56</v>
      </c>
      <c r="G39" s="21"/>
      <c r="H39" s="15" t="str">
        <f t="shared" si="6"/>
        <v> </v>
      </c>
      <c r="J39" s="15">
        <f>IF(F39&lt;1,F39,"")</f>
      </c>
      <c r="K39" s="21"/>
      <c r="L39" s="15" t="str">
        <f aca="true" t="shared" si="7" ref="L39:L59">IF(F39&gt;1,F39,"")</f>
        <v> </v>
      </c>
      <c r="M39" s="21"/>
      <c r="N39" s="15">
        <f t="shared" si="1"/>
      </c>
    </row>
    <row r="40" spans="1:14" ht="15">
      <c r="A40" s="55">
        <f t="shared" si="2"/>
        <v>34</v>
      </c>
      <c r="B40" s="56"/>
      <c r="D40" s="1" t="s">
        <v>101</v>
      </c>
      <c r="E40" s="1"/>
      <c r="F40" s="2">
        <v>-181873</v>
      </c>
      <c r="G40" s="21"/>
      <c r="H40" s="15">
        <f t="shared" si="6"/>
      </c>
      <c r="J40" s="15"/>
      <c r="K40" s="21"/>
      <c r="L40" s="15">
        <f t="shared" si="7"/>
      </c>
      <c r="M40" s="21"/>
      <c r="N40" s="15">
        <f t="shared" si="1"/>
        <v>-181873</v>
      </c>
    </row>
    <row r="41" spans="1:14" ht="15">
      <c r="A41" s="55">
        <f aca="true" t="shared" si="8" ref="A41:A70">+A40+1</f>
        <v>35</v>
      </c>
      <c r="B41" s="56"/>
      <c r="D41" s="1" t="s">
        <v>37</v>
      </c>
      <c r="E41" s="1"/>
      <c r="F41" s="2">
        <f>+-1758622+1182534</f>
        <v>-576088</v>
      </c>
      <c r="G41" s="21"/>
      <c r="H41" s="15">
        <f t="shared" si="6"/>
      </c>
      <c r="I41" s="21"/>
      <c r="J41" s="112"/>
      <c r="K41" s="21" t="s">
        <v>162</v>
      </c>
      <c r="L41" s="15">
        <f t="shared" si="7"/>
      </c>
      <c r="M41" s="21"/>
      <c r="N41" s="15">
        <f t="shared" si="1"/>
        <v>-576088</v>
      </c>
    </row>
    <row r="42" spans="1:14" ht="15">
      <c r="A42" s="55">
        <f t="shared" si="8"/>
        <v>36</v>
      </c>
      <c r="B42" s="102"/>
      <c r="C42" s="103"/>
      <c r="D42" s="104" t="s">
        <v>38</v>
      </c>
      <c r="E42" s="104"/>
      <c r="F42" s="105" t="s">
        <v>56</v>
      </c>
      <c r="G42" s="106"/>
      <c r="H42" s="107" t="str">
        <f t="shared" si="6"/>
        <v> </v>
      </c>
      <c r="I42" s="103"/>
      <c r="J42" s="107">
        <f aca="true" t="shared" si="9" ref="J42:J55">IF(F42&lt;1,F42,"")</f>
      </c>
      <c r="K42" s="106"/>
      <c r="L42" s="107" t="str">
        <f t="shared" si="7"/>
        <v> </v>
      </c>
      <c r="M42" s="106"/>
      <c r="N42" s="107">
        <f t="shared" si="1"/>
      </c>
    </row>
    <row r="43" spans="1:14" ht="15">
      <c r="A43" s="55">
        <f t="shared" si="8"/>
        <v>37</v>
      </c>
      <c r="B43" s="102"/>
      <c r="C43" s="103"/>
      <c r="D43" s="104" t="s">
        <v>39</v>
      </c>
      <c r="E43" s="104"/>
      <c r="F43" s="105">
        <v>0</v>
      </c>
      <c r="G43" s="106"/>
      <c r="H43" s="107">
        <f t="shared" si="6"/>
      </c>
      <c r="I43" s="103"/>
      <c r="J43" s="107">
        <f t="shared" si="9"/>
        <v>0</v>
      </c>
      <c r="K43" s="106"/>
      <c r="L43" s="107">
        <f t="shared" si="7"/>
      </c>
      <c r="M43" s="106"/>
      <c r="N43" s="107">
        <f t="shared" si="1"/>
        <v>0</v>
      </c>
    </row>
    <row r="44" spans="1:14" ht="15">
      <c r="A44" s="55">
        <f t="shared" si="8"/>
        <v>38</v>
      </c>
      <c r="B44" s="102"/>
      <c r="C44" s="103"/>
      <c r="D44" s="104" t="s">
        <v>102</v>
      </c>
      <c r="E44" s="104"/>
      <c r="F44" s="105">
        <v>13744</v>
      </c>
      <c r="G44" s="106"/>
      <c r="H44" s="112"/>
      <c r="I44" s="106" t="s">
        <v>162</v>
      </c>
      <c r="J44" s="107">
        <f t="shared" si="9"/>
      </c>
      <c r="K44" s="106"/>
      <c r="L44" s="107">
        <f t="shared" si="7"/>
        <v>13744</v>
      </c>
      <c r="M44" s="106"/>
      <c r="N44" s="107">
        <f t="shared" si="1"/>
      </c>
    </row>
    <row r="45" spans="1:14" ht="15">
      <c r="A45" s="55">
        <f t="shared" si="8"/>
        <v>39</v>
      </c>
      <c r="B45" s="102"/>
      <c r="C45" s="103"/>
      <c r="D45" s="104" t="s">
        <v>41</v>
      </c>
      <c r="E45" s="104"/>
      <c r="F45" s="105">
        <v>-26747679</v>
      </c>
      <c r="G45" s="106"/>
      <c r="H45" s="107">
        <f aca="true" t="shared" si="10" ref="H45:H56">IF(F45&gt;1,F45,"")</f>
      </c>
      <c r="I45" s="103"/>
      <c r="J45" s="107"/>
      <c r="K45" s="106"/>
      <c r="L45" s="107">
        <f t="shared" si="7"/>
      </c>
      <c r="M45" s="106"/>
      <c r="N45" s="107">
        <f t="shared" si="1"/>
        <v>-26747679</v>
      </c>
    </row>
    <row r="46" spans="1:14" ht="15">
      <c r="A46" s="55">
        <f t="shared" si="8"/>
        <v>40</v>
      </c>
      <c r="B46" s="56"/>
      <c r="C46" s="21"/>
      <c r="D46" s="1" t="s">
        <v>103</v>
      </c>
      <c r="E46" s="1"/>
      <c r="F46" s="2">
        <v>-92618</v>
      </c>
      <c r="G46" s="21"/>
      <c r="H46" s="15">
        <f t="shared" si="10"/>
      </c>
      <c r="J46" s="15"/>
      <c r="K46" s="21"/>
      <c r="L46" s="15">
        <f t="shared" si="7"/>
      </c>
      <c r="M46" s="21"/>
      <c r="N46" s="15">
        <f t="shared" si="1"/>
        <v>-92618</v>
      </c>
    </row>
    <row r="47" spans="1:14" ht="15">
      <c r="A47" s="55">
        <f t="shared" si="8"/>
        <v>41</v>
      </c>
      <c r="B47" s="56"/>
      <c r="D47" s="1" t="s">
        <v>105</v>
      </c>
      <c r="E47" s="1"/>
      <c r="F47" s="2">
        <v>-83980</v>
      </c>
      <c r="G47" s="21"/>
      <c r="H47" s="15">
        <f t="shared" si="10"/>
      </c>
      <c r="J47" s="112"/>
      <c r="K47" s="21" t="s">
        <v>162</v>
      </c>
      <c r="L47" s="15">
        <f t="shared" si="7"/>
      </c>
      <c r="M47" s="21"/>
      <c r="N47" s="15">
        <f t="shared" si="1"/>
        <v>-83980</v>
      </c>
    </row>
    <row r="48" spans="1:14" ht="15">
      <c r="A48" s="55">
        <f t="shared" si="8"/>
        <v>42</v>
      </c>
      <c r="B48" s="56"/>
      <c r="D48" s="1" t="s">
        <v>104</v>
      </c>
      <c r="E48" s="1"/>
      <c r="F48" s="2">
        <v>3887</v>
      </c>
      <c r="G48" s="21"/>
      <c r="H48" s="15"/>
      <c r="J48" s="15">
        <f t="shared" si="9"/>
      </c>
      <c r="K48" s="21"/>
      <c r="L48" s="15">
        <f t="shared" si="7"/>
        <v>3887</v>
      </c>
      <c r="M48" s="21"/>
      <c r="N48" s="15">
        <f t="shared" si="1"/>
      </c>
    </row>
    <row r="49" spans="1:14" ht="15">
      <c r="A49" s="55">
        <f t="shared" si="8"/>
        <v>43</v>
      </c>
      <c r="B49" s="56"/>
      <c r="D49" s="1" t="s">
        <v>45</v>
      </c>
      <c r="E49" s="1"/>
      <c r="F49" s="2" t="s">
        <v>56</v>
      </c>
      <c r="G49" s="21"/>
      <c r="H49" s="15" t="str">
        <f t="shared" si="10"/>
        <v> </v>
      </c>
      <c r="J49" s="15">
        <f t="shared" si="9"/>
      </c>
      <c r="K49" s="21"/>
      <c r="L49" s="15" t="str">
        <f t="shared" si="7"/>
        <v> </v>
      </c>
      <c r="M49" s="21"/>
      <c r="N49" s="15">
        <f t="shared" si="1"/>
      </c>
    </row>
    <row r="50" spans="1:14" ht="15">
      <c r="A50" s="55">
        <f t="shared" si="8"/>
        <v>44</v>
      </c>
      <c r="B50" s="56"/>
      <c r="D50" s="1" t="s">
        <v>46</v>
      </c>
      <c r="E50" s="1"/>
      <c r="F50" s="2" t="s">
        <v>56</v>
      </c>
      <c r="G50" s="21"/>
      <c r="H50" s="15" t="str">
        <f t="shared" si="10"/>
        <v> </v>
      </c>
      <c r="J50" s="15">
        <f t="shared" si="9"/>
      </c>
      <c r="K50" s="21"/>
      <c r="L50" s="15" t="str">
        <f t="shared" si="7"/>
        <v> </v>
      </c>
      <c r="M50" s="21"/>
      <c r="N50" s="15">
        <f t="shared" si="1"/>
      </c>
    </row>
    <row r="51" spans="1:14" ht="15">
      <c r="A51" s="55">
        <f t="shared" si="8"/>
        <v>45</v>
      </c>
      <c r="B51" s="56"/>
      <c r="D51" s="1" t="s">
        <v>106</v>
      </c>
      <c r="E51" s="1"/>
      <c r="F51" s="2">
        <v>-10101198</v>
      </c>
      <c r="G51" s="21"/>
      <c r="H51" s="15">
        <f t="shared" si="10"/>
      </c>
      <c r="J51" s="112"/>
      <c r="K51" s="21" t="s">
        <v>162</v>
      </c>
      <c r="L51" s="15">
        <f t="shared" si="7"/>
      </c>
      <c r="M51" s="21"/>
      <c r="N51" s="15">
        <f t="shared" si="1"/>
        <v>-10101198</v>
      </c>
    </row>
    <row r="52" spans="1:14" ht="15">
      <c r="A52" s="55">
        <f t="shared" si="8"/>
        <v>46</v>
      </c>
      <c r="B52" s="56"/>
      <c r="D52" s="1" t="s">
        <v>48</v>
      </c>
      <c r="E52" s="1"/>
      <c r="F52" s="2">
        <v>-1905244</v>
      </c>
      <c r="G52" s="21"/>
      <c r="H52" s="15">
        <f t="shared" si="10"/>
      </c>
      <c r="J52" s="15"/>
      <c r="K52" s="21"/>
      <c r="L52" s="15">
        <f t="shared" si="7"/>
      </c>
      <c r="M52" s="21"/>
      <c r="N52" s="15">
        <f t="shared" si="1"/>
        <v>-1905244</v>
      </c>
    </row>
    <row r="53" spans="1:14" ht="15">
      <c r="A53" s="55">
        <f t="shared" si="8"/>
        <v>47</v>
      </c>
      <c r="B53" s="56"/>
      <c r="D53" s="1" t="s">
        <v>49</v>
      </c>
      <c r="E53" s="1"/>
      <c r="F53" s="2">
        <f>1521919-469526+533615</f>
        <v>1586008</v>
      </c>
      <c r="G53" s="21"/>
      <c r="H53" s="15">
        <f t="shared" si="10"/>
        <v>1586008</v>
      </c>
      <c r="J53" s="15">
        <f t="shared" si="9"/>
      </c>
      <c r="K53" s="21"/>
      <c r="L53" s="15">
        <f t="shared" si="7"/>
        <v>1586008</v>
      </c>
      <c r="M53" s="21"/>
      <c r="N53" s="15">
        <f t="shared" si="1"/>
      </c>
    </row>
    <row r="54" spans="1:14" ht="15">
      <c r="A54" s="55">
        <f t="shared" si="8"/>
        <v>48</v>
      </c>
      <c r="B54" s="56"/>
      <c r="D54" s="1" t="s">
        <v>49</v>
      </c>
      <c r="E54" s="1"/>
      <c r="F54" s="2" t="s">
        <v>56</v>
      </c>
      <c r="G54" s="21"/>
      <c r="H54" s="15" t="str">
        <f t="shared" si="10"/>
        <v> </v>
      </c>
      <c r="J54" s="15">
        <f t="shared" si="9"/>
      </c>
      <c r="K54" s="21"/>
      <c r="L54" s="15" t="str">
        <f t="shared" si="7"/>
        <v> </v>
      </c>
      <c r="M54" s="21"/>
      <c r="N54" s="15">
        <f t="shared" si="1"/>
      </c>
    </row>
    <row r="55" spans="1:14" ht="15">
      <c r="A55" s="55">
        <f t="shared" si="8"/>
        <v>49</v>
      </c>
      <c r="B55" s="56"/>
      <c r="D55" s="1" t="s">
        <v>50</v>
      </c>
      <c r="E55" s="1"/>
      <c r="F55" s="2" t="s">
        <v>56</v>
      </c>
      <c r="G55" s="21"/>
      <c r="H55" s="15" t="str">
        <f t="shared" si="10"/>
        <v> </v>
      </c>
      <c r="J55" s="15">
        <f t="shared" si="9"/>
      </c>
      <c r="K55" s="21"/>
      <c r="L55" s="15" t="str">
        <f t="shared" si="7"/>
        <v> </v>
      </c>
      <c r="M55" s="21"/>
      <c r="N55" s="15">
        <f t="shared" si="1"/>
      </c>
    </row>
    <row r="56" spans="1:14" ht="15">
      <c r="A56" s="55">
        <f t="shared" si="8"/>
        <v>50</v>
      </c>
      <c r="B56" s="56"/>
      <c r="D56" s="1" t="s">
        <v>51</v>
      </c>
      <c r="E56" s="1"/>
      <c r="F56" s="2">
        <v>-285366</v>
      </c>
      <c r="G56" s="21"/>
      <c r="H56" s="15">
        <f t="shared" si="10"/>
      </c>
      <c r="J56" s="15"/>
      <c r="K56" s="21"/>
      <c r="L56" s="15">
        <f t="shared" si="7"/>
      </c>
      <c r="M56" s="21"/>
      <c r="N56" s="15">
        <f t="shared" si="1"/>
        <v>-285366</v>
      </c>
    </row>
    <row r="57" spans="1:14" ht="15">
      <c r="A57" s="55">
        <f t="shared" si="8"/>
        <v>51</v>
      </c>
      <c r="B57" s="56"/>
      <c r="D57" s="1" t="s">
        <v>52</v>
      </c>
      <c r="E57" s="1"/>
      <c r="F57" s="2">
        <v>-11383092</v>
      </c>
      <c r="G57" s="21"/>
      <c r="H57" s="15"/>
      <c r="J57" s="15"/>
      <c r="K57" s="21"/>
      <c r="L57" s="15">
        <f t="shared" si="7"/>
      </c>
      <c r="M57" s="21"/>
      <c r="N57" s="15">
        <f t="shared" si="1"/>
        <v>-11383092</v>
      </c>
    </row>
    <row r="58" spans="1:14" ht="15">
      <c r="A58" s="55">
        <f t="shared" si="8"/>
        <v>52</v>
      </c>
      <c r="B58" s="56"/>
      <c r="D58" s="1" t="s">
        <v>53</v>
      </c>
      <c r="E58" s="1"/>
      <c r="F58" s="2"/>
      <c r="G58" s="21"/>
      <c r="H58" s="15">
        <f>IF(F58&gt;1,F58,"")</f>
      </c>
      <c r="J58" s="15"/>
      <c r="K58" s="21"/>
      <c r="L58" s="15">
        <f t="shared" si="7"/>
      </c>
      <c r="M58" s="21"/>
      <c r="N58" s="15">
        <f t="shared" si="1"/>
        <v>0</v>
      </c>
    </row>
    <row r="59" spans="1:14" ht="15">
      <c r="A59" s="55">
        <f t="shared" si="8"/>
        <v>53</v>
      </c>
      <c r="B59" s="56"/>
      <c r="D59" s="1" t="s">
        <v>107</v>
      </c>
      <c r="E59" s="1"/>
      <c r="F59" s="2">
        <v>110332437</v>
      </c>
      <c r="G59" s="21"/>
      <c r="H59" s="15"/>
      <c r="J59" s="15">
        <f>IF(F59&lt;1,F59,"")</f>
      </c>
      <c r="K59" s="21"/>
      <c r="L59" s="15">
        <f t="shared" si="7"/>
        <v>110332437</v>
      </c>
      <c r="M59" s="21"/>
      <c r="N59" s="15">
        <f>IF(F59&lt;1,F59,"")</f>
      </c>
    </row>
    <row r="60" spans="1:11" ht="15">
      <c r="A60" s="55">
        <f t="shared" si="8"/>
        <v>54</v>
      </c>
      <c r="B60" s="56"/>
      <c r="D60" s="1"/>
      <c r="E60" s="1"/>
      <c r="F60" s="5"/>
      <c r="G60" s="5"/>
      <c r="H60" s="6"/>
      <c r="J60" s="6"/>
      <c r="K60" s="21"/>
    </row>
    <row r="61" spans="1:14" ht="15">
      <c r="A61" s="55">
        <f t="shared" si="8"/>
        <v>55</v>
      </c>
      <c r="B61" s="56"/>
      <c r="D61" s="1" t="s">
        <v>55</v>
      </c>
      <c r="E61" s="1"/>
      <c r="F61" s="7">
        <f>SUM(F4:F60)</f>
        <v>142244421</v>
      </c>
      <c r="G61" s="7"/>
      <c r="H61" s="7">
        <f>SUM(H3:H60)</f>
        <v>4099639</v>
      </c>
      <c r="J61" s="7">
        <f>SUM(J3:J60)</f>
        <v>-303044</v>
      </c>
      <c r="K61" s="21"/>
      <c r="L61" s="7">
        <f>SUM(L3:L60)</f>
        <v>490550572</v>
      </c>
      <c r="M61" s="7"/>
      <c r="N61" s="7">
        <f>SUM(N3:N60)</f>
        <v>-348306151</v>
      </c>
    </row>
    <row r="62" spans="1:11" ht="15">
      <c r="A62" s="55">
        <f t="shared" si="8"/>
        <v>56</v>
      </c>
      <c r="B62" s="56"/>
      <c r="D62" s="1" t="s">
        <v>56</v>
      </c>
      <c r="E62" s="1"/>
      <c r="F62" s="8" t="s">
        <v>56</v>
      </c>
      <c r="G62" s="8"/>
      <c r="H62" s="6"/>
      <c r="K62" s="21"/>
    </row>
    <row r="63" spans="1:8" ht="15">
      <c r="A63" s="55">
        <f t="shared" si="8"/>
        <v>57</v>
      </c>
      <c r="B63" s="56"/>
      <c r="H63" s="6"/>
    </row>
    <row r="64" spans="1:10" ht="15">
      <c r="A64" s="55">
        <f t="shared" si="8"/>
        <v>58</v>
      </c>
      <c r="B64" s="56"/>
      <c r="D64" s="1" t="s">
        <v>57</v>
      </c>
      <c r="H64" s="9">
        <v>0.6107</v>
      </c>
      <c r="J64" s="9">
        <f>+H64</f>
        <v>0.6107</v>
      </c>
    </row>
    <row r="65" spans="1:16" ht="15">
      <c r="A65" s="55">
        <f t="shared" si="8"/>
        <v>59</v>
      </c>
      <c r="B65" s="56"/>
      <c r="D65" s="1" t="s">
        <v>58</v>
      </c>
      <c r="H65" s="10">
        <f>+H61*H64</f>
        <v>2503649.5373</v>
      </c>
      <c r="J65" s="10">
        <f>+J61*J64</f>
        <v>-185068.9708</v>
      </c>
      <c r="P65" t="s">
        <v>74</v>
      </c>
    </row>
    <row r="66" spans="1:16" ht="15">
      <c r="A66" s="55">
        <f t="shared" si="8"/>
        <v>60</v>
      </c>
      <c r="B66" s="56"/>
      <c r="D66" s="1" t="s">
        <v>59</v>
      </c>
      <c r="H66" s="11">
        <v>0.35</v>
      </c>
      <c r="J66" s="11">
        <f>+H66</f>
        <v>0.35</v>
      </c>
      <c r="P66" t="s">
        <v>75</v>
      </c>
    </row>
    <row r="67" spans="1:16" ht="15.75" thickBot="1">
      <c r="A67" s="55">
        <f t="shared" si="8"/>
        <v>61</v>
      </c>
      <c r="B67" s="56"/>
      <c r="D67" s="1" t="s">
        <v>60</v>
      </c>
      <c r="H67" s="12">
        <f>+H65*H66</f>
        <v>876277.338055</v>
      </c>
      <c r="J67" s="12">
        <f>+J65*J66</f>
        <v>-64774.13978</v>
      </c>
      <c r="P67" t="s">
        <v>79</v>
      </c>
    </row>
    <row r="68" spans="1:8" ht="15.75" thickTop="1">
      <c r="A68" s="55">
        <f t="shared" si="8"/>
        <v>62</v>
      </c>
      <c r="B68" s="56"/>
      <c r="H68" s="6"/>
    </row>
    <row r="69" spans="1:16" ht="15">
      <c r="A69" s="55">
        <f t="shared" si="8"/>
        <v>63</v>
      </c>
      <c r="B69" s="56"/>
      <c r="H69" s="192">
        <f>+J67+H67</f>
        <v>811503.198275</v>
      </c>
      <c r="I69" s="193"/>
      <c r="J69" s="194"/>
      <c r="L69" s="192">
        <f>+L61+N61</f>
        <v>142244421</v>
      </c>
      <c r="M69" s="193"/>
      <c r="N69" s="194"/>
      <c r="P69" t="s">
        <v>76</v>
      </c>
    </row>
    <row r="70" spans="1:16" ht="15">
      <c r="A70" s="55">
        <f t="shared" si="8"/>
        <v>64</v>
      </c>
      <c r="B70" s="56"/>
      <c r="H70" s="6"/>
      <c r="K70" s="6"/>
      <c r="P70" t="s">
        <v>77</v>
      </c>
    </row>
    <row r="71" spans="8:16" ht="15">
      <c r="H71" s="6"/>
      <c r="K71" s="6"/>
      <c r="P71" t="s">
        <v>78</v>
      </c>
    </row>
    <row r="72" spans="8:11" ht="15">
      <c r="H72" s="6"/>
      <c r="K72" s="6"/>
    </row>
    <row r="73" spans="8:11" ht="15">
      <c r="H73" s="6"/>
      <c r="K73" s="6"/>
    </row>
    <row r="74" spans="8:11" ht="15">
      <c r="H74" s="6"/>
      <c r="K74" s="6"/>
    </row>
    <row r="75" spans="8:11" ht="15">
      <c r="H75" s="6"/>
      <c r="K75" s="6"/>
    </row>
    <row r="76" spans="8:11" ht="15">
      <c r="H76" s="6"/>
      <c r="K76" s="6"/>
    </row>
    <row r="77" spans="8:11" ht="15">
      <c r="H77" s="6"/>
      <c r="K77" s="6"/>
    </row>
    <row r="78" spans="8:11" ht="15">
      <c r="H78" s="6"/>
      <c r="K78" s="6"/>
    </row>
    <row r="79" spans="8:11" ht="15">
      <c r="H79" s="6"/>
      <c r="K79" s="6"/>
    </row>
    <row r="80" spans="8:11" ht="15">
      <c r="H80" s="6"/>
      <c r="K80" s="6"/>
    </row>
    <row r="81" spans="8:11" ht="15">
      <c r="H81" s="6"/>
      <c r="K81" s="6"/>
    </row>
    <row r="82" spans="8:11" ht="15">
      <c r="H82" s="6"/>
      <c r="K82" s="6"/>
    </row>
    <row r="83" spans="8:11" ht="15">
      <c r="H83" s="6"/>
      <c r="K83" s="6"/>
    </row>
    <row r="84" spans="8:11" ht="15">
      <c r="H84" s="6"/>
      <c r="K84" s="6"/>
    </row>
    <row r="85" spans="8:11" ht="15">
      <c r="H85" s="6"/>
      <c r="K85" s="6"/>
    </row>
    <row r="86" spans="8:11" ht="15">
      <c r="H86" s="6"/>
      <c r="K86" s="6"/>
    </row>
    <row r="87" spans="8:11" ht="15">
      <c r="H87" s="6"/>
      <c r="K87" s="6"/>
    </row>
    <row r="88" spans="8:11" ht="15">
      <c r="H88" s="6"/>
      <c r="K88" s="6"/>
    </row>
    <row r="89" spans="8:11" ht="15">
      <c r="H89" s="6"/>
      <c r="K89" s="6"/>
    </row>
    <row r="90" spans="8:11" ht="15">
      <c r="H90" s="6"/>
      <c r="K90" s="6"/>
    </row>
    <row r="91" spans="8:11" ht="15">
      <c r="H91" s="6"/>
      <c r="K91" s="6"/>
    </row>
    <row r="92" spans="8:11" ht="15">
      <c r="H92" s="6"/>
      <c r="K92" s="6"/>
    </row>
    <row r="93" spans="8:11" ht="15">
      <c r="H93" s="6"/>
      <c r="K93" s="6"/>
    </row>
    <row r="94" spans="8:11" ht="15">
      <c r="H94" s="6"/>
      <c r="K94" s="6"/>
    </row>
    <row r="95" spans="8:11" ht="15">
      <c r="H95" s="6"/>
      <c r="K95" s="6"/>
    </row>
    <row r="96" spans="8:11" ht="15">
      <c r="H96" s="6"/>
      <c r="K96" s="6"/>
    </row>
    <row r="97" spans="8:11" ht="15">
      <c r="H97" s="6"/>
      <c r="K97" s="6"/>
    </row>
    <row r="98" spans="8:11" ht="15">
      <c r="H98" s="6"/>
      <c r="K98" s="6"/>
    </row>
    <row r="99" spans="8:11" ht="15">
      <c r="H99" s="6"/>
      <c r="K99" s="6"/>
    </row>
    <row r="100" spans="8:11" ht="15">
      <c r="H100" s="6"/>
      <c r="K100" s="6"/>
    </row>
    <row r="101" spans="8:11" ht="15">
      <c r="H101" s="6"/>
      <c r="K101" s="6"/>
    </row>
    <row r="102" spans="8:11" ht="15">
      <c r="H102" s="6"/>
      <c r="K102" s="6"/>
    </row>
    <row r="103" spans="8:11" ht="15">
      <c r="H103" s="6"/>
      <c r="K103" s="6"/>
    </row>
    <row r="104" spans="8:11" ht="15">
      <c r="H104" s="6"/>
      <c r="K104" s="6"/>
    </row>
    <row r="105" spans="8:11" ht="15">
      <c r="H105" s="6"/>
      <c r="K105" s="6"/>
    </row>
    <row r="106" spans="8:11" ht="15">
      <c r="H106" s="6"/>
      <c r="K106" s="6"/>
    </row>
    <row r="107" spans="8:11" ht="15">
      <c r="H107" s="6"/>
      <c r="K107" s="6"/>
    </row>
    <row r="108" spans="8:11" ht="15">
      <c r="H108" s="6"/>
      <c r="K108" s="6"/>
    </row>
    <row r="109" spans="8:11" ht="15">
      <c r="H109" s="6"/>
      <c r="K109" s="6"/>
    </row>
    <row r="110" spans="8:11" ht="15">
      <c r="H110" s="6"/>
      <c r="K110" s="6"/>
    </row>
    <row r="111" spans="8:11" ht="15">
      <c r="H111" s="6"/>
      <c r="K111" s="6"/>
    </row>
    <row r="112" spans="8:11" ht="15">
      <c r="H112" s="6"/>
      <c r="K112" s="6"/>
    </row>
    <row r="113" spans="8:11" ht="15">
      <c r="H113" s="6"/>
      <c r="K113" s="6"/>
    </row>
    <row r="114" spans="8:11" ht="15">
      <c r="H114" s="6"/>
      <c r="K114" s="6"/>
    </row>
    <row r="115" spans="8:11" ht="15">
      <c r="H115" s="6"/>
      <c r="K115" s="6"/>
    </row>
    <row r="116" spans="8:11" ht="15">
      <c r="H116" s="6"/>
      <c r="K116" s="6"/>
    </row>
    <row r="117" spans="8:11" ht="15">
      <c r="H117" s="6"/>
      <c r="K117" s="6"/>
    </row>
    <row r="118" spans="8:11" ht="15">
      <c r="H118" s="6"/>
      <c r="K118" s="6"/>
    </row>
    <row r="119" spans="8:11" ht="15">
      <c r="H119" s="6"/>
      <c r="K119" s="6"/>
    </row>
    <row r="120" spans="8:11" ht="15">
      <c r="H120" s="6"/>
      <c r="K120" s="6"/>
    </row>
    <row r="121" spans="8:11" ht="15">
      <c r="H121" s="6"/>
      <c r="K121" s="6"/>
    </row>
    <row r="122" spans="8:11" ht="15">
      <c r="H122" s="6"/>
      <c r="K122" s="6"/>
    </row>
    <row r="123" spans="8:11" ht="15">
      <c r="H123" s="6"/>
      <c r="K123" s="6"/>
    </row>
    <row r="124" spans="8:11" ht="15">
      <c r="H124" s="6"/>
      <c r="K124" s="6"/>
    </row>
    <row r="125" spans="8:11" ht="15">
      <c r="H125" s="6"/>
      <c r="K125" s="6"/>
    </row>
    <row r="126" spans="8:11" ht="15">
      <c r="H126" s="6"/>
      <c r="K126" s="6"/>
    </row>
    <row r="127" spans="8:11" ht="15">
      <c r="H127" s="6"/>
      <c r="K127" s="6"/>
    </row>
    <row r="128" spans="8:11" ht="15">
      <c r="H128" s="6"/>
      <c r="K128" s="6"/>
    </row>
    <row r="129" spans="8:11" ht="15">
      <c r="H129" s="6"/>
      <c r="K129" s="6"/>
    </row>
    <row r="130" spans="8:11" ht="15">
      <c r="H130" s="6"/>
      <c r="K130" s="6"/>
    </row>
    <row r="131" spans="8:11" ht="15">
      <c r="H131" s="6"/>
      <c r="K131" s="6"/>
    </row>
    <row r="132" spans="8:11" ht="15">
      <c r="H132" s="6"/>
      <c r="K132" s="6"/>
    </row>
    <row r="133" spans="8:11" ht="15">
      <c r="H133" s="6"/>
      <c r="K133" s="6"/>
    </row>
    <row r="134" spans="8:11" ht="15">
      <c r="H134" s="6"/>
      <c r="K134" s="6"/>
    </row>
    <row r="135" spans="8:11" ht="15">
      <c r="H135" s="6"/>
      <c r="K135" s="6"/>
    </row>
    <row r="136" spans="8:11" ht="15">
      <c r="H136" s="6"/>
      <c r="K136" s="6"/>
    </row>
    <row r="137" spans="8:11" ht="15">
      <c r="H137" s="6"/>
      <c r="K137" s="6"/>
    </row>
    <row r="138" spans="8:11" ht="15">
      <c r="H138" s="6"/>
      <c r="K138" s="6"/>
    </row>
    <row r="139" spans="8:11" ht="15">
      <c r="H139" s="6"/>
      <c r="K139" s="6"/>
    </row>
    <row r="140" spans="8:11" ht="15">
      <c r="H140" s="6"/>
      <c r="K140" s="6"/>
    </row>
    <row r="141" spans="8:11" ht="15">
      <c r="H141" s="6"/>
      <c r="K141" s="6"/>
    </row>
    <row r="142" spans="8:11" ht="15">
      <c r="H142" s="6"/>
      <c r="K142" s="6"/>
    </row>
    <row r="143" spans="8:11" ht="15">
      <c r="H143" s="6"/>
      <c r="K143" s="6"/>
    </row>
    <row r="144" spans="8:11" ht="15">
      <c r="H144" s="6"/>
      <c r="K144" s="6"/>
    </row>
    <row r="145" spans="8:11" ht="15">
      <c r="H145" s="6"/>
      <c r="K145" s="6"/>
    </row>
    <row r="146" spans="8:11" ht="15">
      <c r="H146" s="6"/>
      <c r="K146" s="6"/>
    </row>
    <row r="147" spans="8:11" ht="15">
      <c r="H147" s="6"/>
      <c r="K147" s="6"/>
    </row>
    <row r="148" spans="8:11" ht="15">
      <c r="H148" s="6"/>
      <c r="K148" s="6"/>
    </row>
    <row r="149" spans="8:11" ht="15">
      <c r="H149" s="6"/>
      <c r="K149" s="6"/>
    </row>
    <row r="150" spans="8:11" ht="15">
      <c r="H150" s="6"/>
      <c r="K150" s="6"/>
    </row>
    <row r="151" spans="8:11" ht="15">
      <c r="H151" s="6"/>
      <c r="K151" s="6"/>
    </row>
    <row r="152" spans="8:11" ht="15">
      <c r="H152" s="6"/>
      <c r="K152" s="6"/>
    </row>
    <row r="153" spans="8:11" ht="15">
      <c r="H153" s="6"/>
      <c r="K153" s="6"/>
    </row>
    <row r="154" spans="8:11" ht="15">
      <c r="H154" s="6"/>
      <c r="K154" s="6"/>
    </row>
    <row r="155" spans="8:11" ht="15">
      <c r="H155" s="6"/>
      <c r="K155" s="6"/>
    </row>
    <row r="156" spans="8:11" ht="15">
      <c r="H156" s="6"/>
      <c r="K156" s="6"/>
    </row>
    <row r="157" spans="8:11" ht="15">
      <c r="H157" s="6"/>
      <c r="K157" s="6"/>
    </row>
    <row r="158" spans="8:11" ht="15">
      <c r="H158" s="6"/>
      <c r="K158" s="6"/>
    </row>
    <row r="159" spans="8:11" ht="15">
      <c r="H159" s="6"/>
      <c r="K159" s="6"/>
    </row>
    <row r="160" spans="8:11" ht="15">
      <c r="H160" s="6"/>
      <c r="K160" s="6"/>
    </row>
    <row r="161" spans="8:11" ht="15">
      <c r="H161" s="6"/>
      <c r="K161" s="6"/>
    </row>
    <row r="162" spans="8:11" ht="15">
      <c r="H162" s="6"/>
      <c r="K162" s="6"/>
    </row>
    <row r="163" spans="8:11" ht="15">
      <c r="H163" s="6"/>
      <c r="K163" s="6"/>
    </row>
    <row r="164" spans="8:11" ht="15">
      <c r="H164" s="6"/>
      <c r="K164" s="6"/>
    </row>
    <row r="165" spans="8:11" ht="15">
      <c r="H165" s="6"/>
      <c r="K165" s="6"/>
    </row>
    <row r="166" spans="8:11" ht="15">
      <c r="H166" s="6"/>
      <c r="K166" s="6"/>
    </row>
    <row r="167" spans="8:11" ht="15">
      <c r="H167" s="6"/>
      <c r="K167" s="6"/>
    </row>
    <row r="168" spans="8:11" ht="15">
      <c r="H168" s="6"/>
      <c r="K168" s="6"/>
    </row>
    <row r="169" spans="8:11" ht="15">
      <c r="H169" s="6"/>
      <c r="K169" s="6"/>
    </row>
    <row r="170" spans="8:11" ht="15">
      <c r="H170" s="6"/>
      <c r="K170" s="6"/>
    </row>
    <row r="171" spans="8:11" ht="15">
      <c r="H171" s="6"/>
      <c r="K171" s="6"/>
    </row>
    <row r="172" spans="8:11" ht="15">
      <c r="H172" s="6"/>
      <c r="K172" s="6"/>
    </row>
    <row r="173" spans="8:11" ht="15">
      <c r="H173" s="6"/>
      <c r="K173" s="6"/>
    </row>
    <row r="174" spans="8:11" ht="15">
      <c r="H174" s="6"/>
      <c r="K174" s="6"/>
    </row>
    <row r="175" spans="8:11" ht="15">
      <c r="H175" s="6"/>
      <c r="K175" s="6"/>
    </row>
    <row r="176" spans="8:11" ht="15">
      <c r="H176" s="6"/>
      <c r="K176" s="6"/>
    </row>
    <row r="177" spans="8:11" ht="15">
      <c r="H177" s="6"/>
      <c r="K177" s="6"/>
    </row>
    <row r="178" spans="8:11" ht="15">
      <c r="H178" s="6"/>
      <c r="K178" s="6"/>
    </row>
    <row r="179" spans="8:11" ht="15">
      <c r="H179" s="6"/>
      <c r="K179" s="6"/>
    </row>
    <row r="180" spans="8:11" ht="15">
      <c r="H180" s="6"/>
      <c r="K180" s="6"/>
    </row>
    <row r="181" spans="8:11" ht="15">
      <c r="H181" s="6"/>
      <c r="K181" s="6"/>
    </row>
    <row r="182" spans="8:11" ht="15">
      <c r="H182" s="6"/>
      <c r="K182" s="6"/>
    </row>
    <row r="183" spans="8:11" ht="15">
      <c r="H183" s="6"/>
      <c r="K183" s="6"/>
    </row>
    <row r="184" spans="8:11" ht="15">
      <c r="H184" s="6"/>
      <c r="K184" s="6"/>
    </row>
    <row r="185" spans="8:11" ht="15">
      <c r="H185" s="6"/>
      <c r="K185" s="6"/>
    </row>
    <row r="186" spans="8:11" ht="15">
      <c r="H186" s="6"/>
      <c r="K186" s="6"/>
    </row>
    <row r="187" spans="8:11" ht="15">
      <c r="H187" s="6"/>
      <c r="K187" s="6"/>
    </row>
    <row r="188" spans="8:11" ht="15">
      <c r="H188" s="6"/>
      <c r="K188" s="6"/>
    </row>
    <row r="189" spans="8:11" ht="15">
      <c r="H189" s="6"/>
      <c r="K189" s="6"/>
    </row>
    <row r="190" spans="8:11" ht="15">
      <c r="H190" s="6"/>
      <c r="K190" s="6"/>
    </row>
    <row r="191" spans="8:11" ht="15">
      <c r="H191" s="6"/>
      <c r="K191" s="6"/>
    </row>
    <row r="192" spans="8:11" ht="15">
      <c r="H192" s="6"/>
      <c r="K192" s="6"/>
    </row>
    <row r="193" spans="8:11" ht="15">
      <c r="H193" s="6"/>
      <c r="K193" s="6"/>
    </row>
    <row r="194" spans="8:11" ht="15">
      <c r="H194" s="6"/>
      <c r="K194" s="6"/>
    </row>
    <row r="195" spans="8:11" ht="15">
      <c r="H195" s="6"/>
      <c r="K195" s="6"/>
    </row>
    <row r="196" spans="8:11" ht="15">
      <c r="H196" s="6"/>
      <c r="K196" s="6"/>
    </row>
    <row r="197" spans="8:11" ht="15">
      <c r="H197" s="6"/>
      <c r="K197" s="6"/>
    </row>
    <row r="198" spans="8:11" ht="15">
      <c r="H198" s="6"/>
      <c r="K198" s="6"/>
    </row>
    <row r="199" spans="8:11" ht="15">
      <c r="H199" s="6"/>
      <c r="K199" s="6"/>
    </row>
    <row r="200" spans="8:11" ht="15">
      <c r="H200" s="6"/>
      <c r="K200" s="6"/>
    </row>
    <row r="201" spans="8:11" ht="15">
      <c r="H201" s="6"/>
      <c r="K201" s="6"/>
    </row>
    <row r="202" spans="8:11" ht="15">
      <c r="H202" s="6"/>
      <c r="K202" s="6"/>
    </row>
    <row r="203" spans="8:11" ht="15">
      <c r="H203" s="6"/>
      <c r="K203" s="6"/>
    </row>
    <row r="204" spans="8:11" ht="15">
      <c r="H204" s="6"/>
      <c r="K204" s="6"/>
    </row>
    <row r="205" spans="8:11" ht="15">
      <c r="H205" s="6"/>
      <c r="K205" s="6"/>
    </row>
    <row r="206" spans="8:11" ht="15">
      <c r="H206" s="6"/>
      <c r="K206" s="6"/>
    </row>
    <row r="207" spans="8:11" ht="15">
      <c r="H207" s="6"/>
      <c r="K207" s="6"/>
    </row>
    <row r="208" spans="8:11" ht="15">
      <c r="H208" s="6"/>
      <c r="K208" s="6"/>
    </row>
    <row r="209" spans="8:11" ht="15">
      <c r="H209" s="6"/>
      <c r="K209" s="6"/>
    </row>
    <row r="210" spans="8:11" ht="15">
      <c r="H210" s="6"/>
      <c r="K210" s="6"/>
    </row>
    <row r="211" spans="8:11" ht="15">
      <c r="H211" s="6"/>
      <c r="K211" s="6"/>
    </row>
    <row r="212" spans="8:11" ht="15">
      <c r="H212" s="6"/>
      <c r="K212" s="6"/>
    </row>
    <row r="213" spans="8:11" ht="15">
      <c r="H213" s="6"/>
      <c r="K213" s="6"/>
    </row>
    <row r="214" spans="8:11" ht="15">
      <c r="H214" s="6"/>
      <c r="K214" s="6"/>
    </row>
    <row r="215" spans="8:11" ht="15">
      <c r="H215" s="6"/>
      <c r="K215" s="6"/>
    </row>
    <row r="216" spans="8:11" ht="15">
      <c r="H216" s="6"/>
      <c r="K216" s="6"/>
    </row>
    <row r="217" spans="8:11" ht="15">
      <c r="H217" s="6"/>
      <c r="K217" s="6"/>
    </row>
    <row r="218" spans="8:11" ht="15">
      <c r="H218" s="6"/>
      <c r="K218" s="6"/>
    </row>
    <row r="219" spans="8:11" ht="15">
      <c r="H219" s="6"/>
      <c r="K219" s="6"/>
    </row>
    <row r="220" spans="8:11" ht="15">
      <c r="H220" s="6"/>
      <c r="K220" s="6"/>
    </row>
    <row r="221" spans="8:11" ht="15">
      <c r="H221" s="6"/>
      <c r="K221" s="6"/>
    </row>
    <row r="222" spans="8:11" ht="15">
      <c r="H222" s="6"/>
      <c r="K222" s="6"/>
    </row>
    <row r="223" spans="8:11" ht="15">
      <c r="H223" s="6"/>
      <c r="K223" s="6"/>
    </row>
    <row r="224" spans="8:11" ht="15">
      <c r="H224" s="6"/>
      <c r="K224" s="6"/>
    </row>
    <row r="225" spans="8:11" ht="15">
      <c r="H225" s="6"/>
      <c r="K225" s="6"/>
    </row>
    <row r="226" spans="8:11" ht="15">
      <c r="H226" s="6"/>
      <c r="K226" s="6"/>
    </row>
    <row r="227" spans="8:11" ht="15">
      <c r="H227" s="6"/>
      <c r="K227" s="6"/>
    </row>
    <row r="228" spans="8:11" ht="15">
      <c r="H228" s="6"/>
      <c r="K228" s="6"/>
    </row>
    <row r="229" spans="8:11" ht="15">
      <c r="H229" s="6"/>
      <c r="K229" s="6"/>
    </row>
    <row r="230" spans="8:11" ht="15">
      <c r="H230" s="6"/>
      <c r="K230" s="6"/>
    </row>
    <row r="231" spans="8:11" ht="15">
      <c r="H231" s="6"/>
      <c r="K231" s="6"/>
    </row>
    <row r="232" spans="8:11" ht="15">
      <c r="H232" s="6"/>
      <c r="K232" s="6"/>
    </row>
    <row r="233" spans="8:11" ht="15">
      <c r="H233" s="6"/>
      <c r="K233" s="6"/>
    </row>
    <row r="234" spans="8:11" ht="15">
      <c r="H234" s="6"/>
      <c r="K234" s="6"/>
    </row>
    <row r="235" spans="8:11" ht="15">
      <c r="H235" s="6"/>
      <c r="K235" s="6"/>
    </row>
    <row r="236" spans="8:11" ht="15">
      <c r="H236" s="6"/>
      <c r="K236" s="6"/>
    </row>
    <row r="237" spans="8:11" ht="15">
      <c r="H237" s="6"/>
      <c r="K237" s="6"/>
    </row>
    <row r="238" spans="8:11" ht="15">
      <c r="H238" s="6"/>
      <c r="K238" s="6"/>
    </row>
    <row r="239" spans="8:11" ht="15">
      <c r="H239" s="6"/>
      <c r="K239" s="6"/>
    </row>
    <row r="240" spans="8:11" ht="15">
      <c r="H240" s="6"/>
      <c r="K240" s="6"/>
    </row>
    <row r="241" spans="8:11" ht="15">
      <c r="H241" s="6"/>
      <c r="K241" s="6"/>
    </row>
    <row r="242" spans="8:11" ht="15">
      <c r="H242" s="6"/>
      <c r="K242" s="6"/>
    </row>
    <row r="243" spans="8:11" ht="15">
      <c r="H243" s="6"/>
      <c r="K243" s="6"/>
    </row>
    <row r="244" spans="8:11" ht="15">
      <c r="H244" s="6"/>
      <c r="K244" s="6"/>
    </row>
    <row r="245" spans="8:11" ht="15">
      <c r="H245" s="6"/>
      <c r="K245" s="6"/>
    </row>
    <row r="246" spans="8:11" ht="15">
      <c r="H246" s="6"/>
      <c r="K246" s="6"/>
    </row>
    <row r="247" spans="8:11" ht="15">
      <c r="H247" s="6"/>
      <c r="K247" s="6"/>
    </row>
    <row r="248" spans="8:11" ht="15">
      <c r="H248" s="6"/>
      <c r="K248" s="6"/>
    </row>
    <row r="249" spans="8:11" ht="15">
      <c r="H249" s="6"/>
      <c r="K249" s="6"/>
    </row>
    <row r="250" spans="8:11" ht="15">
      <c r="H250" s="6"/>
      <c r="K250" s="6"/>
    </row>
    <row r="251" spans="8:11" ht="15">
      <c r="H251" s="6"/>
      <c r="K251" s="6"/>
    </row>
    <row r="252" spans="8:11" ht="15">
      <c r="H252" s="6"/>
      <c r="K252" s="6"/>
    </row>
    <row r="253" spans="8:11" ht="15">
      <c r="H253" s="6"/>
      <c r="K253" s="6"/>
    </row>
    <row r="254" spans="8:11" ht="15">
      <c r="H254" s="6"/>
      <c r="K254" s="6"/>
    </row>
    <row r="255" spans="8:11" ht="15">
      <c r="H255" s="6"/>
      <c r="K255" s="6"/>
    </row>
    <row r="256" spans="8:11" ht="15">
      <c r="H256" s="6"/>
      <c r="K256" s="6"/>
    </row>
    <row r="257" spans="8:11" ht="15">
      <c r="H257" s="6"/>
      <c r="K257" s="6"/>
    </row>
    <row r="258" spans="8:11" ht="15">
      <c r="H258" s="6"/>
      <c r="K258" s="6"/>
    </row>
    <row r="259" spans="8:11" ht="15">
      <c r="H259" s="6"/>
      <c r="K259" s="6"/>
    </row>
    <row r="260" spans="8:11" ht="15">
      <c r="H260" s="6"/>
      <c r="K260" s="6"/>
    </row>
    <row r="261" spans="8:11" ht="15">
      <c r="H261" s="6"/>
      <c r="K261" s="6"/>
    </row>
    <row r="262" spans="8:11" ht="15">
      <c r="H262" s="6"/>
      <c r="K262" s="6"/>
    </row>
    <row r="263" spans="8:11" ht="15">
      <c r="H263" s="6"/>
      <c r="K263" s="6"/>
    </row>
    <row r="264" spans="8:11" ht="15">
      <c r="H264" s="6"/>
      <c r="K264" s="6"/>
    </row>
    <row r="265" spans="8:11" ht="15">
      <c r="H265" s="6"/>
      <c r="K265" s="6"/>
    </row>
    <row r="266" spans="8:11" ht="15">
      <c r="H266" s="6"/>
      <c r="K266" s="6"/>
    </row>
    <row r="267" spans="8:11" ht="15">
      <c r="H267" s="6"/>
      <c r="K267" s="6"/>
    </row>
    <row r="268" spans="8:11" ht="15">
      <c r="H268" s="6"/>
      <c r="K268" s="6"/>
    </row>
    <row r="269" spans="8:11" ht="15">
      <c r="H269" s="6"/>
      <c r="K269" s="6"/>
    </row>
    <row r="270" spans="8:11" ht="15">
      <c r="H270" s="6"/>
      <c r="K270" s="6"/>
    </row>
    <row r="271" spans="8:11" ht="15">
      <c r="H271" s="6"/>
      <c r="K271" s="6"/>
    </row>
    <row r="272" spans="8:11" ht="15">
      <c r="H272" s="6"/>
      <c r="K272" s="6"/>
    </row>
    <row r="273" spans="8:11" ht="15">
      <c r="H273" s="6"/>
      <c r="K273" s="6"/>
    </row>
    <row r="274" spans="8:11" ht="15">
      <c r="H274" s="6"/>
      <c r="K274" s="6"/>
    </row>
    <row r="275" spans="8:11" ht="15">
      <c r="H275" s="6"/>
      <c r="K275" s="6"/>
    </row>
    <row r="276" spans="8:11" ht="15">
      <c r="H276" s="6"/>
      <c r="K276" s="6"/>
    </row>
    <row r="277" spans="8:11" ht="15">
      <c r="H277" s="6"/>
      <c r="K277" s="6"/>
    </row>
    <row r="278" spans="8:11" ht="15">
      <c r="H278" s="6"/>
      <c r="K278" s="6"/>
    </row>
    <row r="279" spans="8:11" ht="15">
      <c r="H279" s="6"/>
      <c r="K279" s="6"/>
    </row>
    <row r="280" spans="8:11" ht="15">
      <c r="H280" s="6"/>
      <c r="K280" s="6"/>
    </row>
    <row r="281" spans="8:11" ht="15">
      <c r="H281" s="6"/>
      <c r="K281" s="6"/>
    </row>
    <row r="282" spans="8:11" ht="15">
      <c r="H282" s="6"/>
      <c r="K282" s="6"/>
    </row>
    <row r="283" spans="8:11" ht="15">
      <c r="H283" s="6"/>
      <c r="K283" s="6"/>
    </row>
    <row r="284" spans="8:11" ht="15">
      <c r="H284" s="6"/>
      <c r="K284" s="6"/>
    </row>
    <row r="285" spans="8:11" ht="15">
      <c r="H285" s="6"/>
      <c r="K285" s="6"/>
    </row>
    <row r="286" spans="8:11" ht="15">
      <c r="H286" s="6"/>
      <c r="K286" s="6"/>
    </row>
    <row r="287" spans="8:11" ht="15">
      <c r="H287" s="6"/>
      <c r="K287" s="6"/>
    </row>
    <row r="288" spans="8:11" ht="15">
      <c r="H288" s="6"/>
      <c r="K288" s="6"/>
    </row>
    <row r="289" spans="8:11" ht="15">
      <c r="H289" s="6"/>
      <c r="K289" s="6"/>
    </row>
    <row r="290" spans="8:11" ht="15">
      <c r="H290" s="6"/>
      <c r="K290" s="6"/>
    </row>
    <row r="291" spans="8:11" ht="15">
      <c r="H291" s="6"/>
      <c r="K291" s="6"/>
    </row>
    <row r="292" spans="8:11" ht="15">
      <c r="H292" s="6"/>
      <c r="K292" s="6"/>
    </row>
    <row r="293" spans="8:11" ht="15">
      <c r="H293" s="6"/>
      <c r="K293" s="6"/>
    </row>
    <row r="294" spans="8:11" ht="15">
      <c r="H294" s="6"/>
      <c r="K294" s="6"/>
    </row>
    <row r="295" spans="8:11" ht="15">
      <c r="H295" s="6"/>
      <c r="K295" s="6"/>
    </row>
    <row r="296" spans="8:11" ht="15">
      <c r="H296" s="6"/>
      <c r="K296" s="6"/>
    </row>
    <row r="297" spans="8:11" ht="15">
      <c r="H297" s="6"/>
      <c r="K297" s="6"/>
    </row>
    <row r="298" spans="8:11" ht="15">
      <c r="H298" s="6"/>
      <c r="K298" s="6"/>
    </row>
    <row r="299" spans="8:11" ht="15">
      <c r="H299" s="6"/>
      <c r="K299" s="6"/>
    </row>
    <row r="300" spans="8:11" ht="15">
      <c r="H300" s="6"/>
      <c r="K300" s="6"/>
    </row>
    <row r="301" spans="8:11" ht="15">
      <c r="H301" s="6"/>
      <c r="K301" s="6"/>
    </row>
    <row r="302" spans="8:11" ht="15">
      <c r="H302" s="6"/>
      <c r="K302" s="6"/>
    </row>
    <row r="303" spans="8:11" ht="15">
      <c r="H303" s="6"/>
      <c r="K303" s="6"/>
    </row>
    <row r="304" spans="8:11" ht="15">
      <c r="H304" s="6"/>
      <c r="K304" s="6"/>
    </row>
    <row r="305" spans="8:11" ht="15">
      <c r="H305" s="6"/>
      <c r="K305" s="6"/>
    </row>
    <row r="306" spans="8:11" ht="15">
      <c r="H306" s="6"/>
      <c r="K306" s="6"/>
    </row>
    <row r="307" spans="8:11" ht="15">
      <c r="H307" s="6"/>
      <c r="K307" s="6"/>
    </row>
    <row r="308" spans="8:11" ht="15">
      <c r="H308" s="6"/>
      <c r="K308" s="6"/>
    </row>
    <row r="309" spans="8:11" ht="15">
      <c r="H309" s="6"/>
      <c r="K309" s="6"/>
    </row>
    <row r="310" spans="8:11" ht="15">
      <c r="H310" s="6"/>
      <c r="K310" s="6"/>
    </row>
    <row r="311" spans="8:11" ht="15">
      <c r="H311" s="6"/>
      <c r="K311" s="6"/>
    </row>
    <row r="312" spans="8:11" ht="15">
      <c r="H312" s="6"/>
      <c r="K312" s="6"/>
    </row>
    <row r="313" spans="8:11" ht="15">
      <c r="H313" s="6"/>
      <c r="K313" s="6"/>
    </row>
    <row r="314" spans="8:11" ht="15">
      <c r="H314" s="6"/>
      <c r="K314" s="6"/>
    </row>
    <row r="315" spans="8:11" ht="15">
      <c r="H315" s="6"/>
      <c r="K315" s="6"/>
    </row>
    <row r="316" spans="8:11" ht="15">
      <c r="H316" s="6"/>
      <c r="K316" s="6"/>
    </row>
    <row r="317" spans="8:11" ht="15">
      <c r="H317" s="6"/>
      <c r="K317" s="6"/>
    </row>
    <row r="318" spans="8:11" ht="15">
      <c r="H318" s="6"/>
      <c r="K318" s="6"/>
    </row>
    <row r="319" spans="8:11" ht="15">
      <c r="H319" s="6"/>
      <c r="K319" s="6"/>
    </row>
    <row r="320" spans="8:11" ht="15">
      <c r="H320" s="6"/>
      <c r="K320" s="6"/>
    </row>
    <row r="321" spans="8:11" ht="15">
      <c r="H321" s="6"/>
      <c r="K321" s="6"/>
    </row>
    <row r="322" spans="8:11" ht="15">
      <c r="H322" s="6"/>
      <c r="K322" s="6"/>
    </row>
    <row r="323" spans="8:11" ht="15">
      <c r="H323" s="6"/>
      <c r="K323" s="6"/>
    </row>
    <row r="324" spans="8:11" ht="15">
      <c r="H324" s="6"/>
      <c r="K324" s="6"/>
    </row>
    <row r="325" spans="8:11" ht="15">
      <c r="H325" s="6"/>
      <c r="K325" s="6"/>
    </row>
    <row r="326" spans="8:11" ht="15">
      <c r="H326" s="6"/>
      <c r="K326" s="6"/>
    </row>
    <row r="327" spans="8:11" ht="15">
      <c r="H327" s="6"/>
      <c r="K327" s="6"/>
    </row>
    <row r="328" spans="8:11" ht="15">
      <c r="H328" s="6"/>
      <c r="K328" s="6"/>
    </row>
    <row r="329" spans="8:11" ht="15">
      <c r="H329" s="6"/>
      <c r="K329" s="6"/>
    </row>
    <row r="330" spans="8:11" ht="15">
      <c r="H330" s="6"/>
      <c r="K330" s="6"/>
    </row>
    <row r="331" spans="8:11" ht="15">
      <c r="H331" s="6"/>
      <c r="K331" s="6"/>
    </row>
    <row r="332" spans="8:11" ht="15">
      <c r="H332" s="6"/>
      <c r="K332" s="6"/>
    </row>
    <row r="333" spans="8:11" ht="15">
      <c r="H333" s="6"/>
      <c r="K333" s="6"/>
    </row>
    <row r="334" spans="8:11" ht="15">
      <c r="H334" s="6"/>
      <c r="K334" s="6"/>
    </row>
    <row r="335" spans="8:11" ht="15">
      <c r="H335" s="6"/>
      <c r="K335" s="6"/>
    </row>
    <row r="336" spans="8:11" ht="15">
      <c r="H336" s="6"/>
      <c r="K336" s="6"/>
    </row>
    <row r="337" spans="8:11" ht="15">
      <c r="H337" s="6"/>
      <c r="K337" s="6"/>
    </row>
    <row r="338" spans="8:11" ht="15">
      <c r="H338" s="6"/>
      <c r="K338" s="6"/>
    </row>
    <row r="339" spans="8:11" ht="15">
      <c r="H339" s="6"/>
      <c r="K339" s="6"/>
    </row>
    <row r="340" spans="8:11" ht="15">
      <c r="H340" s="6"/>
      <c r="K340" s="6"/>
    </row>
    <row r="341" spans="8:11" ht="15">
      <c r="H341" s="6"/>
      <c r="K341" s="6"/>
    </row>
    <row r="342" spans="8:11" ht="15">
      <c r="H342" s="6"/>
      <c r="K342" s="6"/>
    </row>
    <row r="343" spans="8:11" ht="15">
      <c r="H343" s="6"/>
      <c r="K343" s="6"/>
    </row>
    <row r="344" spans="8:11" ht="15">
      <c r="H344" s="6"/>
      <c r="K344" s="6"/>
    </row>
    <row r="345" spans="8:11" ht="15">
      <c r="H345" s="6"/>
      <c r="K345" s="6"/>
    </row>
    <row r="346" spans="8:11" ht="15">
      <c r="H346" s="6"/>
      <c r="K346" s="6"/>
    </row>
    <row r="347" spans="8:11" ht="15">
      <c r="H347" s="6"/>
      <c r="K347" s="6"/>
    </row>
    <row r="348" spans="8:11" ht="15">
      <c r="H348" s="6"/>
      <c r="K348" s="6"/>
    </row>
    <row r="349" spans="8:11" ht="15">
      <c r="H349" s="6"/>
      <c r="K349" s="6"/>
    </row>
    <row r="350" spans="8:11" ht="15">
      <c r="H350" s="6"/>
      <c r="K350" s="6"/>
    </row>
    <row r="351" spans="8:11" ht="15">
      <c r="H351" s="6"/>
      <c r="K351" s="6"/>
    </row>
    <row r="352" spans="8:11" ht="15">
      <c r="H352" s="6"/>
      <c r="K352" s="6"/>
    </row>
    <row r="353" spans="8:11" ht="15">
      <c r="H353" s="6"/>
      <c r="K353" s="6"/>
    </row>
    <row r="354" spans="8:11" ht="15">
      <c r="H354" s="6"/>
      <c r="K354" s="6"/>
    </row>
    <row r="355" spans="8:11" ht="15">
      <c r="H355" s="6"/>
      <c r="K355" s="6"/>
    </row>
    <row r="356" spans="8:11" ht="15">
      <c r="H356" s="6"/>
      <c r="K356" s="6"/>
    </row>
    <row r="357" spans="8:11" ht="15">
      <c r="H357" s="6"/>
      <c r="K357" s="6"/>
    </row>
    <row r="358" spans="8:11" ht="15">
      <c r="H358" s="6"/>
      <c r="K358" s="6"/>
    </row>
    <row r="359" spans="8:11" ht="15">
      <c r="H359" s="6"/>
      <c r="K359" s="6"/>
    </row>
    <row r="360" spans="8:11" ht="15">
      <c r="H360" s="6"/>
      <c r="K360" s="6"/>
    </row>
    <row r="361" spans="8:11" ht="15">
      <c r="H361" s="6"/>
      <c r="K361" s="6"/>
    </row>
    <row r="362" spans="8:11" ht="15">
      <c r="H362" s="6"/>
      <c r="K362" s="6"/>
    </row>
    <row r="363" spans="8:11" ht="15">
      <c r="H363" s="6"/>
      <c r="K363" s="6"/>
    </row>
    <row r="364" spans="8:11" ht="15">
      <c r="H364" s="6"/>
      <c r="K364" s="6"/>
    </row>
    <row r="365" spans="8:11" ht="15">
      <c r="H365" s="6"/>
      <c r="K365" s="6"/>
    </row>
    <row r="366" spans="8:11" ht="15">
      <c r="H366" s="6"/>
      <c r="K366" s="6"/>
    </row>
    <row r="367" spans="8:11" ht="15">
      <c r="H367" s="6"/>
      <c r="K367" s="6"/>
    </row>
    <row r="368" spans="8:11" ht="15">
      <c r="H368" s="6"/>
      <c r="K368" s="6"/>
    </row>
    <row r="369" spans="8:11" ht="15">
      <c r="H369" s="6"/>
      <c r="K369" s="6"/>
    </row>
    <row r="370" spans="8:11" ht="15">
      <c r="H370" s="6"/>
      <c r="K370" s="6"/>
    </row>
    <row r="371" spans="8:11" ht="15">
      <c r="H371" s="6"/>
      <c r="K371" s="6"/>
    </row>
    <row r="372" spans="8:11" ht="15">
      <c r="H372" s="6"/>
      <c r="K372" s="6"/>
    </row>
    <row r="373" spans="8:11" ht="15">
      <c r="H373" s="6"/>
      <c r="K373" s="6"/>
    </row>
    <row r="374" spans="8:11" ht="15">
      <c r="H374" s="6"/>
      <c r="K374" s="6"/>
    </row>
    <row r="375" spans="8:11" ht="15">
      <c r="H375" s="6"/>
      <c r="K375" s="6"/>
    </row>
    <row r="376" spans="8:11" ht="15">
      <c r="H376" s="6"/>
      <c r="K376" s="6"/>
    </row>
    <row r="377" spans="8:11" ht="15">
      <c r="H377" s="6"/>
      <c r="K377" s="6"/>
    </row>
    <row r="378" spans="8:11" ht="15">
      <c r="H378" s="6"/>
      <c r="K378" s="6"/>
    </row>
    <row r="379" spans="8:11" ht="15">
      <c r="H379" s="6"/>
      <c r="K379" s="6"/>
    </row>
    <row r="380" spans="8:11" ht="15">
      <c r="H380" s="6"/>
      <c r="K380" s="6"/>
    </row>
    <row r="381" spans="8:11" ht="15">
      <c r="H381" s="6"/>
      <c r="K381" s="6"/>
    </row>
    <row r="382" spans="8:11" ht="15">
      <c r="H382" s="6"/>
      <c r="K382" s="6"/>
    </row>
    <row r="383" spans="8:11" ht="15">
      <c r="H383" s="6"/>
      <c r="K383" s="6"/>
    </row>
    <row r="384" spans="8:11" ht="15">
      <c r="H384" s="6"/>
      <c r="K384" s="6"/>
    </row>
    <row r="385" spans="8:11" ht="15">
      <c r="H385" s="6"/>
      <c r="K385" s="6"/>
    </row>
    <row r="386" spans="8:11" ht="15">
      <c r="H386" s="6"/>
      <c r="K386" s="6"/>
    </row>
    <row r="387" spans="8:11" ht="15">
      <c r="H387" s="6"/>
      <c r="K387" s="6"/>
    </row>
    <row r="388" spans="8:11" ht="15">
      <c r="H388" s="6"/>
      <c r="K388" s="6"/>
    </row>
    <row r="389" spans="8:11" ht="15">
      <c r="H389" s="6"/>
      <c r="K389" s="6"/>
    </row>
    <row r="390" spans="8:11" ht="15">
      <c r="H390" s="6"/>
      <c r="K390" s="6"/>
    </row>
    <row r="391" spans="8:11" ht="15">
      <c r="H391" s="6"/>
      <c r="K391" s="6"/>
    </row>
    <row r="392" spans="8:11" ht="15">
      <c r="H392" s="6"/>
      <c r="K392" s="6"/>
    </row>
    <row r="393" spans="8:11" ht="15">
      <c r="H393" s="6"/>
      <c r="K393" s="6"/>
    </row>
    <row r="394" spans="8:11" ht="15">
      <c r="H394" s="6"/>
      <c r="K394" s="6"/>
    </row>
    <row r="395" spans="8:11" ht="15">
      <c r="H395" s="6"/>
      <c r="K395" s="6"/>
    </row>
    <row r="396" spans="8:11" ht="15">
      <c r="H396" s="6"/>
      <c r="K396" s="6"/>
    </row>
    <row r="397" spans="8:11" ht="15">
      <c r="H397" s="6"/>
      <c r="K397" s="6"/>
    </row>
    <row r="398" spans="8:11" ht="15">
      <c r="H398" s="6"/>
      <c r="K398" s="6"/>
    </row>
    <row r="399" spans="8:11" ht="15">
      <c r="H399" s="6"/>
      <c r="K399" s="6"/>
    </row>
    <row r="400" spans="8:11" ht="15">
      <c r="H400" s="6"/>
      <c r="K400" s="6"/>
    </row>
    <row r="401" spans="8:11" ht="15">
      <c r="H401" s="6"/>
      <c r="K401" s="6"/>
    </row>
    <row r="402" spans="8:11" ht="15">
      <c r="H402" s="6"/>
      <c r="K402" s="6"/>
    </row>
    <row r="403" spans="8:11" ht="15">
      <c r="H403" s="6"/>
      <c r="K403" s="6"/>
    </row>
    <row r="404" spans="8:11" ht="15">
      <c r="H404" s="6"/>
      <c r="K404" s="6"/>
    </row>
    <row r="405" spans="8:11" ht="15">
      <c r="H405" s="6"/>
      <c r="K405" s="6"/>
    </row>
    <row r="406" spans="8:11" ht="15">
      <c r="H406" s="6"/>
      <c r="K406" s="6"/>
    </row>
    <row r="407" spans="8:11" ht="15">
      <c r="H407" s="6"/>
      <c r="K407" s="6"/>
    </row>
    <row r="408" spans="8:11" ht="15">
      <c r="H408" s="6"/>
      <c r="K408" s="6"/>
    </row>
    <row r="409" spans="8:11" ht="15">
      <c r="H409" s="6"/>
      <c r="K409" s="6"/>
    </row>
    <row r="410" spans="8:11" ht="15">
      <c r="H410" s="6"/>
      <c r="K410" s="6"/>
    </row>
    <row r="411" spans="8:11" ht="15">
      <c r="H411" s="6"/>
      <c r="K411" s="6"/>
    </row>
    <row r="412" spans="8:11" ht="15">
      <c r="H412" s="6"/>
      <c r="K412" s="6"/>
    </row>
    <row r="413" spans="8:11" ht="15">
      <c r="H413" s="6"/>
      <c r="K413" s="6"/>
    </row>
    <row r="414" spans="8:11" ht="15">
      <c r="H414" s="6"/>
      <c r="K414" s="6"/>
    </row>
    <row r="415" spans="8:11" ht="15">
      <c r="H415" s="6"/>
      <c r="K415" s="6"/>
    </row>
    <row r="416" spans="8:11" ht="15">
      <c r="H416" s="6"/>
      <c r="K416" s="6"/>
    </row>
    <row r="417" spans="8:11" ht="15">
      <c r="H417" s="6"/>
      <c r="K417" s="6"/>
    </row>
    <row r="418" spans="8:11" ht="15">
      <c r="H418" s="6"/>
      <c r="K418" s="6"/>
    </row>
    <row r="419" spans="8:11" ht="15">
      <c r="H419" s="6"/>
      <c r="K419" s="6"/>
    </row>
    <row r="420" spans="8:11" ht="15">
      <c r="H420" s="6"/>
      <c r="K420" s="6"/>
    </row>
    <row r="421" spans="8:11" ht="15">
      <c r="H421" s="6"/>
      <c r="K421" s="6"/>
    </row>
    <row r="422" spans="8:11" ht="15">
      <c r="H422" s="6"/>
      <c r="K422" s="6"/>
    </row>
    <row r="423" spans="8:11" ht="15">
      <c r="H423" s="6"/>
      <c r="K423" s="6"/>
    </row>
    <row r="424" spans="8:11" ht="15">
      <c r="H424" s="6"/>
      <c r="K424" s="6"/>
    </row>
    <row r="425" spans="8:11" ht="15">
      <c r="H425" s="6"/>
      <c r="K425" s="6"/>
    </row>
    <row r="426" spans="8:11" ht="15">
      <c r="H426" s="6"/>
      <c r="K426" s="6"/>
    </row>
    <row r="427" spans="8:11" ht="15">
      <c r="H427" s="6"/>
      <c r="K427" s="6"/>
    </row>
    <row r="428" spans="8:11" ht="15">
      <c r="H428" s="6"/>
      <c r="K428" s="6"/>
    </row>
    <row r="429" spans="8:11" ht="15">
      <c r="H429" s="6"/>
      <c r="K429" s="6"/>
    </row>
    <row r="430" spans="8:11" ht="15">
      <c r="H430" s="6"/>
      <c r="K430" s="6"/>
    </row>
    <row r="431" spans="8:11" ht="15">
      <c r="H431" s="6"/>
      <c r="K431" s="6"/>
    </row>
    <row r="432" spans="8:11" ht="15">
      <c r="H432" s="6"/>
      <c r="K432" s="6"/>
    </row>
    <row r="433" spans="8:11" ht="15">
      <c r="H433" s="6"/>
      <c r="K433" s="6"/>
    </row>
    <row r="434" spans="8:11" ht="15">
      <c r="H434" s="6"/>
      <c r="K434" s="6"/>
    </row>
    <row r="435" spans="8:11" ht="15">
      <c r="H435" s="6"/>
      <c r="K435" s="6"/>
    </row>
    <row r="436" spans="8:11" ht="15">
      <c r="H436" s="6"/>
      <c r="K436" s="6"/>
    </row>
    <row r="437" spans="8:11" ht="15">
      <c r="H437" s="6"/>
      <c r="K437" s="6"/>
    </row>
    <row r="438" spans="8:11" ht="15">
      <c r="H438" s="6"/>
      <c r="K438" s="6"/>
    </row>
    <row r="439" spans="8:11" ht="15">
      <c r="H439" s="6"/>
      <c r="K439" s="6"/>
    </row>
    <row r="440" spans="8:11" ht="15">
      <c r="H440" s="6"/>
      <c r="K440" s="6"/>
    </row>
    <row r="441" spans="8:11" ht="15">
      <c r="H441" s="6"/>
      <c r="K441" s="6"/>
    </row>
    <row r="442" spans="8:11" ht="15">
      <c r="H442" s="6"/>
      <c r="K442" s="6"/>
    </row>
    <row r="443" spans="8:11" ht="15">
      <c r="H443" s="6"/>
      <c r="K443" s="6"/>
    </row>
    <row r="444" spans="8:11" ht="15">
      <c r="H444" s="6"/>
      <c r="K444" s="6"/>
    </row>
    <row r="445" spans="8:11" ht="15">
      <c r="H445" s="6"/>
      <c r="K445" s="6"/>
    </row>
    <row r="446" spans="8:11" ht="15">
      <c r="H446" s="6"/>
      <c r="K446" s="6"/>
    </row>
    <row r="447" spans="8:11" ht="15">
      <c r="H447" s="6"/>
      <c r="K447" s="6"/>
    </row>
    <row r="448" spans="8:11" ht="15">
      <c r="H448" s="6"/>
      <c r="K448" s="6"/>
    </row>
    <row r="449" spans="8:11" ht="15">
      <c r="H449" s="6"/>
      <c r="K449" s="6"/>
    </row>
    <row r="450" spans="8:11" ht="15">
      <c r="H450" s="6"/>
      <c r="K450" s="6"/>
    </row>
    <row r="451" spans="8:11" ht="15">
      <c r="H451" s="6"/>
      <c r="K451" s="6"/>
    </row>
    <row r="452" spans="8:11" ht="15">
      <c r="H452" s="6"/>
      <c r="K452" s="6"/>
    </row>
    <row r="453" spans="8:11" ht="15">
      <c r="H453" s="6"/>
      <c r="K453" s="6"/>
    </row>
    <row r="454" spans="8:11" ht="15">
      <c r="H454" s="6"/>
      <c r="K454" s="6"/>
    </row>
    <row r="455" spans="8:11" ht="15">
      <c r="H455" s="6"/>
      <c r="K455" s="6"/>
    </row>
    <row r="456" spans="8:11" ht="15">
      <c r="H456" s="6"/>
      <c r="K456" s="6"/>
    </row>
    <row r="457" spans="8:11" ht="15">
      <c r="H457" s="6"/>
      <c r="K457" s="6"/>
    </row>
    <row r="458" spans="8:11" ht="15">
      <c r="H458" s="6"/>
      <c r="K458" s="6"/>
    </row>
    <row r="459" spans="8:11" ht="15">
      <c r="H459" s="6"/>
      <c r="K459" s="6"/>
    </row>
    <row r="460" spans="8:11" ht="15">
      <c r="H460" s="6"/>
      <c r="K460" s="6"/>
    </row>
    <row r="461" spans="8:11" ht="15">
      <c r="H461" s="6"/>
      <c r="K461" s="6"/>
    </row>
    <row r="462" spans="8:11" ht="15">
      <c r="H462" s="6"/>
      <c r="K462" s="6"/>
    </row>
    <row r="463" spans="8:11" ht="15">
      <c r="H463" s="6"/>
      <c r="K463" s="6"/>
    </row>
    <row r="464" spans="8:11" ht="15">
      <c r="H464" s="6"/>
      <c r="K464" s="6"/>
    </row>
    <row r="465" spans="8:11" ht="15">
      <c r="H465" s="6"/>
      <c r="K465" s="6"/>
    </row>
    <row r="466" spans="8:11" ht="15">
      <c r="H466" s="6"/>
      <c r="K466" s="6"/>
    </row>
    <row r="467" spans="8:11" ht="15">
      <c r="H467" s="6"/>
      <c r="K467" s="6"/>
    </row>
    <row r="468" spans="8:11" ht="15">
      <c r="H468" s="6"/>
      <c r="K468" s="6"/>
    </row>
    <row r="469" spans="8:11" ht="15">
      <c r="H469" s="6"/>
      <c r="K469" s="6"/>
    </row>
    <row r="470" spans="8:11" ht="15">
      <c r="H470" s="6"/>
      <c r="K470" s="6"/>
    </row>
    <row r="471" spans="8:11" ht="15">
      <c r="H471" s="6"/>
      <c r="K471" s="6"/>
    </row>
    <row r="472" spans="8:11" ht="15">
      <c r="H472" s="6"/>
      <c r="K472" s="6"/>
    </row>
    <row r="473" spans="8:11" ht="15">
      <c r="H473" s="6"/>
      <c r="K473" s="6"/>
    </row>
    <row r="474" spans="8:11" ht="15">
      <c r="H474" s="6"/>
      <c r="K474" s="6"/>
    </row>
    <row r="475" spans="8:11" ht="15">
      <c r="H475" s="6"/>
      <c r="K475" s="6"/>
    </row>
    <row r="476" spans="8:11" ht="15">
      <c r="H476" s="6"/>
      <c r="K476" s="6"/>
    </row>
    <row r="477" spans="8:11" ht="15">
      <c r="H477" s="6"/>
      <c r="K477" s="6"/>
    </row>
    <row r="478" spans="8:11" ht="15">
      <c r="H478" s="6"/>
      <c r="K478" s="6"/>
    </row>
    <row r="479" spans="8:11" ht="15">
      <c r="H479" s="6"/>
      <c r="K479" s="6"/>
    </row>
    <row r="480" spans="8:11" ht="15">
      <c r="H480" s="6"/>
      <c r="K480" s="6"/>
    </row>
    <row r="481" spans="8:11" ht="15">
      <c r="H481" s="6"/>
      <c r="K481" s="6"/>
    </row>
    <row r="482" spans="8:11" ht="15">
      <c r="H482" s="6"/>
      <c r="K482" s="6"/>
    </row>
    <row r="483" spans="8:11" ht="15">
      <c r="H483" s="6"/>
      <c r="K483" s="6"/>
    </row>
    <row r="484" spans="8:11" ht="15">
      <c r="H484" s="6"/>
      <c r="K484" s="6"/>
    </row>
    <row r="485" spans="8:11" ht="15">
      <c r="H485" s="6"/>
      <c r="K485" s="6"/>
    </row>
    <row r="486" spans="8:11" ht="15">
      <c r="H486" s="6"/>
      <c r="K486" s="6"/>
    </row>
    <row r="487" spans="8:11" ht="15">
      <c r="H487" s="6"/>
      <c r="K487" s="6"/>
    </row>
    <row r="488" spans="8:11" ht="15">
      <c r="H488" s="6"/>
      <c r="K488" s="6"/>
    </row>
    <row r="489" spans="8:11" ht="15">
      <c r="H489" s="6"/>
      <c r="K489" s="6"/>
    </row>
    <row r="490" spans="8:11" ht="15">
      <c r="H490" s="6"/>
      <c r="K490" s="6"/>
    </row>
    <row r="491" spans="8:11" ht="15">
      <c r="H491" s="6"/>
      <c r="K491" s="6"/>
    </row>
    <row r="492" spans="8:11" ht="15">
      <c r="H492" s="6"/>
      <c r="K492" s="6"/>
    </row>
    <row r="493" spans="8:11" ht="15">
      <c r="H493" s="6"/>
      <c r="K493" s="6"/>
    </row>
    <row r="494" spans="8:11" ht="15">
      <c r="H494" s="6"/>
      <c r="K494" s="6"/>
    </row>
    <row r="495" spans="8:11" ht="15">
      <c r="H495" s="6"/>
      <c r="K495" s="6"/>
    </row>
    <row r="496" spans="8:11" ht="15">
      <c r="H496" s="6"/>
      <c r="K496" s="6"/>
    </row>
    <row r="497" spans="8:11" ht="15">
      <c r="H497" s="6"/>
      <c r="K497" s="6"/>
    </row>
    <row r="498" spans="8:11" ht="15">
      <c r="H498" s="6"/>
      <c r="K498" s="6"/>
    </row>
    <row r="499" spans="8:11" ht="15">
      <c r="H499" s="6"/>
      <c r="K499" s="6"/>
    </row>
    <row r="500" spans="8:11" ht="15">
      <c r="H500" s="6"/>
      <c r="K500" s="6"/>
    </row>
    <row r="501" spans="8:11" ht="15">
      <c r="H501" s="6"/>
      <c r="K501" s="6"/>
    </row>
    <row r="502" spans="8:11" ht="15">
      <c r="H502" s="6"/>
      <c r="K502" s="6"/>
    </row>
    <row r="503" spans="8:11" ht="15">
      <c r="H503" s="6"/>
      <c r="K503" s="6"/>
    </row>
    <row r="504" spans="8:11" ht="15">
      <c r="H504" s="6"/>
      <c r="K504" s="6"/>
    </row>
    <row r="505" spans="8:11" ht="15">
      <c r="H505" s="6"/>
      <c r="K505" s="6"/>
    </row>
    <row r="506" spans="8:11" ht="15">
      <c r="H506" s="6"/>
      <c r="K506" s="6"/>
    </row>
    <row r="507" spans="8:11" ht="15">
      <c r="H507" s="6"/>
      <c r="K507" s="6"/>
    </row>
    <row r="508" spans="8:11" ht="15">
      <c r="H508" s="6"/>
      <c r="K508" s="6"/>
    </row>
    <row r="509" spans="8:11" ht="15">
      <c r="H509" s="6"/>
      <c r="K509" s="6"/>
    </row>
    <row r="510" spans="8:11" ht="15">
      <c r="H510" s="6"/>
      <c r="K510" s="6"/>
    </row>
    <row r="511" spans="8:11" ht="15">
      <c r="H511" s="6"/>
      <c r="K511" s="6"/>
    </row>
    <row r="512" spans="8:11" ht="15">
      <c r="H512" s="6"/>
      <c r="K512" s="6"/>
    </row>
    <row r="513" spans="8:11" ht="15">
      <c r="H513" s="6"/>
      <c r="K513" s="6"/>
    </row>
    <row r="514" spans="8:11" ht="15">
      <c r="H514" s="6"/>
      <c r="K514" s="6"/>
    </row>
    <row r="515" spans="8:11" ht="15">
      <c r="H515" s="6"/>
      <c r="K515" s="6"/>
    </row>
    <row r="516" spans="8:11" ht="15">
      <c r="H516" s="6"/>
      <c r="K516" s="6"/>
    </row>
    <row r="517" spans="8:11" ht="15">
      <c r="H517" s="6"/>
      <c r="K517" s="6"/>
    </row>
    <row r="518" spans="8:11" ht="15">
      <c r="H518" s="6"/>
      <c r="K518" s="6"/>
    </row>
    <row r="519" spans="8:11" ht="15">
      <c r="H519" s="6"/>
      <c r="K519" s="6"/>
    </row>
    <row r="520" spans="8:11" ht="15">
      <c r="H520" s="6"/>
      <c r="K520" s="6"/>
    </row>
    <row r="521" spans="8:11" ht="15">
      <c r="H521" s="6"/>
      <c r="K521" s="6"/>
    </row>
    <row r="522" spans="8:11" ht="15">
      <c r="H522" s="6"/>
      <c r="K522" s="6"/>
    </row>
    <row r="523" spans="8:11" ht="15">
      <c r="H523" s="6"/>
      <c r="K523" s="6"/>
    </row>
    <row r="524" spans="8:11" ht="15">
      <c r="H524" s="6"/>
      <c r="K524" s="6"/>
    </row>
    <row r="525" spans="8:11" ht="15">
      <c r="H525" s="6"/>
      <c r="K525" s="6"/>
    </row>
    <row r="526" spans="8:11" ht="15">
      <c r="H526" s="6"/>
      <c r="K526" s="6"/>
    </row>
    <row r="527" spans="8:11" ht="15">
      <c r="H527" s="6"/>
      <c r="K527" s="6"/>
    </row>
    <row r="528" spans="8:11" ht="15">
      <c r="H528" s="6"/>
      <c r="K528" s="6"/>
    </row>
    <row r="529" spans="8:11" ht="15">
      <c r="H529" s="6"/>
      <c r="K529" s="6"/>
    </row>
    <row r="530" spans="8:11" ht="15">
      <c r="H530" s="6"/>
      <c r="K530" s="6"/>
    </row>
    <row r="531" spans="8:11" ht="15">
      <c r="H531" s="6"/>
      <c r="K531" s="6"/>
    </row>
    <row r="532" spans="8:11" ht="15">
      <c r="H532" s="6"/>
      <c r="K532" s="6"/>
    </row>
    <row r="533" spans="8:11" ht="15">
      <c r="H533" s="6"/>
      <c r="K533" s="6"/>
    </row>
    <row r="534" spans="8:11" ht="15">
      <c r="H534" s="6"/>
      <c r="K534" s="6"/>
    </row>
    <row r="535" spans="8:11" ht="15">
      <c r="H535" s="6"/>
      <c r="K535" s="6"/>
    </row>
    <row r="536" spans="8:11" ht="15">
      <c r="H536" s="6"/>
      <c r="K536" s="6"/>
    </row>
    <row r="537" spans="8:11" ht="15">
      <c r="H537" s="6"/>
      <c r="K537" s="6"/>
    </row>
    <row r="538" spans="8:11" ht="15">
      <c r="H538" s="6"/>
      <c r="K538" s="6"/>
    </row>
    <row r="539" spans="8:11" ht="15">
      <c r="H539" s="6"/>
      <c r="K539" s="6"/>
    </row>
    <row r="540" spans="8:11" ht="15">
      <c r="H540" s="6"/>
      <c r="K540" s="6"/>
    </row>
    <row r="541" spans="8:11" ht="15">
      <c r="H541" s="6"/>
      <c r="K541" s="6"/>
    </row>
    <row r="542" spans="8:11" ht="15">
      <c r="H542" s="6"/>
      <c r="K542" s="6"/>
    </row>
    <row r="543" spans="8:11" ht="15">
      <c r="H543" s="6"/>
      <c r="K543" s="6"/>
    </row>
    <row r="544" spans="8:11" ht="15">
      <c r="H544" s="6"/>
      <c r="K544" s="6"/>
    </row>
    <row r="545" spans="8:11" ht="15">
      <c r="H545" s="6"/>
      <c r="K545" s="6"/>
    </row>
    <row r="546" spans="8:11" ht="15">
      <c r="H546" s="6"/>
      <c r="K546" s="6"/>
    </row>
    <row r="547" spans="8:11" ht="15">
      <c r="H547" s="6"/>
      <c r="K547" s="6"/>
    </row>
    <row r="548" spans="8:11" ht="15">
      <c r="H548" s="6"/>
      <c r="K548" s="6"/>
    </row>
    <row r="549" spans="8:11" ht="15">
      <c r="H549" s="6"/>
      <c r="K549" s="6"/>
    </row>
    <row r="550" spans="8:11" ht="15">
      <c r="H550" s="6"/>
      <c r="K550" s="6"/>
    </row>
    <row r="551" spans="8:11" ht="15">
      <c r="H551" s="6"/>
      <c r="K551" s="6"/>
    </row>
    <row r="552" spans="8:11" ht="15">
      <c r="H552" s="6"/>
      <c r="K552" s="6"/>
    </row>
    <row r="553" spans="8:11" ht="15">
      <c r="H553" s="6"/>
      <c r="K553" s="6"/>
    </row>
    <row r="554" spans="8:11" ht="15">
      <c r="H554" s="6"/>
      <c r="K554" s="6"/>
    </row>
    <row r="555" spans="8:11" ht="15">
      <c r="H555" s="6"/>
      <c r="K555" s="6"/>
    </row>
    <row r="556" spans="8:11" ht="15">
      <c r="H556" s="6"/>
      <c r="K556" s="6"/>
    </row>
    <row r="557" spans="8:11" ht="15">
      <c r="H557" s="6"/>
      <c r="K557" s="6"/>
    </row>
    <row r="558" spans="8:11" ht="15">
      <c r="H558" s="6"/>
      <c r="K558" s="6"/>
    </row>
    <row r="559" spans="8:11" ht="15">
      <c r="H559" s="6"/>
      <c r="K559" s="6"/>
    </row>
    <row r="560" spans="8:11" ht="15">
      <c r="H560" s="6"/>
      <c r="K560" s="6"/>
    </row>
    <row r="561" spans="8:11" ht="15">
      <c r="H561" s="6"/>
      <c r="K561" s="6"/>
    </row>
    <row r="562" spans="8:11" ht="15">
      <c r="H562" s="6"/>
      <c r="K562" s="6"/>
    </row>
    <row r="563" spans="8:11" ht="15">
      <c r="H563" s="6"/>
      <c r="K563" s="6"/>
    </row>
    <row r="564" spans="8:11" ht="15">
      <c r="H564" s="6"/>
      <c r="K564" s="6"/>
    </row>
    <row r="565" spans="8:11" ht="15">
      <c r="H565" s="6"/>
      <c r="K565" s="6"/>
    </row>
    <row r="566" spans="8:11" ht="15">
      <c r="H566" s="6"/>
      <c r="K566" s="6"/>
    </row>
    <row r="567" spans="8:11" ht="15">
      <c r="H567" s="6"/>
      <c r="K567" s="6"/>
    </row>
    <row r="568" spans="8:11" ht="15">
      <c r="H568" s="6"/>
      <c r="K568" s="6"/>
    </row>
    <row r="569" spans="8:11" ht="15">
      <c r="H569" s="6"/>
      <c r="K569" s="6"/>
    </row>
    <row r="570" spans="8:11" ht="15">
      <c r="H570" s="6"/>
      <c r="K570" s="6"/>
    </row>
    <row r="571" spans="8:11" ht="15">
      <c r="H571" s="6"/>
      <c r="K571" s="6"/>
    </row>
    <row r="572" spans="8:11" ht="15">
      <c r="H572" s="6"/>
      <c r="K572" s="6"/>
    </row>
    <row r="573" spans="8:11" ht="15">
      <c r="H573" s="6"/>
      <c r="K573" s="6"/>
    </row>
    <row r="574" spans="8:11" ht="15">
      <c r="H574" s="6"/>
      <c r="K574" s="6"/>
    </row>
    <row r="575" spans="8:11" ht="15">
      <c r="H575" s="6"/>
      <c r="K575" s="6"/>
    </row>
    <row r="576" spans="8:11" ht="15">
      <c r="H576" s="6"/>
      <c r="K576" s="6"/>
    </row>
    <row r="577" spans="8:11" ht="15">
      <c r="H577" s="6"/>
      <c r="K577" s="6"/>
    </row>
    <row r="578" spans="8:11" ht="15">
      <c r="H578" s="6"/>
      <c r="K578" s="6"/>
    </row>
    <row r="579" spans="8:11" ht="15">
      <c r="H579" s="6"/>
      <c r="K579" s="6"/>
    </row>
    <row r="580" spans="8:11" ht="15">
      <c r="H580" s="6"/>
      <c r="K580" s="6"/>
    </row>
    <row r="581" spans="8:11" ht="15">
      <c r="H581" s="6"/>
      <c r="K581" s="6"/>
    </row>
    <row r="582" spans="8:11" ht="15">
      <c r="H582" s="6"/>
      <c r="K582" s="6"/>
    </row>
    <row r="583" spans="8:11" ht="15">
      <c r="H583" s="6"/>
      <c r="K583" s="6"/>
    </row>
    <row r="584" spans="8:11" ht="15">
      <c r="H584" s="6"/>
      <c r="K584" s="6"/>
    </row>
    <row r="585" spans="8:11" ht="15">
      <c r="H585" s="6"/>
      <c r="K585" s="6"/>
    </row>
    <row r="586" spans="8:11" ht="15">
      <c r="H586" s="6"/>
      <c r="K586" s="6"/>
    </row>
    <row r="587" spans="8:11" ht="15">
      <c r="H587" s="6"/>
      <c r="K587" s="6"/>
    </row>
    <row r="588" spans="8:11" ht="15">
      <c r="H588" s="6"/>
      <c r="K588" s="6"/>
    </row>
    <row r="589" spans="8:11" ht="15">
      <c r="H589" s="6"/>
      <c r="K589" s="6"/>
    </row>
    <row r="590" spans="8:11" ht="15">
      <c r="H590" s="6"/>
      <c r="K590" s="6"/>
    </row>
    <row r="591" spans="8:11" ht="15">
      <c r="H591" s="6"/>
      <c r="K591" s="6"/>
    </row>
    <row r="592" spans="8:11" ht="15">
      <c r="H592" s="6"/>
      <c r="K592" s="6"/>
    </row>
    <row r="593" spans="8:11" ht="15">
      <c r="H593" s="6"/>
      <c r="K593" s="6"/>
    </row>
    <row r="594" spans="8:11" ht="15">
      <c r="H594" s="6"/>
      <c r="K594" s="6"/>
    </row>
    <row r="595" spans="8:11" ht="15">
      <c r="H595" s="6"/>
      <c r="K595" s="6"/>
    </row>
    <row r="596" spans="8:11" ht="15">
      <c r="H596" s="6"/>
      <c r="K596" s="6"/>
    </row>
    <row r="597" spans="8:11" ht="15">
      <c r="H597" s="6"/>
      <c r="K597" s="6"/>
    </row>
    <row r="598" spans="8:11" ht="15">
      <c r="H598" s="6"/>
      <c r="K598" s="6"/>
    </row>
    <row r="599" spans="8:11" ht="15">
      <c r="H599" s="6"/>
      <c r="K599" s="6"/>
    </row>
    <row r="600" spans="8:11" ht="15">
      <c r="H600" s="6"/>
      <c r="K600" s="6"/>
    </row>
    <row r="601" spans="8:11" ht="15">
      <c r="H601" s="6"/>
      <c r="K601" s="6"/>
    </row>
    <row r="602" spans="8:11" ht="15">
      <c r="H602" s="6"/>
      <c r="K602" s="6"/>
    </row>
    <row r="603" spans="8:11" ht="15">
      <c r="H603" s="6"/>
      <c r="K603" s="6"/>
    </row>
    <row r="604" spans="8:11" ht="15">
      <c r="H604" s="6"/>
      <c r="K604" s="6"/>
    </row>
    <row r="605" spans="8:11" ht="15">
      <c r="H605" s="6"/>
      <c r="K605" s="6"/>
    </row>
    <row r="606" spans="8:11" ht="15">
      <c r="H606" s="6"/>
      <c r="K606" s="6"/>
    </row>
    <row r="607" spans="8:11" ht="15">
      <c r="H607" s="6"/>
      <c r="K607" s="6"/>
    </row>
    <row r="608" spans="8:11" ht="15">
      <c r="H608" s="6"/>
      <c r="K608" s="6"/>
    </row>
    <row r="609" spans="8:11" ht="15">
      <c r="H609" s="6"/>
      <c r="K609" s="6"/>
    </row>
    <row r="610" spans="8:11" ht="15">
      <c r="H610" s="6"/>
      <c r="K610" s="6"/>
    </row>
    <row r="611" spans="8:11" ht="15">
      <c r="H611" s="6"/>
      <c r="K611" s="6"/>
    </row>
    <row r="612" spans="8:11" ht="15">
      <c r="H612" s="6"/>
      <c r="K612" s="6"/>
    </row>
    <row r="613" spans="8:11" ht="15">
      <c r="H613" s="6"/>
      <c r="K613" s="6"/>
    </row>
    <row r="614" spans="8:11" ht="15">
      <c r="H614" s="6"/>
      <c r="K614" s="6"/>
    </row>
    <row r="615" spans="8:11" ht="15">
      <c r="H615" s="6"/>
      <c r="K615" s="6"/>
    </row>
    <row r="616" spans="8:11" ht="15">
      <c r="H616" s="6"/>
      <c r="K616" s="6"/>
    </row>
    <row r="617" spans="8:11" ht="15">
      <c r="H617" s="6"/>
      <c r="K617" s="6"/>
    </row>
    <row r="618" spans="8:11" ht="15">
      <c r="H618" s="6"/>
      <c r="K618" s="6"/>
    </row>
    <row r="619" spans="8:11" ht="15">
      <c r="H619" s="6"/>
      <c r="K619" s="6"/>
    </row>
    <row r="620" spans="8:11" ht="15">
      <c r="H620" s="6"/>
      <c r="K620" s="6"/>
    </row>
    <row r="621" spans="8:11" ht="15">
      <c r="H621" s="6"/>
      <c r="K621" s="6"/>
    </row>
    <row r="622" spans="8:11" ht="15">
      <c r="H622" s="6"/>
      <c r="K622" s="6"/>
    </row>
    <row r="623" spans="8:11" ht="15">
      <c r="H623" s="6"/>
      <c r="K623" s="6"/>
    </row>
    <row r="624" spans="8:11" ht="15">
      <c r="H624" s="6"/>
      <c r="K624" s="6"/>
    </row>
    <row r="625" spans="8:11" ht="15">
      <c r="H625" s="6"/>
      <c r="K625" s="6"/>
    </row>
    <row r="626" spans="8:11" ht="15">
      <c r="H626" s="6"/>
      <c r="K626" s="6"/>
    </row>
    <row r="627" spans="8:11" ht="15">
      <c r="H627" s="6"/>
      <c r="K627" s="6"/>
    </row>
    <row r="628" spans="8:11" ht="15">
      <c r="H628" s="6"/>
      <c r="K628" s="6"/>
    </row>
    <row r="629" spans="8:11" ht="15">
      <c r="H629" s="6"/>
      <c r="K629" s="6"/>
    </row>
    <row r="630" spans="8:11" ht="15">
      <c r="H630" s="6"/>
      <c r="K630" s="6"/>
    </row>
    <row r="631" spans="8:11" ht="15">
      <c r="H631" s="6"/>
      <c r="K631" s="6"/>
    </row>
    <row r="632" spans="8:11" ht="15">
      <c r="H632" s="6"/>
      <c r="K632" s="6"/>
    </row>
    <row r="633" spans="8:11" ht="15">
      <c r="H633" s="6"/>
      <c r="K633" s="6"/>
    </row>
    <row r="634" spans="8:11" ht="15">
      <c r="H634" s="6"/>
      <c r="K634" s="6"/>
    </row>
    <row r="635" spans="8:11" ht="15">
      <c r="H635" s="6"/>
      <c r="K635" s="6"/>
    </row>
    <row r="636" spans="8:11" ht="15">
      <c r="H636" s="6"/>
      <c r="K636" s="6"/>
    </row>
    <row r="637" spans="8:11" ht="15">
      <c r="H637" s="6"/>
      <c r="K637" s="6"/>
    </row>
    <row r="638" spans="8:11" ht="15">
      <c r="H638" s="6"/>
      <c r="K638" s="6"/>
    </row>
    <row r="639" spans="8:11" ht="15">
      <c r="H639" s="6"/>
      <c r="K639" s="6"/>
    </row>
    <row r="640" spans="8:11" ht="15">
      <c r="H640" s="6"/>
      <c r="K640" s="6"/>
    </row>
    <row r="641" spans="8:11" ht="15">
      <c r="H641" s="6"/>
      <c r="K641" s="6"/>
    </row>
    <row r="642" spans="8:11" ht="15">
      <c r="H642" s="6"/>
      <c r="K642" s="6"/>
    </row>
    <row r="643" spans="8:11" ht="15">
      <c r="H643" s="6"/>
      <c r="K643" s="6"/>
    </row>
    <row r="644" spans="8:11" ht="15">
      <c r="H644" s="6"/>
      <c r="K644" s="6"/>
    </row>
    <row r="645" spans="8:11" ht="15">
      <c r="H645" s="6"/>
      <c r="K645" s="6"/>
    </row>
    <row r="646" spans="8:11" ht="15">
      <c r="H646" s="6"/>
      <c r="K646" s="6"/>
    </row>
    <row r="647" spans="8:11" ht="15">
      <c r="H647" s="6"/>
      <c r="K647" s="6"/>
    </row>
    <row r="648" spans="8:11" ht="15">
      <c r="H648" s="6"/>
      <c r="K648" s="6"/>
    </row>
    <row r="649" spans="8:11" ht="15">
      <c r="H649" s="6"/>
      <c r="K649" s="6"/>
    </row>
    <row r="650" spans="8:11" ht="15">
      <c r="H650" s="6"/>
      <c r="K650" s="6"/>
    </row>
    <row r="651" spans="8:11" ht="15">
      <c r="H651" s="6"/>
      <c r="K651" s="6"/>
    </row>
    <row r="652" spans="8:11" ht="15">
      <c r="H652" s="6"/>
      <c r="K652" s="6"/>
    </row>
    <row r="653" spans="8:11" ht="15">
      <c r="H653" s="6"/>
      <c r="K653" s="6"/>
    </row>
    <row r="654" spans="8:11" ht="15">
      <c r="H654" s="6"/>
      <c r="K654" s="6"/>
    </row>
    <row r="655" spans="8:11" ht="15">
      <c r="H655" s="6"/>
      <c r="K655" s="6"/>
    </row>
    <row r="656" spans="8:11" ht="15">
      <c r="H656" s="6"/>
      <c r="K656" s="6"/>
    </row>
    <row r="657" spans="8:11" ht="15">
      <c r="H657" s="6"/>
      <c r="K657" s="6"/>
    </row>
    <row r="658" spans="8:11" ht="15">
      <c r="H658" s="6"/>
      <c r="K658" s="6"/>
    </row>
    <row r="659" spans="8:11" ht="15">
      <c r="H659" s="6"/>
      <c r="K659" s="6"/>
    </row>
    <row r="660" spans="8:11" ht="15">
      <c r="H660" s="6"/>
      <c r="K660" s="6"/>
    </row>
    <row r="661" spans="8:11" ht="15">
      <c r="H661" s="6"/>
      <c r="K661" s="6"/>
    </row>
    <row r="662" spans="8:11" ht="15">
      <c r="H662" s="6"/>
      <c r="K662" s="6"/>
    </row>
    <row r="663" spans="8:11" ht="15">
      <c r="H663" s="6"/>
      <c r="K663" s="6"/>
    </row>
    <row r="664" spans="8:11" ht="15">
      <c r="H664" s="6"/>
      <c r="K664" s="6"/>
    </row>
    <row r="665" spans="8:11" ht="15">
      <c r="H665" s="6"/>
      <c r="K665" s="6"/>
    </row>
    <row r="666" spans="8:11" ht="15">
      <c r="H666" s="6"/>
      <c r="K666" s="6"/>
    </row>
    <row r="667" spans="8:11" ht="15">
      <c r="H667" s="6"/>
      <c r="K667" s="6"/>
    </row>
    <row r="668" spans="8:11" ht="15">
      <c r="H668" s="6"/>
      <c r="K668" s="6"/>
    </row>
    <row r="669" spans="8:11" ht="15">
      <c r="H669" s="6"/>
      <c r="K669" s="6"/>
    </row>
    <row r="670" spans="8:11" ht="15">
      <c r="H670" s="6"/>
      <c r="K670" s="6"/>
    </row>
    <row r="671" spans="8:11" ht="15">
      <c r="H671" s="6"/>
      <c r="K671" s="6"/>
    </row>
    <row r="672" spans="8:11" ht="15">
      <c r="H672" s="6"/>
      <c r="K672" s="6"/>
    </row>
    <row r="673" spans="8:11" ht="15">
      <c r="H673" s="6"/>
      <c r="K673" s="6"/>
    </row>
    <row r="674" spans="8:11" ht="15">
      <c r="H674" s="6"/>
      <c r="K674" s="6"/>
    </row>
    <row r="675" spans="8:11" ht="15">
      <c r="H675" s="6"/>
      <c r="K675" s="6"/>
    </row>
    <row r="676" spans="8:11" ht="15">
      <c r="H676" s="6"/>
      <c r="K676" s="6"/>
    </row>
    <row r="677" spans="8:11" ht="15">
      <c r="H677" s="6"/>
      <c r="K677" s="6"/>
    </row>
    <row r="678" spans="8:11" ht="15">
      <c r="H678" s="6"/>
      <c r="K678" s="6"/>
    </row>
    <row r="679" spans="8:11" ht="15">
      <c r="H679" s="6"/>
      <c r="K679" s="6"/>
    </row>
    <row r="680" spans="8:11" ht="15">
      <c r="H680" s="6"/>
      <c r="K680" s="6"/>
    </row>
    <row r="681" spans="8:11" ht="15">
      <c r="H681" s="6"/>
      <c r="K681" s="6"/>
    </row>
    <row r="682" spans="8:11" ht="15">
      <c r="H682" s="6"/>
      <c r="K682" s="6"/>
    </row>
    <row r="683" spans="8:11" ht="15">
      <c r="H683" s="6"/>
      <c r="K683" s="6"/>
    </row>
    <row r="684" spans="8:11" ht="15">
      <c r="H684" s="6"/>
      <c r="K684" s="6"/>
    </row>
    <row r="685" spans="8:11" ht="15">
      <c r="H685" s="6"/>
      <c r="K685" s="6"/>
    </row>
    <row r="686" spans="8:11" ht="15">
      <c r="H686" s="6"/>
      <c r="K686" s="6"/>
    </row>
    <row r="687" spans="8:11" ht="15">
      <c r="H687" s="6"/>
      <c r="K687" s="6"/>
    </row>
    <row r="688" spans="8:11" ht="15">
      <c r="H688" s="6"/>
      <c r="K688" s="6"/>
    </row>
    <row r="689" spans="8:11" ht="15">
      <c r="H689" s="6"/>
      <c r="K689" s="6"/>
    </row>
    <row r="690" spans="8:11" ht="15">
      <c r="H690" s="6"/>
      <c r="K690" s="6"/>
    </row>
    <row r="691" spans="8:11" ht="15">
      <c r="H691" s="6"/>
      <c r="K691" s="6"/>
    </row>
    <row r="692" spans="8:11" ht="15">
      <c r="H692" s="6"/>
      <c r="K692" s="6"/>
    </row>
    <row r="693" spans="8:11" ht="15">
      <c r="H693" s="6"/>
      <c r="K693" s="6"/>
    </row>
    <row r="694" spans="8:11" ht="15">
      <c r="H694" s="6"/>
      <c r="K694" s="6"/>
    </row>
    <row r="695" spans="8:11" ht="15">
      <c r="H695" s="6"/>
      <c r="K695" s="6"/>
    </row>
    <row r="696" spans="8:11" ht="15">
      <c r="H696" s="6"/>
      <c r="K696" s="6"/>
    </row>
    <row r="697" spans="8:11" ht="15">
      <c r="H697" s="6"/>
      <c r="K697" s="6"/>
    </row>
    <row r="698" spans="8:11" ht="15">
      <c r="H698" s="6"/>
      <c r="K698" s="6"/>
    </row>
    <row r="699" spans="8:11" ht="15">
      <c r="H699" s="6"/>
      <c r="K699" s="6"/>
    </row>
    <row r="700" spans="8:11" ht="15">
      <c r="H700" s="6"/>
      <c r="K700" s="6"/>
    </row>
    <row r="701" spans="8:11" ht="15">
      <c r="H701" s="6"/>
      <c r="K701" s="6"/>
    </row>
    <row r="702" spans="8:11" ht="15">
      <c r="H702" s="6"/>
      <c r="K702" s="6"/>
    </row>
    <row r="703" spans="8:11" ht="15">
      <c r="H703" s="6"/>
      <c r="K703" s="6"/>
    </row>
    <row r="704" spans="8:11" ht="15">
      <c r="H704" s="6"/>
      <c r="K704" s="6"/>
    </row>
    <row r="705" spans="8:11" ht="15">
      <c r="H705" s="6"/>
      <c r="K705" s="6"/>
    </row>
    <row r="706" spans="8:11" ht="15">
      <c r="H706" s="6"/>
      <c r="K706" s="6"/>
    </row>
    <row r="707" spans="8:11" ht="15">
      <c r="H707" s="6"/>
      <c r="K707" s="6"/>
    </row>
    <row r="708" spans="8:11" ht="15">
      <c r="H708" s="6"/>
      <c r="K708" s="6"/>
    </row>
    <row r="709" spans="8:11" ht="15">
      <c r="H709" s="6"/>
      <c r="K709" s="6"/>
    </row>
    <row r="710" spans="8:11" ht="15">
      <c r="H710" s="6"/>
      <c r="K710" s="6"/>
    </row>
    <row r="711" spans="8:11" ht="15">
      <c r="H711" s="6"/>
      <c r="K711" s="6"/>
    </row>
    <row r="712" spans="8:11" ht="15">
      <c r="H712" s="6"/>
      <c r="K712" s="6"/>
    </row>
    <row r="713" spans="8:11" ht="15">
      <c r="H713" s="6"/>
      <c r="K713" s="6"/>
    </row>
    <row r="714" spans="8:11" ht="15">
      <c r="H714" s="6"/>
      <c r="K714" s="6"/>
    </row>
    <row r="715" spans="8:11" ht="15">
      <c r="H715" s="6"/>
      <c r="K715" s="6"/>
    </row>
    <row r="716" spans="8:11" ht="15">
      <c r="H716" s="6"/>
      <c r="K716" s="6"/>
    </row>
    <row r="717" spans="8:11" ht="15">
      <c r="H717" s="6"/>
      <c r="K717" s="6"/>
    </row>
    <row r="718" spans="8:11" ht="15">
      <c r="H718" s="6"/>
      <c r="K718" s="6"/>
    </row>
    <row r="719" spans="8:11" ht="15">
      <c r="H719" s="6"/>
      <c r="K719" s="6"/>
    </row>
    <row r="720" spans="8:11" ht="15">
      <c r="H720" s="6"/>
      <c r="K720" s="6"/>
    </row>
    <row r="721" spans="8:11" ht="15">
      <c r="H721" s="6"/>
      <c r="K721" s="6"/>
    </row>
    <row r="722" spans="8:11" ht="15">
      <c r="H722" s="6"/>
      <c r="K722" s="6"/>
    </row>
    <row r="723" spans="8:11" ht="15">
      <c r="H723" s="6"/>
      <c r="K723" s="6"/>
    </row>
    <row r="724" spans="8:11" ht="15">
      <c r="H724" s="6"/>
      <c r="K724" s="6"/>
    </row>
    <row r="725" spans="8:11" ht="15">
      <c r="H725" s="6"/>
      <c r="K725" s="6"/>
    </row>
    <row r="726" spans="8:11" ht="15">
      <c r="H726" s="6"/>
      <c r="K726" s="6"/>
    </row>
    <row r="727" spans="8:11" ht="15">
      <c r="H727" s="6"/>
      <c r="K727" s="6"/>
    </row>
    <row r="728" spans="8:11" ht="15">
      <c r="H728" s="6"/>
      <c r="K728" s="6"/>
    </row>
    <row r="729" spans="8:11" ht="15">
      <c r="H729" s="6"/>
      <c r="K729" s="6"/>
    </row>
    <row r="730" spans="8:11" ht="15">
      <c r="H730" s="6"/>
      <c r="K730" s="6"/>
    </row>
    <row r="731" spans="8:11" ht="15">
      <c r="H731" s="6"/>
      <c r="K731" s="6"/>
    </row>
    <row r="732" spans="8:11" ht="15">
      <c r="H732" s="6"/>
      <c r="K732" s="6"/>
    </row>
    <row r="733" spans="8:11" ht="15">
      <c r="H733" s="6"/>
      <c r="K733" s="6"/>
    </row>
    <row r="734" spans="8:11" ht="15">
      <c r="H734" s="6"/>
      <c r="K734" s="6"/>
    </row>
    <row r="735" spans="8:11" ht="15">
      <c r="H735" s="6"/>
      <c r="K735" s="6"/>
    </row>
    <row r="736" spans="8:11" ht="15">
      <c r="H736" s="6"/>
      <c r="K736" s="6"/>
    </row>
    <row r="737" spans="8:11" ht="15">
      <c r="H737" s="6"/>
      <c r="K737" s="6"/>
    </row>
    <row r="738" spans="8:11" ht="15">
      <c r="H738" s="6"/>
      <c r="K738" s="6"/>
    </row>
    <row r="739" spans="8:11" ht="15">
      <c r="H739" s="6"/>
      <c r="K739" s="6"/>
    </row>
    <row r="740" spans="8:11" ht="15">
      <c r="H740" s="6"/>
      <c r="K740" s="6"/>
    </row>
    <row r="741" spans="8:11" ht="15">
      <c r="H741" s="6"/>
      <c r="K741" s="6"/>
    </row>
    <row r="742" spans="8:11" ht="15">
      <c r="H742" s="6"/>
      <c r="K742" s="6"/>
    </row>
    <row r="743" spans="8:11" ht="15">
      <c r="H743" s="6"/>
      <c r="K743" s="6"/>
    </row>
    <row r="744" spans="8:11" ht="15">
      <c r="H744" s="6"/>
      <c r="K744" s="6"/>
    </row>
    <row r="745" spans="8:11" ht="15">
      <c r="H745" s="6"/>
      <c r="K745" s="6"/>
    </row>
    <row r="746" spans="8:11" ht="15">
      <c r="H746" s="6"/>
      <c r="K746" s="6"/>
    </row>
    <row r="747" spans="8:11" ht="15">
      <c r="H747" s="6"/>
      <c r="K747" s="6"/>
    </row>
    <row r="748" spans="8:11" ht="15">
      <c r="H748" s="6"/>
      <c r="K748" s="6"/>
    </row>
    <row r="749" spans="8:11" ht="15">
      <c r="H749" s="6"/>
      <c r="K749" s="6"/>
    </row>
    <row r="750" spans="8:11" ht="15">
      <c r="H750" s="6"/>
      <c r="K750" s="6"/>
    </row>
    <row r="751" spans="8:11" ht="15">
      <c r="H751" s="6"/>
      <c r="K751" s="6"/>
    </row>
    <row r="752" spans="8:11" ht="15">
      <c r="H752" s="6"/>
      <c r="K752" s="6"/>
    </row>
    <row r="753" spans="8:11" ht="15">
      <c r="H753" s="6"/>
      <c r="K753" s="6"/>
    </row>
    <row r="754" spans="8:11" ht="15">
      <c r="H754" s="6"/>
      <c r="K754" s="6"/>
    </row>
    <row r="755" spans="8:11" ht="15">
      <c r="H755" s="6"/>
      <c r="K755" s="6"/>
    </row>
    <row r="756" spans="8:11" ht="15">
      <c r="H756" s="6"/>
      <c r="K756" s="6"/>
    </row>
    <row r="757" spans="8:11" ht="15">
      <c r="H757" s="6"/>
      <c r="K757" s="6"/>
    </row>
    <row r="758" spans="8:11" ht="15">
      <c r="H758" s="6"/>
      <c r="K758" s="6"/>
    </row>
    <row r="759" spans="8:11" ht="15">
      <c r="H759" s="6"/>
      <c r="K759" s="6"/>
    </row>
    <row r="760" spans="8:11" ht="15">
      <c r="H760" s="6"/>
      <c r="K760" s="6"/>
    </row>
    <row r="761" spans="8:11" ht="15">
      <c r="H761" s="6"/>
      <c r="K761" s="6"/>
    </row>
    <row r="762" spans="8:11" ht="15">
      <c r="H762" s="6"/>
      <c r="K762" s="6"/>
    </row>
    <row r="763" spans="8:11" ht="15">
      <c r="H763" s="6"/>
      <c r="K763" s="6"/>
    </row>
    <row r="764" spans="8:11" ht="15">
      <c r="H764" s="6"/>
      <c r="K764" s="6"/>
    </row>
    <row r="765" spans="8:11" ht="15">
      <c r="H765" s="6"/>
      <c r="K765" s="6"/>
    </row>
    <row r="766" spans="8:11" ht="15">
      <c r="H766" s="6"/>
      <c r="K766" s="6"/>
    </row>
    <row r="767" spans="8:11" ht="15">
      <c r="H767" s="6"/>
      <c r="K767" s="6"/>
    </row>
    <row r="768" spans="8:11" ht="15">
      <c r="H768" s="6"/>
      <c r="K768" s="6"/>
    </row>
    <row r="769" spans="8:11" ht="15">
      <c r="H769" s="6"/>
      <c r="K769" s="6"/>
    </row>
    <row r="770" spans="8:11" ht="15">
      <c r="H770" s="6"/>
      <c r="K770" s="6"/>
    </row>
    <row r="771" spans="8:11" ht="15">
      <c r="H771" s="6"/>
      <c r="K771" s="6"/>
    </row>
    <row r="772" spans="8:11" ht="15">
      <c r="H772" s="6"/>
      <c r="K772" s="6"/>
    </row>
    <row r="773" spans="8:11" ht="15">
      <c r="H773" s="6"/>
      <c r="K773" s="6"/>
    </row>
    <row r="774" spans="8:11" ht="15">
      <c r="H774" s="6"/>
      <c r="K774" s="6"/>
    </row>
    <row r="775" spans="8:11" ht="15">
      <c r="H775" s="6"/>
      <c r="K775" s="6"/>
    </row>
    <row r="776" spans="8:11" ht="15">
      <c r="H776" s="6"/>
      <c r="K776" s="6"/>
    </row>
    <row r="777" spans="8:11" ht="15">
      <c r="H777" s="6"/>
      <c r="K777" s="6"/>
    </row>
    <row r="778" spans="8:11" ht="15">
      <c r="H778" s="6"/>
      <c r="K778" s="6"/>
    </row>
    <row r="779" spans="8:11" ht="15">
      <c r="H779" s="6"/>
      <c r="K779" s="6"/>
    </row>
    <row r="780" spans="8:11" ht="15">
      <c r="H780" s="6"/>
      <c r="K780" s="6"/>
    </row>
    <row r="781" spans="8:11" ht="15">
      <c r="H781" s="6"/>
      <c r="K781" s="6"/>
    </row>
    <row r="782" spans="8:11" ht="15">
      <c r="H782" s="6"/>
      <c r="K782" s="6"/>
    </row>
    <row r="783" spans="8:11" ht="15">
      <c r="H783" s="6"/>
      <c r="K783" s="6"/>
    </row>
    <row r="784" spans="8:11" ht="15">
      <c r="H784" s="6"/>
      <c r="K784" s="6"/>
    </row>
    <row r="785" spans="8:11" ht="15">
      <c r="H785" s="6"/>
      <c r="K785" s="6"/>
    </row>
    <row r="786" spans="8:11" ht="15">
      <c r="H786" s="6"/>
      <c r="K786" s="6"/>
    </row>
    <row r="787" spans="8:11" ht="15">
      <c r="H787" s="6"/>
      <c r="K787" s="6"/>
    </row>
    <row r="788" spans="8:11" ht="15">
      <c r="H788" s="6"/>
      <c r="K788" s="6"/>
    </row>
    <row r="789" spans="8:11" ht="15">
      <c r="H789" s="6"/>
      <c r="K789" s="6"/>
    </row>
    <row r="790" spans="8:11" ht="15">
      <c r="H790" s="6"/>
      <c r="K790" s="6"/>
    </row>
    <row r="791" spans="8:11" ht="15">
      <c r="H791" s="6"/>
      <c r="K791" s="6"/>
    </row>
    <row r="792" spans="8:11" ht="15">
      <c r="H792" s="6"/>
      <c r="K792" s="6"/>
    </row>
    <row r="793" spans="8:11" ht="15">
      <c r="H793" s="6"/>
      <c r="K793" s="6"/>
    </row>
    <row r="794" spans="8:11" ht="15">
      <c r="H794" s="6"/>
      <c r="K794" s="6"/>
    </row>
    <row r="795" spans="8:11" ht="15">
      <c r="H795" s="6"/>
      <c r="K795" s="6"/>
    </row>
    <row r="796" spans="8:11" ht="15">
      <c r="H796" s="6"/>
      <c r="K796" s="6"/>
    </row>
    <row r="797" spans="8:11" ht="15">
      <c r="H797" s="6"/>
      <c r="K797" s="6"/>
    </row>
    <row r="798" spans="8:11" ht="15">
      <c r="H798" s="6"/>
      <c r="K798" s="6"/>
    </row>
    <row r="799" spans="8:11" ht="15">
      <c r="H799" s="6"/>
      <c r="K799" s="6"/>
    </row>
    <row r="800" spans="8:11" ht="15">
      <c r="H800" s="6"/>
      <c r="K800" s="6"/>
    </row>
    <row r="801" spans="8:11" ht="15">
      <c r="H801" s="6"/>
      <c r="K801" s="6"/>
    </row>
    <row r="802" spans="8:11" ht="15">
      <c r="H802" s="6"/>
      <c r="K802" s="6"/>
    </row>
    <row r="803" spans="8:11" ht="15">
      <c r="H803" s="6"/>
      <c r="K803" s="6"/>
    </row>
    <row r="804" spans="8:11" ht="15">
      <c r="H804" s="6"/>
      <c r="K804" s="6"/>
    </row>
    <row r="805" spans="8:11" ht="15">
      <c r="H805" s="6"/>
      <c r="K805" s="6"/>
    </row>
    <row r="806" spans="8:11" ht="15">
      <c r="H806" s="6"/>
      <c r="K806" s="6"/>
    </row>
    <row r="807" spans="8:11" ht="15">
      <c r="H807" s="6"/>
      <c r="K807" s="6"/>
    </row>
    <row r="808" spans="8:11" ht="15">
      <c r="H808" s="6"/>
      <c r="K808" s="6"/>
    </row>
    <row r="809" spans="8:11" ht="15">
      <c r="H809" s="6"/>
      <c r="K809" s="6"/>
    </row>
    <row r="810" spans="8:11" ht="15">
      <c r="H810" s="6"/>
      <c r="K810" s="6"/>
    </row>
    <row r="811" spans="8:11" ht="15">
      <c r="H811" s="6"/>
      <c r="K811" s="6"/>
    </row>
    <row r="812" spans="8:11" ht="15">
      <c r="H812" s="6"/>
      <c r="K812" s="6"/>
    </row>
    <row r="813" spans="8:11" ht="15">
      <c r="H813" s="6"/>
      <c r="K813" s="6"/>
    </row>
    <row r="814" spans="8:11" ht="15">
      <c r="H814" s="6"/>
      <c r="K814" s="6"/>
    </row>
    <row r="815" spans="8:11" ht="15">
      <c r="H815" s="6"/>
      <c r="K815" s="6"/>
    </row>
    <row r="816" spans="8:11" ht="15">
      <c r="H816" s="6"/>
      <c r="K816" s="6"/>
    </row>
    <row r="817" spans="8:11" ht="15">
      <c r="H817" s="6"/>
      <c r="K817" s="6"/>
    </row>
    <row r="818" spans="8:11" ht="15">
      <c r="H818" s="6"/>
      <c r="K818" s="6"/>
    </row>
    <row r="819" spans="8:11" ht="15">
      <c r="H819" s="6"/>
      <c r="K819" s="6"/>
    </row>
    <row r="820" spans="8:11" ht="15">
      <c r="H820" s="6"/>
      <c r="K820" s="6"/>
    </row>
    <row r="821" spans="8:11" ht="15">
      <c r="H821" s="6"/>
      <c r="K821" s="6"/>
    </row>
    <row r="822" spans="8:11" ht="15">
      <c r="H822" s="6"/>
      <c r="K822" s="6"/>
    </row>
    <row r="823" spans="8:11" ht="15">
      <c r="H823" s="6"/>
      <c r="K823" s="6"/>
    </row>
    <row r="824" spans="8:11" ht="15">
      <c r="H824" s="6"/>
      <c r="K824" s="6"/>
    </row>
    <row r="825" spans="8:11" ht="15">
      <c r="H825" s="6"/>
      <c r="K825" s="6"/>
    </row>
    <row r="826" spans="8:11" ht="15">
      <c r="H826" s="6"/>
      <c r="K826" s="6"/>
    </row>
    <row r="827" spans="8:11" ht="15">
      <c r="H827" s="6"/>
      <c r="K827" s="6"/>
    </row>
    <row r="828" spans="8:11" ht="15">
      <c r="H828" s="6"/>
      <c r="K828" s="6"/>
    </row>
    <row r="829" spans="8:11" ht="15">
      <c r="H829" s="6"/>
      <c r="K829" s="6"/>
    </row>
    <row r="830" spans="8:11" ht="15">
      <c r="H830" s="6"/>
      <c r="K830" s="6"/>
    </row>
    <row r="831" spans="8:11" ht="15">
      <c r="H831" s="6"/>
      <c r="K831" s="6"/>
    </row>
    <row r="832" spans="8:11" ht="15">
      <c r="H832" s="6"/>
      <c r="K832" s="6"/>
    </row>
    <row r="833" spans="8:11" ht="15">
      <c r="H833" s="6"/>
      <c r="K833" s="6"/>
    </row>
    <row r="834" spans="8:11" ht="15">
      <c r="H834" s="6"/>
      <c r="K834" s="6"/>
    </row>
    <row r="835" spans="8:11" ht="15">
      <c r="H835" s="6"/>
      <c r="K835" s="6"/>
    </row>
    <row r="836" spans="8:11" ht="15">
      <c r="H836" s="6"/>
      <c r="K836" s="6"/>
    </row>
    <row r="837" spans="8:11" ht="15">
      <c r="H837" s="6"/>
      <c r="K837" s="6"/>
    </row>
    <row r="838" spans="8:11" ht="15">
      <c r="H838" s="6"/>
      <c r="K838" s="6"/>
    </row>
    <row r="839" spans="8:11" ht="15">
      <c r="H839" s="6"/>
      <c r="K839" s="6"/>
    </row>
    <row r="840" spans="8:11" ht="15">
      <c r="H840" s="6"/>
      <c r="K840" s="6"/>
    </row>
    <row r="841" spans="8:11" ht="15">
      <c r="H841" s="6"/>
      <c r="K841" s="6"/>
    </row>
    <row r="842" spans="8:11" ht="15">
      <c r="H842" s="6"/>
      <c r="K842" s="6"/>
    </row>
    <row r="843" spans="8:11" ht="15">
      <c r="H843" s="6"/>
      <c r="K843" s="6"/>
    </row>
    <row r="844" spans="8:11" ht="15">
      <c r="H844" s="6"/>
      <c r="K844" s="6"/>
    </row>
    <row r="845" spans="8:11" ht="15">
      <c r="H845" s="6"/>
      <c r="K845" s="6"/>
    </row>
    <row r="846" spans="8:11" ht="15">
      <c r="H846" s="6"/>
      <c r="K846" s="6"/>
    </row>
    <row r="847" spans="8:11" ht="15">
      <c r="H847" s="6"/>
      <c r="K847" s="6"/>
    </row>
    <row r="848" spans="8:11" ht="15">
      <c r="H848" s="6"/>
      <c r="K848" s="6"/>
    </row>
    <row r="849" spans="8:11" ht="15">
      <c r="H849" s="6"/>
      <c r="K849" s="6"/>
    </row>
    <row r="850" spans="8:11" ht="15">
      <c r="H850" s="6"/>
      <c r="K850" s="6"/>
    </row>
    <row r="851" spans="8:11" ht="15">
      <c r="H851" s="6"/>
      <c r="K851" s="6"/>
    </row>
    <row r="852" spans="8:11" ht="15">
      <c r="H852" s="6"/>
      <c r="K852" s="6"/>
    </row>
    <row r="853" spans="8:11" ht="15">
      <c r="H853" s="6"/>
      <c r="K853" s="6"/>
    </row>
    <row r="854" spans="8:11" ht="15">
      <c r="H854" s="6"/>
      <c r="K854" s="6"/>
    </row>
    <row r="855" spans="8:11" ht="15">
      <c r="H855" s="6"/>
      <c r="K855" s="6"/>
    </row>
    <row r="856" spans="8:11" ht="15">
      <c r="H856" s="6"/>
      <c r="K856" s="6"/>
    </row>
    <row r="857" spans="8:11" ht="15">
      <c r="H857" s="6"/>
      <c r="K857" s="6"/>
    </row>
    <row r="858" spans="8:11" ht="15">
      <c r="H858" s="6"/>
      <c r="K858" s="6"/>
    </row>
    <row r="859" spans="8:11" ht="15">
      <c r="H859" s="6"/>
      <c r="K859" s="6"/>
    </row>
    <row r="860" spans="8:11" ht="15">
      <c r="H860" s="6"/>
      <c r="K860" s="6"/>
    </row>
    <row r="861" spans="8:11" ht="15">
      <c r="H861" s="6"/>
      <c r="K861" s="6"/>
    </row>
    <row r="862" spans="8:11" ht="15">
      <c r="H862" s="6"/>
      <c r="K862" s="6"/>
    </row>
    <row r="863" spans="8:11" ht="15">
      <c r="H863" s="6"/>
      <c r="K863" s="6"/>
    </row>
    <row r="864" spans="8:11" ht="15">
      <c r="H864" s="6"/>
      <c r="K864" s="6"/>
    </row>
    <row r="865" spans="8:11" ht="15">
      <c r="H865" s="6"/>
      <c r="K865" s="6"/>
    </row>
    <row r="866" spans="8:11" ht="15">
      <c r="H866" s="6"/>
      <c r="K866" s="6"/>
    </row>
    <row r="867" spans="8:11" ht="15">
      <c r="H867" s="6"/>
      <c r="K867" s="6"/>
    </row>
    <row r="868" spans="8:11" ht="15">
      <c r="H868" s="6"/>
      <c r="K868" s="6"/>
    </row>
    <row r="869" spans="8:11" ht="15">
      <c r="H869" s="6"/>
      <c r="K869" s="6"/>
    </row>
    <row r="870" spans="8:11" ht="15">
      <c r="H870" s="6"/>
      <c r="K870" s="6"/>
    </row>
    <row r="871" spans="8:11" ht="15">
      <c r="H871" s="6"/>
      <c r="K871" s="6"/>
    </row>
    <row r="872" spans="8:11" ht="15">
      <c r="H872" s="6"/>
      <c r="K872" s="6"/>
    </row>
    <row r="873" spans="8:11" ht="15">
      <c r="H873" s="6"/>
      <c r="K873" s="6"/>
    </row>
    <row r="874" spans="8:11" ht="15">
      <c r="H874" s="6"/>
      <c r="K874" s="6"/>
    </row>
    <row r="875" spans="8:11" ht="15">
      <c r="H875" s="6"/>
      <c r="K875" s="6"/>
    </row>
    <row r="876" spans="8:11" ht="15">
      <c r="H876" s="6"/>
      <c r="K876" s="6"/>
    </row>
    <row r="877" spans="8:11" ht="15">
      <c r="H877" s="6"/>
      <c r="K877" s="6"/>
    </row>
    <row r="878" spans="8:11" ht="15">
      <c r="H878" s="6"/>
      <c r="K878" s="6"/>
    </row>
    <row r="879" spans="8:11" ht="15">
      <c r="H879" s="6"/>
      <c r="K879" s="6"/>
    </row>
    <row r="880" spans="8:11" ht="15">
      <c r="H880" s="6"/>
      <c r="K880" s="6"/>
    </row>
    <row r="881" spans="8:11" ht="15">
      <c r="H881" s="6"/>
      <c r="K881" s="6"/>
    </row>
    <row r="882" spans="8:11" ht="15">
      <c r="H882" s="6"/>
      <c r="K882" s="6"/>
    </row>
    <row r="883" spans="8:11" ht="15">
      <c r="H883" s="6"/>
      <c r="K883" s="6"/>
    </row>
    <row r="884" spans="8:11" ht="15">
      <c r="H884" s="6"/>
      <c r="K884" s="6"/>
    </row>
    <row r="885" spans="8:11" ht="15">
      <c r="H885" s="6"/>
      <c r="K885" s="6"/>
    </row>
    <row r="886" spans="8:11" ht="15">
      <c r="H886" s="6"/>
      <c r="K886" s="6"/>
    </row>
    <row r="887" spans="8:11" ht="15">
      <c r="H887" s="6"/>
      <c r="K887" s="6"/>
    </row>
    <row r="888" spans="8:11" ht="15">
      <c r="H888" s="6"/>
      <c r="K888" s="6"/>
    </row>
    <row r="889" spans="8:11" ht="15">
      <c r="H889" s="6"/>
      <c r="K889" s="6"/>
    </row>
    <row r="890" spans="8:11" ht="15">
      <c r="H890" s="6"/>
      <c r="K890" s="6"/>
    </row>
    <row r="891" spans="8:11" ht="15">
      <c r="H891" s="6"/>
      <c r="K891" s="6"/>
    </row>
    <row r="892" spans="8:11" ht="15">
      <c r="H892" s="6"/>
      <c r="K892" s="6"/>
    </row>
    <row r="893" spans="8:11" ht="15">
      <c r="H893" s="6"/>
      <c r="K893" s="6"/>
    </row>
    <row r="894" spans="8:11" ht="15">
      <c r="H894" s="6"/>
      <c r="K894" s="6"/>
    </row>
    <row r="895" spans="8:11" ht="15">
      <c r="H895" s="6"/>
      <c r="K895" s="6"/>
    </row>
    <row r="896" spans="8:11" ht="15">
      <c r="H896" s="6"/>
      <c r="K896" s="6"/>
    </row>
    <row r="897" spans="8:11" ht="15">
      <c r="H897" s="6"/>
      <c r="K897" s="6"/>
    </row>
    <row r="898" spans="8:11" ht="15">
      <c r="H898" s="6"/>
      <c r="K898" s="6"/>
    </row>
    <row r="899" spans="8:11" ht="15">
      <c r="H899" s="6"/>
      <c r="K899" s="6"/>
    </row>
    <row r="900" spans="8:11" ht="15">
      <c r="H900" s="6"/>
      <c r="K900" s="6"/>
    </row>
    <row r="901" spans="8:11" ht="15">
      <c r="H901" s="6"/>
      <c r="K901" s="6"/>
    </row>
    <row r="902" spans="8:11" ht="15">
      <c r="H902" s="6"/>
      <c r="K902" s="6"/>
    </row>
    <row r="903" spans="8:11" ht="15">
      <c r="H903" s="6"/>
      <c r="K903" s="6"/>
    </row>
    <row r="904" spans="8:11" ht="15">
      <c r="H904" s="6"/>
      <c r="K904" s="6"/>
    </row>
    <row r="905" spans="8:11" ht="15">
      <c r="H905" s="6"/>
      <c r="K905" s="6"/>
    </row>
    <row r="906" spans="8:11" ht="15">
      <c r="H906" s="6"/>
      <c r="K906" s="6"/>
    </row>
    <row r="907" spans="8:11" ht="15">
      <c r="H907" s="6"/>
      <c r="K907" s="6"/>
    </row>
    <row r="908" spans="8:11" ht="15">
      <c r="H908" s="6"/>
      <c r="K908" s="6"/>
    </row>
    <row r="909" spans="8:11" ht="15">
      <c r="H909" s="6"/>
      <c r="K909" s="6"/>
    </row>
    <row r="910" spans="8:11" ht="15">
      <c r="H910" s="6"/>
      <c r="K910" s="6"/>
    </row>
    <row r="911" spans="8:11" ht="15">
      <c r="H911" s="6"/>
      <c r="K911" s="6"/>
    </row>
    <row r="912" spans="8:11" ht="15">
      <c r="H912" s="6"/>
      <c r="K912" s="6"/>
    </row>
    <row r="913" spans="8:11" ht="15">
      <c r="H913" s="6"/>
      <c r="K913" s="6"/>
    </row>
    <row r="914" spans="8:11" ht="15">
      <c r="H914" s="6"/>
      <c r="K914" s="6"/>
    </row>
    <row r="915" spans="8:11" ht="15">
      <c r="H915" s="6"/>
      <c r="K915" s="6"/>
    </row>
    <row r="916" spans="8:11" ht="15">
      <c r="H916" s="6"/>
      <c r="K916" s="6"/>
    </row>
    <row r="917" spans="8:11" ht="15">
      <c r="H917" s="6"/>
      <c r="K917" s="6"/>
    </row>
    <row r="918" spans="8:11" ht="15">
      <c r="H918" s="6"/>
      <c r="K918" s="6"/>
    </row>
    <row r="919" spans="8:11" ht="15">
      <c r="H919" s="6"/>
      <c r="K919" s="6"/>
    </row>
    <row r="920" spans="8:11" ht="15">
      <c r="H920" s="6"/>
      <c r="K920" s="6"/>
    </row>
    <row r="921" spans="8:11" ht="15">
      <c r="H921" s="6"/>
      <c r="K921" s="6"/>
    </row>
    <row r="922" spans="8:11" ht="15">
      <c r="H922" s="6"/>
      <c r="K922" s="6"/>
    </row>
    <row r="923" spans="8:11" ht="15">
      <c r="H923" s="6"/>
      <c r="K923" s="6"/>
    </row>
    <row r="924" spans="8:11" ht="15">
      <c r="H924" s="6"/>
      <c r="K924" s="6"/>
    </row>
    <row r="925" spans="8:11" ht="15">
      <c r="H925" s="6"/>
      <c r="K925" s="6"/>
    </row>
    <row r="926" spans="8:11" ht="15">
      <c r="H926" s="6"/>
      <c r="K926" s="6"/>
    </row>
    <row r="927" spans="8:11" ht="15">
      <c r="H927" s="6"/>
      <c r="K927" s="6"/>
    </row>
    <row r="928" spans="8:11" ht="15">
      <c r="H928" s="6"/>
      <c r="K928" s="6"/>
    </row>
    <row r="929" spans="8:11" ht="15">
      <c r="H929" s="6"/>
      <c r="K929" s="6"/>
    </row>
    <row r="930" spans="8:11" ht="15">
      <c r="H930" s="6"/>
      <c r="K930" s="6"/>
    </row>
    <row r="931" spans="8:11" ht="15">
      <c r="H931" s="6"/>
      <c r="K931" s="6"/>
    </row>
    <row r="932" spans="8:11" ht="15">
      <c r="H932" s="6"/>
      <c r="K932" s="6"/>
    </row>
    <row r="933" spans="8:11" ht="15">
      <c r="H933" s="6"/>
      <c r="K933" s="6"/>
    </row>
    <row r="934" spans="8:11" ht="15">
      <c r="H934" s="6"/>
      <c r="K934" s="6"/>
    </row>
    <row r="935" spans="8:11" ht="15">
      <c r="H935" s="6"/>
      <c r="K935" s="6"/>
    </row>
    <row r="936" spans="8:11" ht="15">
      <c r="H936" s="6"/>
      <c r="K936" s="6"/>
    </row>
    <row r="937" spans="8:11" ht="15">
      <c r="H937" s="6"/>
      <c r="K937" s="6"/>
    </row>
    <row r="938" spans="8:11" ht="15">
      <c r="H938" s="6"/>
      <c r="K938" s="6"/>
    </row>
    <row r="939" spans="8:11" ht="15">
      <c r="H939" s="6"/>
      <c r="K939" s="6"/>
    </row>
    <row r="940" spans="8:11" ht="15">
      <c r="H940" s="6"/>
      <c r="K940" s="6"/>
    </row>
    <row r="941" spans="8:11" ht="15">
      <c r="H941" s="6"/>
      <c r="K941" s="6"/>
    </row>
    <row r="942" spans="8:11" ht="15">
      <c r="H942" s="6"/>
      <c r="K942" s="6"/>
    </row>
    <row r="943" spans="8:11" ht="15">
      <c r="H943" s="6"/>
      <c r="K943" s="6"/>
    </row>
    <row r="944" spans="8:11" ht="15">
      <c r="H944" s="6"/>
      <c r="K944" s="6"/>
    </row>
    <row r="945" spans="8:11" ht="15">
      <c r="H945" s="6"/>
      <c r="K945" s="6"/>
    </row>
    <row r="946" spans="8:11" ht="15">
      <c r="H946" s="6"/>
      <c r="K946" s="6"/>
    </row>
    <row r="947" spans="8:11" ht="15">
      <c r="H947" s="6"/>
      <c r="K947" s="6"/>
    </row>
    <row r="948" spans="8:11" ht="15">
      <c r="H948" s="6"/>
      <c r="K948" s="6"/>
    </row>
    <row r="949" spans="8:11" ht="15">
      <c r="H949" s="6"/>
      <c r="K949" s="6"/>
    </row>
    <row r="950" spans="8:11" ht="15">
      <c r="H950" s="6"/>
      <c r="K950" s="6"/>
    </row>
    <row r="951" spans="8:11" ht="15">
      <c r="H951" s="6"/>
      <c r="K951" s="6"/>
    </row>
    <row r="952" spans="8:11" ht="15">
      <c r="H952" s="6"/>
      <c r="K952" s="6"/>
    </row>
    <row r="953" spans="8:11" ht="15">
      <c r="H953" s="6"/>
      <c r="K953" s="6"/>
    </row>
    <row r="954" spans="8:11" ht="15">
      <c r="H954" s="6"/>
      <c r="K954" s="6"/>
    </row>
    <row r="955" spans="8:11" ht="15">
      <c r="H955" s="6"/>
      <c r="K955" s="6"/>
    </row>
    <row r="956" spans="8:11" ht="15">
      <c r="H956" s="6"/>
      <c r="K956" s="6"/>
    </row>
    <row r="957" spans="8:11" ht="15">
      <c r="H957" s="6"/>
      <c r="K957" s="6"/>
    </row>
    <row r="958" spans="8:11" ht="15">
      <c r="H958" s="6"/>
      <c r="K958" s="6"/>
    </row>
    <row r="959" spans="8:11" ht="15">
      <c r="H959" s="6"/>
      <c r="K959" s="6"/>
    </row>
    <row r="960" spans="8:11" ht="15">
      <c r="H960" s="6"/>
      <c r="K960" s="6"/>
    </row>
    <row r="961" spans="8:11" ht="15">
      <c r="H961" s="6"/>
      <c r="K961" s="6"/>
    </row>
    <row r="962" spans="8:11" ht="15">
      <c r="H962" s="6"/>
      <c r="K962" s="6"/>
    </row>
    <row r="963" spans="8:11" ht="15">
      <c r="H963" s="6"/>
      <c r="K963" s="6"/>
    </row>
    <row r="964" spans="8:11" ht="15">
      <c r="H964" s="6"/>
      <c r="K964" s="6"/>
    </row>
    <row r="965" spans="8:11" ht="15">
      <c r="H965" s="6"/>
      <c r="K965" s="6"/>
    </row>
    <row r="966" spans="8:11" ht="15">
      <c r="H966" s="6"/>
      <c r="K966" s="6"/>
    </row>
    <row r="967" spans="8:11" ht="15">
      <c r="H967" s="6"/>
      <c r="K967" s="6"/>
    </row>
    <row r="968" spans="8:11" ht="15">
      <c r="H968" s="6"/>
      <c r="K968" s="6"/>
    </row>
    <row r="969" spans="8:11" ht="15">
      <c r="H969" s="6"/>
      <c r="K969" s="6"/>
    </row>
    <row r="970" spans="8:11" ht="15">
      <c r="H970" s="6"/>
      <c r="K970" s="6"/>
    </row>
    <row r="971" spans="8:11" ht="15">
      <c r="H971" s="6"/>
      <c r="K971" s="6"/>
    </row>
    <row r="972" spans="8:11" ht="15">
      <c r="H972" s="6"/>
      <c r="K972" s="6"/>
    </row>
    <row r="973" spans="8:11" ht="15">
      <c r="H973" s="6"/>
      <c r="K973" s="6"/>
    </row>
    <row r="974" spans="8:11" ht="15">
      <c r="H974" s="6"/>
      <c r="K974" s="6"/>
    </row>
    <row r="975" spans="8:11" ht="15">
      <c r="H975" s="6"/>
      <c r="K975" s="6"/>
    </row>
    <row r="976" spans="8:11" ht="15">
      <c r="H976" s="6"/>
      <c r="K976" s="6"/>
    </row>
    <row r="977" spans="8:11" ht="15">
      <c r="H977" s="6"/>
      <c r="K977" s="6"/>
    </row>
    <row r="978" spans="8:11" ht="15">
      <c r="H978" s="6"/>
      <c r="K978" s="6"/>
    </row>
    <row r="979" spans="8:11" ht="15">
      <c r="H979" s="6"/>
      <c r="K979" s="6"/>
    </row>
    <row r="980" spans="8:11" ht="15">
      <c r="H980" s="6"/>
      <c r="K980" s="6"/>
    </row>
    <row r="981" spans="8:11" ht="15">
      <c r="H981" s="6"/>
      <c r="K981" s="6"/>
    </row>
    <row r="982" spans="8:11" ht="15">
      <c r="H982" s="6"/>
      <c r="K982" s="6"/>
    </row>
    <row r="983" spans="8:11" ht="15">
      <c r="H983" s="6"/>
      <c r="K983" s="6"/>
    </row>
    <row r="984" spans="8:11" ht="15">
      <c r="H984" s="6"/>
      <c r="K984" s="6"/>
    </row>
    <row r="985" spans="8:11" ht="15">
      <c r="H985" s="6"/>
      <c r="K985" s="6"/>
    </row>
    <row r="986" spans="8:11" ht="15">
      <c r="H986" s="6"/>
      <c r="K986" s="6"/>
    </row>
    <row r="987" spans="8:11" ht="15">
      <c r="H987" s="6"/>
      <c r="K987" s="6"/>
    </row>
    <row r="988" spans="8:11" ht="15">
      <c r="H988" s="6"/>
      <c r="K988" s="6"/>
    </row>
    <row r="989" spans="8:11" ht="15">
      <c r="H989" s="6"/>
      <c r="K989" s="6"/>
    </row>
    <row r="990" spans="8:11" ht="15">
      <c r="H990" s="6"/>
      <c r="K990" s="6"/>
    </row>
    <row r="991" spans="8:11" ht="15">
      <c r="H991" s="6"/>
      <c r="K991" s="6"/>
    </row>
    <row r="992" spans="8:11" ht="15">
      <c r="H992" s="6"/>
      <c r="K992" s="6"/>
    </row>
    <row r="993" spans="8:11" ht="15">
      <c r="H993" s="6"/>
      <c r="K993" s="6"/>
    </row>
    <row r="994" spans="8:11" ht="15">
      <c r="H994" s="6"/>
      <c r="K994" s="6"/>
    </row>
    <row r="995" spans="8:11" ht="15">
      <c r="H995" s="6"/>
      <c r="K995" s="6"/>
    </row>
    <row r="996" spans="8:11" ht="15">
      <c r="H996" s="6"/>
      <c r="K996" s="6"/>
    </row>
    <row r="997" spans="8:11" ht="15">
      <c r="H997" s="6"/>
      <c r="K997" s="6"/>
    </row>
    <row r="998" spans="8:11" ht="15">
      <c r="H998" s="6"/>
      <c r="K998" s="6"/>
    </row>
    <row r="999" spans="8:11" ht="15">
      <c r="H999" s="6"/>
      <c r="K999" s="6"/>
    </row>
    <row r="1000" spans="8:11" ht="15">
      <c r="H1000" s="6"/>
      <c r="K1000" s="6"/>
    </row>
    <row r="1001" spans="8:11" ht="15">
      <c r="H1001" s="6"/>
      <c r="K1001" s="6"/>
    </row>
    <row r="1002" spans="8:11" ht="15">
      <c r="H1002" s="6"/>
      <c r="K1002" s="6"/>
    </row>
    <row r="1003" spans="8:11" ht="15">
      <c r="H1003" s="6"/>
      <c r="K1003" s="6"/>
    </row>
    <row r="1004" spans="8:11" ht="15">
      <c r="H1004" s="6"/>
      <c r="K1004" s="6"/>
    </row>
    <row r="1005" spans="8:11" ht="15">
      <c r="H1005" s="6"/>
      <c r="K1005" s="6"/>
    </row>
    <row r="1006" spans="8:11" ht="15">
      <c r="H1006" s="6"/>
      <c r="K1006" s="6"/>
    </row>
    <row r="1007" spans="8:11" ht="15">
      <c r="H1007" s="6"/>
      <c r="K1007" s="6"/>
    </row>
    <row r="1008" spans="8:11" ht="15">
      <c r="H1008" s="6"/>
      <c r="K1008" s="6"/>
    </row>
    <row r="1009" spans="8:11" ht="15">
      <c r="H1009" s="6"/>
      <c r="K1009" s="6"/>
    </row>
    <row r="1010" spans="8:11" ht="15">
      <c r="H1010" s="6"/>
      <c r="K1010" s="6"/>
    </row>
    <row r="1011" spans="8:11" ht="15">
      <c r="H1011" s="6"/>
      <c r="K1011" s="6"/>
    </row>
    <row r="1012" spans="8:11" ht="15">
      <c r="H1012" s="6"/>
      <c r="K1012" s="6"/>
    </row>
    <row r="1013" spans="8:11" ht="15">
      <c r="H1013" s="6"/>
      <c r="K1013" s="6"/>
    </row>
    <row r="1014" spans="8:11" ht="15">
      <c r="H1014" s="6"/>
      <c r="K1014" s="6"/>
    </row>
    <row r="1015" spans="8:11" ht="15">
      <c r="H1015" s="6"/>
      <c r="K1015" s="6"/>
    </row>
    <row r="1016" spans="8:11" ht="15">
      <c r="H1016" s="6"/>
      <c r="K1016" s="6"/>
    </row>
    <row r="1017" spans="8:11" ht="15">
      <c r="H1017" s="6"/>
      <c r="K1017" s="6"/>
    </row>
    <row r="1018" spans="8:11" ht="15">
      <c r="H1018" s="6"/>
      <c r="K1018" s="6"/>
    </row>
    <row r="1019" spans="8:11" ht="15">
      <c r="H1019" s="6"/>
      <c r="K1019" s="6"/>
    </row>
    <row r="1020" spans="8:11" ht="15">
      <c r="H1020" s="6"/>
      <c r="K1020" s="6"/>
    </row>
    <row r="1021" spans="8:11" ht="15">
      <c r="H1021" s="6"/>
      <c r="K1021" s="6"/>
    </row>
    <row r="1022" spans="8:11" ht="15">
      <c r="H1022" s="6"/>
      <c r="K1022" s="6"/>
    </row>
    <row r="1023" spans="8:11" ht="15">
      <c r="H1023" s="6"/>
      <c r="K1023" s="6"/>
    </row>
    <row r="1024" spans="8:11" ht="15">
      <c r="H1024" s="6"/>
      <c r="K1024" s="6"/>
    </row>
    <row r="1025" spans="8:11" ht="15">
      <c r="H1025" s="6"/>
      <c r="K1025" s="6"/>
    </row>
    <row r="1026" spans="8:11" ht="15">
      <c r="H1026" s="6"/>
      <c r="K1026" s="6"/>
    </row>
    <row r="1027" spans="8:11" ht="15">
      <c r="H1027" s="6"/>
      <c r="K1027" s="6"/>
    </row>
    <row r="1028" spans="8:11" ht="15">
      <c r="H1028" s="6"/>
      <c r="K1028" s="6"/>
    </row>
    <row r="1029" spans="8:11" ht="15">
      <c r="H1029" s="6"/>
      <c r="K1029" s="6"/>
    </row>
    <row r="1030" spans="8:11" ht="15">
      <c r="H1030" s="6"/>
      <c r="K1030" s="6"/>
    </row>
    <row r="1031" spans="8:11" ht="15">
      <c r="H1031" s="6"/>
      <c r="K1031" s="6"/>
    </row>
    <row r="1032" spans="8:11" ht="15">
      <c r="H1032" s="6"/>
      <c r="K1032" s="6"/>
    </row>
    <row r="1033" spans="8:11" ht="15">
      <c r="H1033" s="6"/>
      <c r="K1033" s="6"/>
    </row>
    <row r="1034" spans="8:11" ht="15">
      <c r="H1034" s="6"/>
      <c r="K1034" s="6"/>
    </row>
    <row r="1035" spans="8:11" ht="15">
      <c r="H1035" s="6"/>
      <c r="K1035" s="6"/>
    </row>
    <row r="1036" spans="8:11" ht="15">
      <c r="H1036" s="6"/>
      <c r="K1036" s="6"/>
    </row>
    <row r="1037" spans="8:11" ht="15">
      <c r="H1037" s="6"/>
      <c r="K1037" s="6"/>
    </row>
    <row r="1038" spans="8:11" ht="15">
      <c r="H1038" s="6"/>
      <c r="K1038" s="6"/>
    </row>
    <row r="1039" spans="8:11" ht="15">
      <c r="H1039" s="6"/>
      <c r="K1039" s="6"/>
    </row>
    <row r="1040" spans="8:11" ht="15">
      <c r="H1040" s="6"/>
      <c r="K1040" s="6"/>
    </row>
    <row r="1041" spans="8:11" ht="15">
      <c r="H1041" s="6"/>
      <c r="K1041" s="6"/>
    </row>
    <row r="1042" spans="8:11" ht="15">
      <c r="H1042" s="6"/>
      <c r="K1042" s="6"/>
    </row>
    <row r="1043" spans="8:11" ht="15">
      <c r="H1043" s="6"/>
      <c r="K1043" s="6"/>
    </row>
    <row r="1044" spans="8:11" ht="15">
      <c r="H1044" s="6"/>
      <c r="K1044" s="6"/>
    </row>
    <row r="1045" spans="8:11" ht="15">
      <c r="H1045" s="6"/>
      <c r="K1045" s="6"/>
    </row>
    <row r="1046" spans="8:11" ht="15">
      <c r="H1046" s="6"/>
      <c r="K1046" s="6"/>
    </row>
    <row r="1047" spans="8:11" ht="15">
      <c r="H1047" s="6"/>
      <c r="K1047" s="6"/>
    </row>
    <row r="1048" spans="8:11" ht="15">
      <c r="H1048" s="6"/>
      <c r="K1048" s="6"/>
    </row>
    <row r="1049" spans="8:11" ht="15">
      <c r="H1049" s="6"/>
      <c r="K1049" s="6"/>
    </row>
    <row r="1050" spans="8:11" ht="15">
      <c r="H1050" s="6"/>
      <c r="K1050" s="6"/>
    </row>
    <row r="1051" spans="8:11" ht="15">
      <c r="H1051" s="6"/>
      <c r="K1051" s="6"/>
    </row>
    <row r="1052" spans="8:11" ht="15">
      <c r="H1052" s="6"/>
      <c r="K1052" s="6"/>
    </row>
    <row r="1053" spans="8:11" ht="15">
      <c r="H1053" s="6"/>
      <c r="K1053" s="6"/>
    </row>
    <row r="1054" spans="8:11" ht="15">
      <c r="H1054" s="6"/>
      <c r="K1054" s="6"/>
    </row>
    <row r="1055" spans="8:11" ht="15">
      <c r="H1055" s="6"/>
      <c r="K1055" s="6"/>
    </row>
    <row r="1056" spans="8:11" ht="15">
      <c r="H1056" s="6"/>
      <c r="K1056" s="6"/>
    </row>
    <row r="1057" spans="8:11" ht="15">
      <c r="H1057" s="6"/>
      <c r="K1057" s="6"/>
    </row>
    <row r="1058" spans="8:11" ht="15">
      <c r="H1058" s="6"/>
      <c r="K1058" s="6"/>
    </row>
    <row r="1059" spans="8:11" ht="15">
      <c r="H1059" s="6"/>
      <c r="K1059" s="6"/>
    </row>
    <row r="1060" spans="8:11" ht="15">
      <c r="H1060" s="6"/>
      <c r="K1060" s="6"/>
    </row>
    <row r="1061" spans="8:11" ht="15">
      <c r="H1061" s="6"/>
      <c r="K1061" s="6"/>
    </row>
    <row r="1062" spans="8:11" ht="15">
      <c r="H1062" s="6"/>
      <c r="K1062" s="6"/>
    </row>
    <row r="1063" spans="8:11" ht="15">
      <c r="H1063" s="6"/>
      <c r="K1063" s="6"/>
    </row>
    <row r="1064" spans="8:11" ht="15">
      <c r="H1064" s="6"/>
      <c r="K1064" s="6"/>
    </row>
  </sheetData>
  <mergeCells count="4">
    <mergeCell ref="H69:J69"/>
    <mergeCell ref="H1:J1"/>
    <mergeCell ref="L1:N1"/>
    <mergeCell ref="L69:N69"/>
  </mergeCells>
  <conditionalFormatting sqref="L7:L59 N7:N59">
    <cfRule type="cellIs" priority="1" dxfId="0" operator="equal" stopIfTrue="1">
      <formula>H7</formula>
    </cfRule>
  </conditionalFormatting>
  <printOptions/>
  <pageMargins left="0.17" right="0.19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1:K30"/>
  <sheetViews>
    <sheetView showGridLines="0" workbookViewId="0" topLeftCell="A6">
      <selection activeCell="H32" sqref="H32"/>
    </sheetView>
  </sheetViews>
  <sheetFormatPr defaultColWidth="9.140625" defaultRowHeight="15"/>
  <cols>
    <col min="1" max="1" width="12.57421875" style="57" customWidth="1"/>
    <col min="2" max="2" width="9.140625" style="57" customWidth="1"/>
    <col min="3" max="3" width="5.8515625" style="0" customWidth="1"/>
    <col min="4" max="6" width="13.140625" style="0" customWidth="1"/>
    <col min="7" max="7" width="7.57421875" style="0" bestFit="1" customWidth="1"/>
    <col min="8" max="8" width="15.00390625" style="0" customWidth="1"/>
    <col min="9" max="9" width="13.28125" style="0" bestFit="1" customWidth="1"/>
    <col min="10" max="10" width="10.28125" style="0" customWidth="1"/>
    <col min="11" max="11" width="15.140625" style="0" customWidth="1"/>
    <col min="12" max="12" width="22.00390625" style="57" customWidth="1"/>
    <col min="13" max="13" width="9.140625" style="57" customWidth="1"/>
  </cols>
  <sheetData>
    <row r="1" spans="3:11" ht="15">
      <c r="C1" s="57"/>
      <c r="D1" s="57"/>
      <c r="E1" s="57"/>
      <c r="F1" s="57"/>
      <c r="G1" s="57"/>
      <c r="H1" s="57"/>
      <c r="I1" s="57"/>
      <c r="J1" s="57"/>
      <c r="K1" s="57"/>
    </row>
    <row r="2" spans="3:11" ht="15">
      <c r="C2" s="67"/>
      <c r="D2" s="57"/>
      <c r="E2" s="57"/>
      <c r="F2" s="57"/>
      <c r="G2" s="57"/>
      <c r="H2" s="57"/>
      <c r="I2" s="57"/>
      <c r="J2" s="57"/>
      <c r="K2" s="57"/>
    </row>
    <row r="3" spans="3:11" ht="15">
      <c r="C3" s="68" t="s">
        <v>108</v>
      </c>
      <c r="K3" t="s">
        <v>197</v>
      </c>
    </row>
    <row r="4" spans="3:8" ht="15">
      <c r="C4" t="s">
        <v>109</v>
      </c>
      <c r="H4" t="s">
        <v>158</v>
      </c>
    </row>
    <row r="5" spans="3:8" ht="15">
      <c r="C5" t="s">
        <v>116</v>
      </c>
      <c r="H5" t="s">
        <v>159</v>
      </c>
    </row>
    <row r="6" ht="15">
      <c r="C6" s="65" t="s">
        <v>111</v>
      </c>
    </row>
    <row r="7" spans="3:10" ht="15">
      <c r="C7" s="66" t="s">
        <v>117</v>
      </c>
      <c r="D7" s="63"/>
      <c r="E7" s="59"/>
      <c r="F7" s="59"/>
      <c r="G7" s="59"/>
      <c r="H7" s="186" t="s">
        <v>224</v>
      </c>
      <c r="I7" s="187"/>
      <c r="J7" s="188"/>
    </row>
    <row r="8" spans="3:8" ht="15">
      <c r="C8" s="66"/>
      <c r="D8" s="63"/>
      <c r="E8" s="59"/>
      <c r="F8" s="59"/>
      <c r="G8" s="59"/>
      <c r="H8" s="59"/>
    </row>
    <row r="9" spans="3:8" ht="15">
      <c r="C9" s="55" t="s">
        <v>88</v>
      </c>
      <c r="D9" s="63"/>
      <c r="E9" s="59"/>
      <c r="F9" s="59"/>
      <c r="G9" s="59"/>
      <c r="H9" s="59"/>
    </row>
    <row r="10" spans="3:8" ht="15">
      <c r="C10" s="55" t="s">
        <v>92</v>
      </c>
      <c r="D10" s="63"/>
      <c r="E10" s="59"/>
      <c r="F10" s="59"/>
      <c r="G10" s="59"/>
      <c r="H10" s="59"/>
    </row>
    <row r="11" spans="3:10" ht="15">
      <c r="C11" s="55">
        <v>1</v>
      </c>
      <c r="D11" s="78"/>
      <c r="E11" s="59"/>
      <c r="F11" s="59" t="s">
        <v>120</v>
      </c>
      <c r="G11" s="55" t="s">
        <v>112</v>
      </c>
      <c r="H11" s="59" t="s">
        <v>145</v>
      </c>
      <c r="J11" s="59" t="s">
        <v>81</v>
      </c>
    </row>
    <row r="12" spans="3:10" ht="15">
      <c r="C12" s="55">
        <f aca="true" t="shared" si="0" ref="C12:C30">+C11+1</f>
        <v>2</v>
      </c>
      <c r="D12" s="78"/>
      <c r="F12" s="60" t="s">
        <v>67</v>
      </c>
      <c r="G12" s="69" t="s">
        <v>118</v>
      </c>
      <c r="H12" s="60" t="s">
        <v>146</v>
      </c>
      <c r="J12" s="60" t="s">
        <v>67</v>
      </c>
    </row>
    <row r="13" spans="3:4" ht="15">
      <c r="C13" s="55">
        <f t="shared" si="0"/>
        <v>3</v>
      </c>
      <c r="D13" s="78"/>
    </row>
    <row r="14" spans="3:10" ht="15">
      <c r="C14" s="55">
        <f t="shared" si="0"/>
        <v>4</v>
      </c>
      <c r="D14" s="71"/>
      <c r="E14" t="s">
        <v>113</v>
      </c>
      <c r="H14" s="29"/>
      <c r="J14" s="29"/>
    </row>
    <row r="15" spans="3:10" ht="15">
      <c r="C15" s="55">
        <f t="shared" si="0"/>
        <v>5</v>
      </c>
      <c r="D15" s="71"/>
      <c r="E15" s="62">
        <v>2002</v>
      </c>
      <c r="F15" s="183">
        <f>+'wp 04-055'!J60</f>
        <v>-7013427</v>
      </c>
      <c r="G15">
        <v>3</v>
      </c>
      <c r="H15" s="183">
        <f>+G15/G17*F15</f>
        <v>-1753356.75</v>
      </c>
      <c r="I15" s="94">
        <v>0.603</v>
      </c>
      <c r="J15" s="183">
        <f>+I15*H15</f>
        <v>-1057274.12025</v>
      </c>
    </row>
    <row r="16" spans="3:10" ht="15">
      <c r="C16" s="55">
        <f t="shared" si="0"/>
        <v>6</v>
      </c>
      <c r="D16" s="71"/>
      <c r="E16" s="62">
        <v>2003</v>
      </c>
      <c r="F16">
        <f>+'wp 04-056'!J61</f>
        <v>-303044</v>
      </c>
      <c r="G16" s="64">
        <v>9</v>
      </c>
      <c r="H16" s="64">
        <f>+G16/G17*F16</f>
        <v>-227283</v>
      </c>
      <c r="I16" s="94">
        <v>0.6107</v>
      </c>
      <c r="J16" s="29">
        <f>+I16*H16</f>
        <v>-138801.7281</v>
      </c>
    </row>
    <row r="17" spans="3:11" ht="15.75" thickBot="1">
      <c r="C17" s="55">
        <f t="shared" si="0"/>
        <v>7</v>
      </c>
      <c r="D17" s="71"/>
      <c r="F17" s="70">
        <f>+F15+F16</f>
        <v>-7316471</v>
      </c>
      <c r="G17">
        <f>+G15+G16</f>
        <v>12</v>
      </c>
      <c r="H17" s="70">
        <f>+H15+H16</f>
        <v>-1980639.75</v>
      </c>
      <c r="J17" s="183">
        <f>+J15+J16</f>
        <v>-1196075.8483499999</v>
      </c>
      <c r="K17" t="s">
        <v>115</v>
      </c>
    </row>
    <row r="18" spans="3:11" ht="15.75" thickTop="1">
      <c r="C18" s="55">
        <f t="shared" si="0"/>
        <v>8</v>
      </c>
      <c r="D18" s="71"/>
      <c r="K18" t="s">
        <v>160</v>
      </c>
    </row>
    <row r="19" spans="3:4" ht="15">
      <c r="C19" s="55">
        <f t="shared" si="0"/>
        <v>9</v>
      </c>
      <c r="D19" s="71"/>
    </row>
    <row r="20" spans="3:4" ht="15">
      <c r="C20" s="55">
        <f t="shared" si="0"/>
        <v>10</v>
      </c>
      <c r="D20" s="71"/>
    </row>
    <row r="21" spans="3:8" ht="15">
      <c r="C21" s="55">
        <f t="shared" si="0"/>
        <v>11</v>
      </c>
      <c r="D21" s="71"/>
      <c r="E21" t="s">
        <v>110</v>
      </c>
      <c r="H21" s="29"/>
    </row>
    <row r="22" spans="3:10" ht="15">
      <c r="C22" s="55">
        <f t="shared" si="0"/>
        <v>12</v>
      </c>
      <c r="D22" s="71"/>
      <c r="E22" s="62">
        <v>2002</v>
      </c>
      <c r="F22" s="183">
        <f>+'wp 04-055'!H60</f>
        <v>9579579</v>
      </c>
      <c r="G22">
        <v>3</v>
      </c>
      <c r="H22" s="183">
        <f>+G22/G24*F22</f>
        <v>2394894.75</v>
      </c>
      <c r="I22" s="94">
        <v>0.603</v>
      </c>
      <c r="J22" s="183">
        <f>+I22*H22</f>
        <v>1444121.53425</v>
      </c>
    </row>
    <row r="23" spans="3:10" ht="15">
      <c r="C23" s="55">
        <f t="shared" si="0"/>
        <v>13</v>
      </c>
      <c r="D23" s="71"/>
      <c r="E23" s="62">
        <v>2003</v>
      </c>
      <c r="F23">
        <f>+'wp 04-056'!H61</f>
        <v>4099639</v>
      </c>
      <c r="G23" s="64">
        <v>9</v>
      </c>
      <c r="H23" s="64">
        <f>+G23/G24*F23</f>
        <v>3074729.25</v>
      </c>
      <c r="I23" s="94">
        <v>0.6107</v>
      </c>
      <c r="J23" s="29">
        <f>+I23*H23</f>
        <v>1877737.152975</v>
      </c>
    </row>
    <row r="24" spans="3:11" ht="15.75" thickBot="1">
      <c r="C24" s="55">
        <f t="shared" si="0"/>
        <v>14</v>
      </c>
      <c r="D24" s="71"/>
      <c r="F24" s="70">
        <f>+F22+F23</f>
        <v>13679218</v>
      </c>
      <c r="G24">
        <f>+G22+G23</f>
        <v>12</v>
      </c>
      <c r="H24" s="70">
        <f>+H22+H23</f>
        <v>5469624</v>
      </c>
      <c r="J24" s="183">
        <f>+J22+J23</f>
        <v>3321858.687225</v>
      </c>
      <c r="K24" t="s">
        <v>114</v>
      </c>
    </row>
    <row r="25" spans="3:11" ht="15.75" thickTop="1">
      <c r="C25" s="55">
        <f t="shared" si="0"/>
        <v>15</v>
      </c>
      <c r="D25" s="71"/>
      <c r="K25" t="s">
        <v>161</v>
      </c>
    </row>
    <row r="26" spans="3:4" ht="15">
      <c r="C26" s="55">
        <f t="shared" si="0"/>
        <v>16</v>
      </c>
      <c r="D26" s="71"/>
    </row>
    <row r="27" spans="3:4" ht="15">
      <c r="C27" s="55">
        <f t="shared" si="0"/>
        <v>17</v>
      </c>
      <c r="D27" s="71"/>
    </row>
    <row r="28" spans="3:4" ht="15">
      <c r="C28" s="55">
        <f t="shared" si="0"/>
        <v>18</v>
      </c>
      <c r="D28" s="71"/>
    </row>
    <row r="29" spans="3:4" ht="15">
      <c r="C29" s="55">
        <f t="shared" si="0"/>
        <v>19</v>
      </c>
      <c r="D29" s="71"/>
    </row>
    <row r="30" spans="3:4" ht="15">
      <c r="C30" s="55">
        <f t="shared" si="0"/>
        <v>20</v>
      </c>
      <c r="D30" s="71"/>
    </row>
    <row r="43" s="57" customFormat="1" ht="15"/>
    <row r="44" s="57" customFormat="1" ht="15"/>
    <row r="45" s="57" customFormat="1" ht="15"/>
    <row r="46" s="57" customFormat="1" ht="15"/>
    <row r="47" s="57" customFormat="1" ht="15"/>
  </sheetData>
  <printOptions/>
  <pageMargins left="0.29" right="0.19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N48"/>
  <sheetViews>
    <sheetView showGridLines="0" workbookViewId="0" topLeftCell="A1">
      <selection activeCell="A1" sqref="A1"/>
    </sheetView>
  </sheetViews>
  <sheetFormatPr defaultColWidth="9.140625" defaultRowHeight="15"/>
  <cols>
    <col min="1" max="1" width="12.57421875" style="57" customWidth="1"/>
    <col min="2" max="2" width="9.140625" style="57" customWidth="1"/>
    <col min="3" max="3" width="5.8515625" style="0" customWidth="1"/>
    <col min="4" max="4" width="3.7109375" style="0" customWidth="1"/>
    <col min="5" max="5" width="13.140625" style="0" customWidth="1"/>
    <col min="6" max="6" width="16.57421875" style="0" customWidth="1"/>
    <col min="7" max="7" width="13.140625" style="0" customWidth="1"/>
    <col min="8" max="8" width="11.7109375" style="0" bestFit="1" customWidth="1"/>
    <col min="9" max="9" width="11.7109375" style="0" customWidth="1"/>
    <col min="10" max="10" width="11.421875" style="0" bestFit="1" customWidth="1"/>
    <col min="11" max="11" width="13.140625" style="0" customWidth="1"/>
    <col min="12" max="12" width="14.57421875" style="0" bestFit="1" customWidth="1"/>
    <col min="13" max="13" width="11.421875" style="0" bestFit="1" customWidth="1"/>
    <col min="14" max="14" width="22.00390625" style="57" customWidth="1"/>
    <col min="15" max="15" width="9.140625" style="57" customWidth="1"/>
  </cols>
  <sheetData>
    <row r="1" spans="3:13" ht="15"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3:13" ht="15">
      <c r="C2" s="67"/>
      <c r="D2" s="67"/>
      <c r="E2" s="57"/>
      <c r="F2" s="57"/>
      <c r="G2" s="57"/>
      <c r="H2" s="57"/>
      <c r="I2" s="57"/>
      <c r="J2" s="57"/>
      <c r="K2" s="57"/>
      <c r="L2" s="57"/>
      <c r="M2" s="57"/>
    </row>
    <row r="3" spans="3:13" ht="15">
      <c r="C3" s="68" t="s">
        <v>108</v>
      </c>
      <c r="D3" s="68"/>
      <c r="K3" t="s">
        <v>196</v>
      </c>
      <c r="L3" s="57"/>
      <c r="M3" s="57"/>
    </row>
    <row r="4" spans="3:13" ht="15">
      <c r="C4" t="s">
        <v>109</v>
      </c>
      <c r="L4" s="57"/>
      <c r="M4" s="57"/>
    </row>
    <row r="5" spans="3:13" ht="15">
      <c r="C5" t="s">
        <v>131</v>
      </c>
      <c r="L5" s="57"/>
      <c r="M5" s="57"/>
    </row>
    <row r="6" spans="3:13" ht="15">
      <c r="C6" s="66" t="s">
        <v>117</v>
      </c>
      <c r="D6" s="65"/>
      <c r="L6" s="57"/>
      <c r="M6" s="57"/>
    </row>
    <row r="7" spans="3:13" ht="15">
      <c r="C7" s="66"/>
      <c r="D7" s="66"/>
      <c r="L7" s="57"/>
      <c r="M7" s="57"/>
    </row>
    <row r="8" spans="3:13" ht="15">
      <c r="C8" s="55" t="s">
        <v>88</v>
      </c>
      <c r="D8" s="55"/>
      <c r="E8" s="84" t="s">
        <v>132</v>
      </c>
      <c r="L8" s="57"/>
      <c r="M8" s="57"/>
    </row>
    <row r="9" spans="3:13" ht="15">
      <c r="C9" s="55" t="s">
        <v>92</v>
      </c>
      <c r="D9" s="55"/>
      <c r="G9" s="35" t="s">
        <v>143</v>
      </c>
      <c r="H9" s="35"/>
      <c r="I9" s="61" t="s">
        <v>81</v>
      </c>
      <c r="K9" s="55" t="s">
        <v>90</v>
      </c>
      <c r="L9" s="57"/>
      <c r="M9" s="57"/>
    </row>
    <row r="10" spans="3:13" ht="15">
      <c r="C10" s="55">
        <v>1</v>
      </c>
      <c r="D10" s="56"/>
      <c r="F10" s="72"/>
      <c r="G10" s="60" t="s">
        <v>144</v>
      </c>
      <c r="I10" t="s">
        <v>140</v>
      </c>
      <c r="L10" s="57"/>
      <c r="M10" s="57"/>
    </row>
    <row r="11" spans="3:13" ht="15">
      <c r="C11" s="55">
        <f aca="true" t="shared" si="0" ref="C11:C44">+C10+1</f>
        <v>2</v>
      </c>
      <c r="D11" s="56"/>
      <c r="F11" s="72" t="s">
        <v>129</v>
      </c>
      <c r="G11" s="44">
        <f>+K44</f>
        <v>333381179.75</v>
      </c>
      <c r="H11" s="94">
        <f>+H12</f>
        <v>0.7027723874572176</v>
      </c>
      <c r="I11">
        <f>+G11*H12</f>
        <v>234291087.62621132</v>
      </c>
      <c r="J11" s="94">
        <f>+J12</f>
        <v>0.7494345603043201</v>
      </c>
      <c r="K11" s="92">
        <f>+I11*J11</f>
        <v>175585838.2383706</v>
      </c>
      <c r="L11" s="57"/>
      <c r="M11" s="57"/>
    </row>
    <row r="12" spans="3:14" ht="15">
      <c r="C12" s="55">
        <f t="shared" si="0"/>
        <v>3</v>
      </c>
      <c r="D12" s="56"/>
      <c r="F12" s="72" t="s">
        <v>128</v>
      </c>
      <c r="G12" s="48">
        <f>+J44</f>
        <v>236749989</v>
      </c>
      <c r="H12" s="94">
        <f>+I12/G12</f>
        <v>0.7027723874572176</v>
      </c>
      <c r="I12" s="64">
        <v>166381355</v>
      </c>
      <c r="J12" s="94">
        <f>+K12/I12</f>
        <v>0.7494345603043201</v>
      </c>
      <c r="K12" s="93">
        <v>124691937.627262</v>
      </c>
      <c r="L12" s="57"/>
      <c r="M12" s="57"/>
      <c r="N12" s="87"/>
    </row>
    <row r="13" spans="3:14" ht="15">
      <c r="C13" s="55">
        <f t="shared" si="0"/>
        <v>4</v>
      </c>
      <c r="D13" s="56"/>
      <c r="F13" s="72" t="s">
        <v>122</v>
      </c>
      <c r="G13" s="29">
        <f>+G11-G12</f>
        <v>96631190.75</v>
      </c>
      <c r="I13">
        <f>+I11-I12</f>
        <v>67909732.62621132</v>
      </c>
      <c r="K13">
        <f>+K11-K12</f>
        <v>50893900.6111086</v>
      </c>
      <c r="L13" s="57"/>
      <c r="M13" s="57"/>
      <c r="N13" s="87"/>
    </row>
    <row r="14" spans="3:14" ht="15">
      <c r="C14" s="55">
        <f t="shared" si="0"/>
        <v>5</v>
      </c>
      <c r="D14" s="56"/>
      <c r="F14" s="83" t="s">
        <v>130</v>
      </c>
      <c r="I14" s="77">
        <v>0.35</v>
      </c>
      <c r="K14" s="77">
        <v>0.35</v>
      </c>
      <c r="L14" s="57"/>
      <c r="M14" s="57"/>
      <c r="N14" s="87"/>
    </row>
    <row r="15" spans="3:14" ht="15">
      <c r="C15" s="55">
        <f t="shared" si="0"/>
        <v>6</v>
      </c>
      <c r="D15" s="56"/>
      <c r="F15" s="72"/>
      <c r="H15" s="72" t="s">
        <v>80</v>
      </c>
      <c r="I15" s="79">
        <f>+I13*I14</f>
        <v>23768406.41917396</v>
      </c>
      <c r="K15" s="79">
        <f>+K13*K14</f>
        <v>17812865.21388801</v>
      </c>
      <c r="L15" s="57"/>
      <c r="M15" s="57"/>
      <c r="N15" s="87"/>
    </row>
    <row r="16" spans="3:14" ht="15">
      <c r="C16" s="55">
        <f t="shared" si="0"/>
        <v>7</v>
      </c>
      <c r="D16" s="56"/>
      <c r="L16" s="57"/>
      <c r="M16" s="57"/>
      <c r="N16" s="87"/>
    </row>
    <row r="17" spans="3:14" ht="15">
      <c r="C17" s="55">
        <f t="shared" si="0"/>
        <v>8</v>
      </c>
      <c r="D17" s="56"/>
      <c r="L17" s="57"/>
      <c r="M17" s="57"/>
      <c r="N17" s="87"/>
    </row>
    <row r="18" spans="3:14" ht="15">
      <c r="C18" s="55">
        <f t="shared" si="0"/>
        <v>9</v>
      </c>
      <c r="D18" s="56"/>
      <c r="E18" s="29"/>
      <c r="F18" s="29"/>
      <c r="G18" s="29"/>
      <c r="H18" s="29"/>
      <c r="I18" s="29"/>
      <c r="J18" s="29"/>
      <c r="L18" s="57"/>
      <c r="M18" s="57"/>
      <c r="N18" s="161" t="s">
        <v>112</v>
      </c>
    </row>
    <row r="19" spans="3:14" ht="15">
      <c r="C19" s="55">
        <f t="shared" si="0"/>
        <v>10</v>
      </c>
      <c r="D19" s="56"/>
      <c r="E19" s="29"/>
      <c r="F19" s="29"/>
      <c r="G19" s="29"/>
      <c r="H19" s="29"/>
      <c r="I19" s="29"/>
      <c r="J19" s="29"/>
      <c r="L19" s="57"/>
      <c r="M19" s="57"/>
      <c r="N19" s="162">
        <v>9</v>
      </c>
    </row>
    <row r="20" spans="3:14" ht="15.75" thickBot="1">
      <c r="C20" s="55">
        <f t="shared" si="0"/>
        <v>11</v>
      </c>
      <c r="D20" s="56"/>
      <c r="E20" s="29"/>
      <c r="F20" s="82"/>
      <c r="G20" s="82"/>
      <c r="H20" s="82"/>
      <c r="I20" s="82"/>
      <c r="J20" s="82"/>
      <c r="K20" s="82"/>
      <c r="L20" s="57"/>
      <c r="M20" s="57"/>
      <c r="N20" s="162">
        <v>3</v>
      </c>
    </row>
    <row r="21" spans="3:14" ht="15">
      <c r="C21" s="55">
        <f t="shared" si="0"/>
        <v>12</v>
      </c>
      <c r="D21" s="56"/>
      <c r="E21" s="29"/>
      <c r="F21" s="91"/>
      <c r="G21" s="29"/>
      <c r="H21" s="91"/>
      <c r="I21" s="59"/>
      <c r="J21" s="29"/>
      <c r="K21" s="29"/>
      <c r="L21" s="57"/>
      <c r="M21" s="57"/>
      <c r="N21" s="163">
        <v>12</v>
      </c>
    </row>
    <row r="22" spans="3:14" ht="24" customHeight="1">
      <c r="C22" s="55">
        <f t="shared" si="0"/>
        <v>13</v>
      </c>
      <c r="D22" s="56"/>
      <c r="E22" s="95"/>
      <c r="F22" s="91"/>
      <c r="G22" s="29"/>
      <c r="H22" s="91"/>
      <c r="I22" s="91"/>
      <c r="J22" s="29"/>
      <c r="K22" s="29"/>
      <c r="L22" s="57"/>
      <c r="M22" s="57"/>
      <c r="N22" s="163">
        <v>12</v>
      </c>
    </row>
    <row r="23" spans="3:14" ht="15.75" customHeight="1">
      <c r="C23" s="55">
        <f t="shared" si="0"/>
        <v>14</v>
      </c>
      <c r="D23" s="56"/>
      <c r="E23" s="80"/>
      <c r="F23" s="90"/>
      <c r="G23" s="96"/>
      <c r="H23" s="86"/>
      <c r="I23" s="81"/>
      <c r="J23" s="29"/>
      <c r="K23" s="29"/>
      <c r="L23" s="57"/>
      <c r="M23" s="57"/>
      <c r="N23" s="87"/>
    </row>
    <row r="24" spans="3:14" ht="19.5" customHeight="1">
      <c r="C24" s="55">
        <f t="shared" si="0"/>
        <v>15</v>
      </c>
      <c r="D24" s="56"/>
      <c r="E24" s="80"/>
      <c r="F24" s="90"/>
      <c r="G24" s="96"/>
      <c r="H24" s="29"/>
      <c r="I24" s="81"/>
      <c r="J24" s="29"/>
      <c r="K24" s="29"/>
      <c r="L24" s="57"/>
      <c r="M24" s="57"/>
      <c r="N24" s="87"/>
    </row>
    <row r="25" spans="3:13" ht="15">
      <c r="C25" s="55">
        <f t="shared" si="0"/>
        <v>16</v>
      </c>
      <c r="D25" s="71"/>
      <c r="E25" s="95"/>
      <c r="F25" s="95"/>
      <c r="G25" s="29"/>
      <c r="H25" s="95"/>
      <c r="I25" s="97"/>
      <c r="J25" s="29"/>
      <c r="K25" s="29"/>
      <c r="L25" s="57"/>
      <c r="M25" s="57"/>
    </row>
    <row r="26" spans="3:13" ht="15">
      <c r="C26" s="55">
        <f t="shared" si="0"/>
        <v>17</v>
      </c>
      <c r="D26" s="71"/>
      <c r="L26" s="57"/>
      <c r="M26" s="57"/>
    </row>
    <row r="27" spans="3:13" ht="15">
      <c r="C27" s="55">
        <f t="shared" si="0"/>
        <v>18</v>
      </c>
      <c r="D27" s="71"/>
      <c r="L27" s="57"/>
      <c r="M27" s="57"/>
    </row>
    <row r="28" spans="3:13" ht="15">
      <c r="C28" s="55">
        <f t="shared" si="0"/>
        <v>19</v>
      </c>
      <c r="D28" s="71"/>
      <c r="E28" s="84" t="s">
        <v>133</v>
      </c>
      <c r="L28" s="57"/>
      <c r="M28" s="57"/>
    </row>
    <row r="29" spans="3:13" ht="15">
      <c r="C29" s="55">
        <f t="shared" si="0"/>
        <v>20</v>
      </c>
      <c r="D29" s="71"/>
      <c r="E29" s="76" t="s">
        <v>82</v>
      </c>
      <c r="G29" s="63" t="s">
        <v>83</v>
      </c>
      <c r="H29" s="63" t="s">
        <v>84</v>
      </c>
      <c r="I29" s="63" t="s">
        <v>85</v>
      </c>
      <c r="J29" s="63" t="s">
        <v>86</v>
      </c>
      <c r="K29" s="63" t="s">
        <v>87</v>
      </c>
      <c r="L29" s="57"/>
      <c r="M29" s="57"/>
    </row>
    <row r="30" spans="3:13" ht="15">
      <c r="C30" s="55">
        <f t="shared" si="0"/>
        <v>21</v>
      </c>
      <c r="D30" s="71"/>
      <c r="H30" s="59" t="s">
        <v>119</v>
      </c>
      <c r="I30" s="55" t="s">
        <v>134</v>
      </c>
      <c r="J30" s="197" t="s">
        <v>119</v>
      </c>
      <c r="K30" s="197"/>
      <c r="L30" s="57"/>
      <c r="M30" s="57"/>
    </row>
    <row r="31" spans="3:13" ht="15">
      <c r="C31" s="55">
        <f t="shared" si="0"/>
        <v>22</v>
      </c>
      <c r="D31" s="71"/>
      <c r="F31" s="59"/>
      <c r="G31" s="61"/>
      <c r="H31" s="55" t="s">
        <v>112</v>
      </c>
      <c r="I31" s="59" t="s">
        <v>119</v>
      </c>
      <c r="J31" s="198" t="s">
        <v>124</v>
      </c>
      <c r="K31" s="198"/>
      <c r="L31" s="57"/>
      <c r="M31" s="57"/>
    </row>
    <row r="32" spans="3:13" ht="15">
      <c r="C32" s="55">
        <f t="shared" si="0"/>
        <v>23</v>
      </c>
      <c r="D32" s="71"/>
      <c r="E32" s="196" t="s">
        <v>139</v>
      </c>
      <c r="F32" s="196"/>
      <c r="G32" s="75" t="s">
        <v>67</v>
      </c>
      <c r="H32" s="69" t="s">
        <v>137</v>
      </c>
      <c r="I32" s="60" t="s">
        <v>127</v>
      </c>
      <c r="J32" s="69" t="s">
        <v>123</v>
      </c>
      <c r="K32" s="69" t="s">
        <v>125</v>
      </c>
      <c r="L32" s="57"/>
      <c r="M32" s="57"/>
    </row>
    <row r="33" spans="3:13" ht="15">
      <c r="C33" s="55">
        <f t="shared" si="0"/>
        <v>24</v>
      </c>
      <c r="D33" s="71"/>
      <c r="E33" s="88" t="s">
        <v>141</v>
      </c>
      <c r="I33" s="29"/>
      <c r="L33" s="57"/>
      <c r="M33" s="57"/>
    </row>
    <row r="34" spans="3:13" ht="15">
      <c r="C34" s="55">
        <f t="shared" si="0"/>
        <v>25</v>
      </c>
      <c r="D34" s="71"/>
      <c r="E34" s="35" t="s">
        <v>128</v>
      </c>
      <c r="F34" s="35"/>
      <c r="G34" s="44">
        <f>-'wp 04-055'!C25-'wp 04-055'!C27</f>
        <v>244881390</v>
      </c>
      <c r="H34" s="85" t="s">
        <v>135</v>
      </c>
      <c r="I34" s="29">
        <f>+N20/N21*G34</f>
        <v>61220347.5</v>
      </c>
      <c r="J34">
        <f>+I34</f>
        <v>61220347.5</v>
      </c>
      <c r="L34" s="57"/>
      <c r="M34" s="57"/>
    </row>
    <row r="35" spans="3:13" ht="15">
      <c r="C35" s="55">
        <f t="shared" si="0"/>
        <v>26</v>
      </c>
      <c r="D35" s="71"/>
      <c r="E35" s="35" t="s">
        <v>129</v>
      </c>
      <c r="F35" s="35"/>
      <c r="G35" s="47">
        <f>+'wp 04-055'!F28</f>
        <v>337679564</v>
      </c>
      <c r="H35" s="85" t="s">
        <v>135</v>
      </c>
      <c r="I35" s="64">
        <f>+N20/N21*G35</f>
        <v>84419891</v>
      </c>
      <c r="K35">
        <f>+I35</f>
        <v>84419891</v>
      </c>
      <c r="L35" s="57"/>
      <c r="M35" s="57"/>
    </row>
    <row r="36" spans="3:13" ht="15">
      <c r="C36" s="55">
        <f t="shared" si="0"/>
        <v>27</v>
      </c>
      <c r="D36" s="71"/>
      <c r="E36" s="35"/>
      <c r="F36" s="72"/>
      <c r="G36" s="73"/>
      <c r="I36" s="74"/>
      <c r="L36" s="57"/>
      <c r="M36" s="57"/>
    </row>
    <row r="37" spans="3:13" ht="15">
      <c r="C37" s="55">
        <f t="shared" si="0"/>
        <v>28</v>
      </c>
      <c r="D37" s="71"/>
      <c r="L37" s="57"/>
      <c r="M37" s="57"/>
    </row>
    <row r="38" spans="3:13" ht="15">
      <c r="C38" s="55">
        <f t="shared" si="0"/>
        <v>29</v>
      </c>
      <c r="D38" s="71"/>
      <c r="E38" s="35"/>
      <c r="F38" s="35"/>
      <c r="G38" s="61"/>
      <c r="L38" s="57"/>
      <c r="M38" s="57"/>
    </row>
    <row r="39" spans="3:13" ht="15">
      <c r="C39" s="55">
        <f t="shared" si="0"/>
        <v>30</v>
      </c>
      <c r="D39" s="71"/>
      <c r="E39" s="88" t="s">
        <v>142</v>
      </c>
      <c r="F39" s="35"/>
      <c r="G39" s="89"/>
      <c r="I39" s="29"/>
      <c r="L39" s="57"/>
      <c r="M39" s="57"/>
    </row>
    <row r="40" spans="3:13" ht="15">
      <c r="C40" s="55">
        <f t="shared" si="0"/>
        <v>31</v>
      </c>
      <c r="D40" s="71"/>
      <c r="E40" s="35" t="s">
        <v>128</v>
      </c>
      <c r="F40" s="35"/>
      <c r="G40" s="44">
        <f>-'wp 04-056'!C25</f>
        <v>234039522</v>
      </c>
      <c r="H40" t="s">
        <v>136</v>
      </c>
      <c r="I40" s="29">
        <f>+N19/N22*G40</f>
        <v>175529641.5</v>
      </c>
      <c r="J40">
        <f>+I40</f>
        <v>175529641.5</v>
      </c>
      <c r="L40" s="57"/>
      <c r="M40" s="57"/>
    </row>
    <row r="41" spans="3:13" ht="15">
      <c r="C41" s="55">
        <f t="shared" si="0"/>
        <v>32</v>
      </c>
      <c r="D41" s="71"/>
      <c r="E41" s="35" t="s">
        <v>129</v>
      </c>
      <c r="F41" s="62"/>
      <c r="G41" s="47">
        <f>+'wp 04-056'!F28</f>
        <v>331948385</v>
      </c>
      <c r="H41" t="s">
        <v>136</v>
      </c>
      <c r="I41" s="64">
        <f>+N19/N22*G41</f>
        <v>248961288.75</v>
      </c>
      <c r="K41">
        <f>+I41</f>
        <v>248961288.75</v>
      </c>
      <c r="L41" s="57"/>
      <c r="M41" s="57"/>
    </row>
    <row r="42" spans="3:13" ht="15">
      <c r="C42" s="55">
        <f t="shared" si="0"/>
        <v>33</v>
      </c>
      <c r="D42" s="71"/>
      <c r="E42" s="35"/>
      <c r="F42" s="72"/>
      <c r="G42" s="35"/>
      <c r="I42" s="35"/>
      <c r="L42" s="57"/>
      <c r="M42" s="57"/>
    </row>
    <row r="43" spans="3:13" ht="15">
      <c r="C43" s="55">
        <f t="shared" si="0"/>
        <v>34</v>
      </c>
      <c r="D43" s="71"/>
      <c r="L43" s="57"/>
      <c r="M43" s="57"/>
    </row>
    <row r="44" spans="3:13" ht="15.75" thickBot="1">
      <c r="C44" s="55">
        <f t="shared" si="0"/>
        <v>35</v>
      </c>
      <c r="D44" s="71"/>
      <c r="I44" s="83" t="s">
        <v>126</v>
      </c>
      <c r="J44" s="70">
        <f>+J40+J34</f>
        <v>236749989</v>
      </c>
      <c r="K44" s="70">
        <f>+K41+K35</f>
        <v>333381179.75</v>
      </c>
      <c r="L44" s="57"/>
      <c r="M44" s="57"/>
    </row>
    <row r="45" spans="3:13" ht="15.75" thickTop="1"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3:13" ht="15"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</row>
    <row r="47" spans="3:13" ht="15"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3:13" ht="15"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="57" customFormat="1" ht="15"/>
  </sheetData>
  <mergeCells count="3">
    <mergeCell ref="E32:F32"/>
    <mergeCell ref="J30:K30"/>
    <mergeCell ref="J31:K31"/>
  </mergeCells>
  <printOptions/>
  <pageMargins left="0.29" right="0.19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48"/>
  <sheetViews>
    <sheetView showGridLines="0" workbookViewId="0" topLeftCell="A1">
      <selection activeCell="A1" sqref="A1"/>
    </sheetView>
  </sheetViews>
  <sheetFormatPr defaultColWidth="9.140625" defaultRowHeight="15"/>
  <cols>
    <col min="1" max="1" width="9.140625" style="57" customWidth="1"/>
    <col min="2" max="2" width="5.8515625" style="0" customWidth="1"/>
    <col min="3" max="3" width="3.7109375" style="0" customWidth="1"/>
    <col min="4" max="4" width="13.140625" style="0" customWidth="1"/>
    <col min="5" max="5" width="16.57421875" style="0" customWidth="1"/>
    <col min="6" max="6" width="13.140625" style="0" customWidth="1"/>
    <col min="7" max="7" width="11.7109375" style="0" bestFit="1" customWidth="1"/>
    <col min="8" max="8" width="11.7109375" style="0" customWidth="1"/>
    <col min="9" max="9" width="11.421875" style="0" bestFit="1" customWidth="1"/>
    <col min="10" max="10" width="13.140625" style="0" customWidth="1"/>
    <col min="11" max="11" width="14.57421875" style="0" bestFit="1" customWidth="1"/>
    <col min="12" max="12" width="11.421875" style="0" bestFit="1" customWidth="1"/>
    <col min="13" max="13" width="22.00390625" style="57" customWidth="1"/>
    <col min="14" max="14" width="9.140625" style="57" customWidth="1"/>
  </cols>
  <sheetData>
    <row r="1" spans="2:12" ht="1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2" ht="15">
      <c r="B2" s="67"/>
      <c r="C2" s="67"/>
      <c r="D2" s="57"/>
      <c r="E2" s="57"/>
      <c r="F2" s="57"/>
      <c r="G2" s="57"/>
      <c r="H2" s="57"/>
      <c r="I2" s="57"/>
      <c r="J2" s="57"/>
      <c r="K2" s="57"/>
      <c r="L2" s="57"/>
    </row>
    <row r="3" spans="2:11" ht="15">
      <c r="B3" s="68" t="s">
        <v>108</v>
      </c>
      <c r="C3" s="68"/>
      <c r="K3" t="s">
        <v>204</v>
      </c>
    </row>
    <row r="4" ht="15">
      <c r="B4" t="s">
        <v>109</v>
      </c>
    </row>
    <row r="6" spans="2:3" ht="15">
      <c r="B6" s="66" t="s">
        <v>117</v>
      </c>
      <c r="C6" s="65"/>
    </row>
    <row r="7" spans="2:3" ht="15">
      <c r="B7" s="66"/>
      <c r="C7" s="66"/>
    </row>
    <row r="8" spans="2:4" ht="15">
      <c r="B8" s="55" t="s">
        <v>88</v>
      </c>
      <c r="C8" s="55"/>
      <c r="D8" s="84" t="s">
        <v>181</v>
      </c>
    </row>
    <row r="9" spans="2:3" ht="15">
      <c r="B9" s="55" t="s">
        <v>92</v>
      </c>
      <c r="C9" s="55"/>
    </row>
    <row r="10" spans="2:11" ht="17.25">
      <c r="B10" s="55">
        <v>1</v>
      </c>
      <c r="C10" s="56"/>
      <c r="E10" s="133" t="s">
        <v>82</v>
      </c>
      <c r="F10" s="132"/>
      <c r="G10" s="133" t="s">
        <v>83</v>
      </c>
      <c r="H10" s="133" t="s">
        <v>84</v>
      </c>
      <c r="I10" s="133" t="s">
        <v>85</v>
      </c>
      <c r="J10" s="133" t="s">
        <v>86</v>
      </c>
      <c r="K10" s="133" t="s">
        <v>87</v>
      </c>
    </row>
    <row r="11" spans="2:11" ht="15">
      <c r="B11" s="55">
        <f aca="true" t="shared" si="0" ref="B11:B44">+B10+1</f>
        <v>2</v>
      </c>
      <c r="C11" s="56"/>
      <c r="E11" s="36"/>
      <c r="F11" s="35"/>
      <c r="G11" s="36"/>
      <c r="H11" s="38"/>
      <c r="I11" s="38"/>
      <c r="J11" s="38" t="s">
        <v>179</v>
      </c>
      <c r="K11" s="38" t="s">
        <v>180</v>
      </c>
    </row>
    <row r="12" spans="2:11" ht="15">
      <c r="B12" s="55">
        <f t="shared" si="0"/>
        <v>3</v>
      </c>
      <c r="C12" s="56"/>
      <c r="E12" s="35"/>
      <c r="F12" s="35"/>
      <c r="G12" s="131"/>
      <c r="H12" s="131"/>
      <c r="I12" s="50" t="s">
        <v>174</v>
      </c>
      <c r="J12" s="131" t="s">
        <v>175</v>
      </c>
      <c r="K12" s="50" t="s">
        <v>90</v>
      </c>
    </row>
    <row r="13" spans="2:11" ht="15">
      <c r="B13" s="55">
        <f t="shared" si="0"/>
        <v>4</v>
      </c>
      <c r="C13" s="56"/>
      <c r="E13" s="41" t="s">
        <v>89</v>
      </c>
      <c r="F13" s="35"/>
      <c r="G13" s="41" t="s">
        <v>81</v>
      </c>
      <c r="H13" s="41" t="s">
        <v>90</v>
      </c>
      <c r="I13" s="39" t="s">
        <v>5</v>
      </c>
      <c r="J13" s="41" t="s">
        <v>90</v>
      </c>
      <c r="K13" s="39" t="s">
        <v>176</v>
      </c>
    </row>
    <row r="14" spans="2:5" ht="15">
      <c r="B14" s="55">
        <f t="shared" si="0"/>
        <v>5</v>
      </c>
      <c r="C14" s="56"/>
      <c r="E14" t="s">
        <v>164</v>
      </c>
    </row>
    <row r="15" spans="2:11" ht="15">
      <c r="B15" s="55">
        <f t="shared" si="0"/>
        <v>6</v>
      </c>
      <c r="C15" s="56"/>
      <c r="E15" t="s">
        <v>165</v>
      </c>
      <c r="G15" s="123">
        <v>73965.986</v>
      </c>
      <c r="H15" s="124">
        <v>56503.15966423216</v>
      </c>
      <c r="I15" s="125">
        <v>-1492</v>
      </c>
      <c r="J15" s="125">
        <v>55011.15966423216</v>
      </c>
      <c r="K15" s="126">
        <f>+J15/G15</f>
        <v>0.7437359067211267</v>
      </c>
    </row>
    <row r="16" spans="2:11" ht="15">
      <c r="B16" s="55">
        <f t="shared" si="0"/>
        <v>7</v>
      </c>
      <c r="C16" s="56"/>
      <c r="E16" t="s">
        <v>166</v>
      </c>
      <c r="G16" s="123">
        <v>26890.62</v>
      </c>
      <c r="H16" s="124">
        <v>20223.921548605205</v>
      </c>
      <c r="I16" s="125">
        <v>3079</v>
      </c>
      <c r="J16" s="125">
        <v>23302.921548605205</v>
      </c>
      <c r="K16" s="126">
        <f>+J16/G16</f>
        <v>0.8665817875751919</v>
      </c>
    </row>
    <row r="17" spans="2:11" ht="15">
      <c r="B17" s="55">
        <f t="shared" si="0"/>
        <v>8</v>
      </c>
      <c r="C17" s="56"/>
      <c r="E17" t="s">
        <v>167</v>
      </c>
      <c r="G17" s="123">
        <v>-487</v>
      </c>
      <c r="H17" s="124">
        <v>-487.34747999999905</v>
      </c>
      <c r="I17" s="125">
        <v>6716</v>
      </c>
      <c r="J17" s="125">
        <v>6228.652520000001</v>
      </c>
      <c r="K17" s="134" t="s">
        <v>182</v>
      </c>
    </row>
    <row r="18" spans="2:11" ht="15">
      <c r="B18" s="55">
        <f t="shared" si="0"/>
        <v>9</v>
      </c>
      <c r="C18" s="56"/>
      <c r="E18" t="s">
        <v>168</v>
      </c>
      <c r="G18" s="123">
        <v>66724.553</v>
      </c>
      <c r="H18" s="124">
        <v>53571.8033520688</v>
      </c>
      <c r="I18" s="125">
        <v>-1980</v>
      </c>
      <c r="J18" s="125">
        <v>51591.8033520688</v>
      </c>
      <c r="K18" s="126">
        <f>+J18/G18</f>
        <v>0.7732056796554155</v>
      </c>
    </row>
    <row r="19" spans="2:11" ht="15">
      <c r="B19" s="55">
        <f t="shared" si="0"/>
        <v>10</v>
      </c>
      <c r="C19" s="56"/>
      <c r="E19" t="s">
        <v>169</v>
      </c>
      <c r="G19" s="123">
        <v>101738.218</v>
      </c>
      <c r="H19" s="124">
        <v>79040.10656601586</v>
      </c>
      <c r="I19" s="125">
        <v>1418</v>
      </c>
      <c r="J19" s="125">
        <v>80458.10656601586</v>
      </c>
      <c r="K19" s="126">
        <f>+J19/G19</f>
        <v>0.7908346356726621</v>
      </c>
    </row>
    <row r="20" spans="2:11" ht="15">
      <c r="B20" s="55">
        <f t="shared" si="0"/>
        <v>11</v>
      </c>
      <c r="C20" s="56"/>
      <c r="D20" s="29"/>
      <c r="E20" s="29" t="s">
        <v>170</v>
      </c>
      <c r="F20" s="29"/>
      <c r="G20" s="123">
        <v>166381.355</v>
      </c>
      <c r="H20" s="124">
        <v>124691.93762726165</v>
      </c>
      <c r="I20" s="125">
        <v>0</v>
      </c>
      <c r="J20" s="125">
        <v>124691.93762726165</v>
      </c>
      <c r="K20" s="134" t="s">
        <v>182</v>
      </c>
    </row>
    <row r="21" spans="2:11" ht="15">
      <c r="B21" s="55">
        <f t="shared" si="0"/>
        <v>12</v>
      </c>
      <c r="C21" s="56"/>
      <c r="D21" s="29"/>
      <c r="E21" s="29" t="s">
        <v>171</v>
      </c>
      <c r="F21" s="29"/>
      <c r="G21" s="123">
        <v>-227.515</v>
      </c>
      <c r="H21" s="124">
        <v>-171.9807547582908</v>
      </c>
      <c r="I21" s="125">
        <v>0</v>
      </c>
      <c r="J21" s="125">
        <v>-171.9807547582908</v>
      </c>
      <c r="K21" s="126">
        <f>+J21/G21</f>
        <v>0.7559095213866813</v>
      </c>
    </row>
    <row r="22" spans="2:11" ht="24" customHeight="1">
      <c r="B22" s="55">
        <f t="shared" si="0"/>
        <v>13</v>
      </c>
      <c r="C22" s="56"/>
      <c r="D22" s="29"/>
      <c r="E22" t="s">
        <v>172</v>
      </c>
      <c r="G22" s="123">
        <v>23620.907</v>
      </c>
      <c r="H22" s="124">
        <v>16166.866609410585</v>
      </c>
      <c r="I22" s="125">
        <v>1007</v>
      </c>
      <c r="J22" s="125">
        <v>17173.866609410587</v>
      </c>
      <c r="K22" s="126">
        <f>+J22/G22</f>
        <v>0.7270621153290425</v>
      </c>
    </row>
    <row r="23" spans="2:11" ht="15.75" customHeight="1">
      <c r="B23" s="55">
        <f t="shared" si="0"/>
        <v>14</v>
      </c>
      <c r="C23" s="56"/>
      <c r="D23" s="29"/>
      <c r="E23" s="91"/>
      <c r="F23" s="29"/>
      <c r="G23" s="124"/>
      <c r="H23" s="124"/>
      <c r="I23" s="124"/>
      <c r="J23" s="124"/>
      <c r="K23" s="124"/>
    </row>
    <row r="24" spans="2:10" ht="19.5" customHeight="1">
      <c r="B24" s="55">
        <f t="shared" si="0"/>
        <v>15</v>
      </c>
      <c r="C24" s="56"/>
      <c r="D24" s="116"/>
      <c r="E24" s="91" t="s">
        <v>173</v>
      </c>
      <c r="F24" s="29"/>
      <c r="G24" s="127">
        <v>458607.12399999995</v>
      </c>
      <c r="H24" s="127">
        <v>349538.46713283594</v>
      </c>
      <c r="I24" s="127">
        <v>8748</v>
      </c>
      <c r="J24" s="127">
        <v>358286.467132836</v>
      </c>
    </row>
    <row r="25" spans="2:8" ht="15">
      <c r="B25" s="55">
        <f t="shared" si="0"/>
        <v>16</v>
      </c>
      <c r="C25" s="71"/>
      <c r="D25" s="117"/>
      <c r="E25" s="118"/>
      <c r="F25" s="96"/>
      <c r="G25" s="86"/>
      <c r="H25" s="119"/>
    </row>
    <row r="26" spans="2:11" ht="15">
      <c r="B26" s="55">
        <f t="shared" si="0"/>
        <v>17</v>
      </c>
      <c r="C26" s="71"/>
      <c r="D26" s="117"/>
      <c r="E26" s="118"/>
      <c r="F26" s="96"/>
      <c r="G26" s="29"/>
      <c r="H26" s="119"/>
      <c r="I26" s="29"/>
      <c r="J26" s="128" t="s">
        <v>177</v>
      </c>
      <c r="K26" s="129">
        <f>AVERAGE(K15:K22)</f>
        <v>0.7762216077233534</v>
      </c>
    </row>
    <row r="27" spans="2:17" ht="15">
      <c r="B27" s="55">
        <f t="shared" si="0"/>
        <v>18</v>
      </c>
      <c r="C27" s="71"/>
      <c r="D27" s="116"/>
      <c r="E27" s="116"/>
      <c r="F27" s="29"/>
      <c r="G27" s="116"/>
      <c r="H27" s="120"/>
      <c r="I27" s="29"/>
      <c r="J27" s="130" t="s">
        <v>178</v>
      </c>
      <c r="Q27">
        <v>12</v>
      </c>
    </row>
    <row r="28" spans="2:11" ht="15">
      <c r="B28" s="55">
        <f t="shared" si="0"/>
        <v>19</v>
      </c>
      <c r="C28" s="71"/>
      <c r="K28" s="29"/>
    </row>
    <row r="29" spans="2:3" ht="15">
      <c r="B29" s="55">
        <f t="shared" si="0"/>
        <v>20</v>
      </c>
      <c r="C29" s="71"/>
    </row>
    <row r="30" spans="2:3" ht="15">
      <c r="B30" s="55">
        <f t="shared" si="0"/>
        <v>21</v>
      </c>
      <c r="C30" s="71"/>
    </row>
    <row r="31" spans="2:3" ht="15">
      <c r="B31" s="55">
        <f t="shared" si="0"/>
        <v>22</v>
      </c>
      <c r="C31" s="71"/>
    </row>
    <row r="32" spans="2:3" ht="15">
      <c r="B32" s="55">
        <f t="shared" si="0"/>
        <v>23</v>
      </c>
      <c r="C32" s="71"/>
    </row>
    <row r="33" spans="2:3" ht="15">
      <c r="B33" s="55">
        <f t="shared" si="0"/>
        <v>24</v>
      </c>
      <c r="C33" s="71"/>
    </row>
    <row r="34" spans="2:3" ht="15">
      <c r="B34" s="55">
        <f t="shared" si="0"/>
        <v>25</v>
      </c>
      <c r="C34" s="71"/>
    </row>
    <row r="35" spans="2:3" ht="15">
      <c r="B35" s="55">
        <f t="shared" si="0"/>
        <v>26</v>
      </c>
      <c r="C35" s="71"/>
    </row>
    <row r="36" spans="2:3" ht="15">
      <c r="B36" s="55">
        <f t="shared" si="0"/>
        <v>27</v>
      </c>
      <c r="C36" s="71"/>
    </row>
    <row r="37" spans="2:3" ht="15">
      <c r="B37" s="55">
        <f t="shared" si="0"/>
        <v>28</v>
      </c>
      <c r="C37" s="71"/>
    </row>
    <row r="38" spans="2:3" ht="15">
      <c r="B38" s="55">
        <f t="shared" si="0"/>
        <v>29</v>
      </c>
      <c r="C38" s="71"/>
    </row>
    <row r="39" spans="2:3" ht="15">
      <c r="B39" s="55">
        <f t="shared" si="0"/>
        <v>30</v>
      </c>
      <c r="C39" s="71"/>
    </row>
    <row r="40" spans="2:3" ht="15">
      <c r="B40" s="55">
        <f t="shared" si="0"/>
        <v>31</v>
      </c>
      <c r="C40" s="71"/>
    </row>
    <row r="41" spans="2:3" ht="15">
      <c r="B41" s="55">
        <f t="shared" si="0"/>
        <v>32</v>
      </c>
      <c r="C41" s="71"/>
    </row>
    <row r="42" spans="2:3" ht="15">
      <c r="B42" s="55">
        <f t="shared" si="0"/>
        <v>33</v>
      </c>
      <c r="C42" s="71"/>
    </row>
    <row r="43" spans="2:3" ht="15">
      <c r="B43" s="55">
        <f t="shared" si="0"/>
        <v>34</v>
      </c>
      <c r="C43" s="71"/>
    </row>
    <row r="44" spans="2:3" ht="15">
      <c r="B44" s="55">
        <f t="shared" si="0"/>
        <v>35</v>
      </c>
      <c r="C44" s="71"/>
    </row>
    <row r="45" spans="2:12" ht="15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</row>
    <row r="46" spans="2:12" ht="15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2:12" ht="15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</row>
    <row r="48" spans="2:12" ht="15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</row>
    <row r="49" s="57" customFormat="1" ht="15"/>
  </sheetData>
  <printOptions/>
  <pageMargins left="0.29" right="0.19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44"/>
  <sheetViews>
    <sheetView showGridLines="0" workbookViewId="0" topLeftCell="A1">
      <selection activeCell="I34" sqref="I34"/>
    </sheetView>
  </sheetViews>
  <sheetFormatPr defaultColWidth="9.140625" defaultRowHeight="15"/>
  <cols>
    <col min="1" max="1" width="13.421875" style="165" customWidth="1"/>
    <col min="2" max="2" width="9.140625" style="35" customWidth="1"/>
    <col min="3" max="3" width="6.00390625" style="35" customWidth="1"/>
    <col min="4" max="4" width="2.8515625" style="35" customWidth="1"/>
    <col min="5" max="5" width="31.57421875" style="35" customWidth="1"/>
    <col min="6" max="6" width="4.28125" style="35" customWidth="1"/>
    <col min="7" max="7" width="12.57421875" style="35" customWidth="1"/>
    <col min="8" max="8" width="12.28125" style="35" customWidth="1"/>
    <col min="9" max="9" width="15.28125" style="35" customWidth="1"/>
    <col min="10" max="10" width="10.421875" style="35" customWidth="1"/>
    <col min="11" max="11" width="12.140625" style="165" customWidth="1"/>
    <col min="12" max="12" width="9.140625" style="165" customWidth="1"/>
    <col min="13" max="16384" width="9.140625" style="35" customWidth="1"/>
  </cols>
  <sheetData>
    <row r="1" s="165" customFormat="1" ht="15"/>
    <row r="2" s="165" customFormat="1" ht="15"/>
    <row r="4" spans="2:5" ht="15">
      <c r="B4" s="34"/>
      <c r="C4" s="34"/>
      <c r="D4" s="34"/>
      <c r="E4" s="33" t="s">
        <v>221</v>
      </c>
    </row>
    <row r="6" spans="3:9" ht="15">
      <c r="C6" s="50" t="s">
        <v>88</v>
      </c>
      <c r="D6" s="50"/>
      <c r="E6" s="36" t="s">
        <v>82</v>
      </c>
      <c r="F6" s="49"/>
      <c r="G6" s="36" t="s">
        <v>83</v>
      </c>
      <c r="H6" s="37" t="s">
        <v>84</v>
      </c>
      <c r="I6" s="38" t="s">
        <v>85</v>
      </c>
    </row>
    <row r="7" spans="3:9" ht="15">
      <c r="C7" s="51" t="s">
        <v>91</v>
      </c>
      <c r="D7" s="51"/>
      <c r="E7" s="39" t="s">
        <v>89</v>
      </c>
      <c r="F7" s="40"/>
      <c r="G7" s="41" t="s">
        <v>81</v>
      </c>
      <c r="H7" s="41" t="s">
        <v>185</v>
      </c>
      <c r="I7" s="41" t="s">
        <v>90</v>
      </c>
    </row>
    <row r="8" spans="3:4" ht="15">
      <c r="C8" s="53">
        <v>1</v>
      </c>
      <c r="D8" s="52"/>
    </row>
    <row r="9" spans="3:12" ht="15">
      <c r="C9" s="53">
        <f>+C8+1</f>
        <v>2</v>
      </c>
      <c r="D9" s="54"/>
      <c r="F9" s="42"/>
      <c r="G9" s="42"/>
      <c r="K9" s="167"/>
      <c r="L9" s="167"/>
    </row>
    <row r="10" spans="3:12" ht="15">
      <c r="C10" s="53">
        <f aca="true" t="shared" si="0" ref="C10:C44">+C9+1</f>
        <v>3</v>
      </c>
      <c r="D10" s="54"/>
      <c r="E10" s="42"/>
      <c r="F10" s="42"/>
      <c r="G10" s="42"/>
      <c r="K10" s="167"/>
      <c r="L10" s="167"/>
    </row>
    <row r="11" spans="3:12" ht="15">
      <c r="C11" s="53">
        <f t="shared" si="0"/>
        <v>4</v>
      </c>
      <c r="D11" s="54"/>
      <c r="E11" s="42"/>
      <c r="F11" s="42"/>
      <c r="G11" s="42"/>
      <c r="H11" s="42"/>
      <c r="I11" s="42"/>
      <c r="J11" s="43"/>
      <c r="K11" s="167"/>
      <c r="L11" s="167"/>
    </row>
    <row r="12" spans="3:12" ht="15">
      <c r="C12" s="53">
        <f t="shared" si="0"/>
        <v>5</v>
      </c>
      <c r="D12" s="54"/>
      <c r="E12" s="42" t="s">
        <v>0</v>
      </c>
      <c r="F12" s="42"/>
      <c r="G12" s="44">
        <v>376920000</v>
      </c>
      <c r="H12" s="135">
        <f>(I12/G12)</f>
        <v>0.9814735222328346</v>
      </c>
      <c r="I12" s="44">
        <v>369937000</v>
      </c>
      <c r="K12" s="168"/>
      <c r="L12" s="168"/>
    </row>
    <row r="13" spans="3:12" ht="15">
      <c r="C13" s="53">
        <f t="shared" si="0"/>
        <v>6</v>
      </c>
      <c r="D13" s="54"/>
      <c r="E13" s="42" t="s">
        <v>121</v>
      </c>
      <c r="F13" s="42"/>
      <c r="G13" s="44">
        <v>-458607000</v>
      </c>
      <c r="H13" s="135">
        <f>(I13/G13)</f>
        <v>0.7621732769015737</v>
      </c>
      <c r="I13" s="44">
        <v>-349538000</v>
      </c>
      <c r="K13" s="168"/>
      <c r="L13" s="168"/>
    </row>
    <row r="14" spans="3:12" ht="15">
      <c r="C14" s="53">
        <f t="shared" si="0"/>
        <v>7</v>
      </c>
      <c r="D14" s="54"/>
      <c r="E14" s="42" t="s">
        <v>163</v>
      </c>
      <c r="F14" s="42"/>
      <c r="G14" s="45">
        <f>+G12+G13</f>
        <v>-81687000</v>
      </c>
      <c r="H14" s="136"/>
      <c r="I14" s="45">
        <f>+I12+I13</f>
        <v>20399000</v>
      </c>
      <c r="K14" s="168"/>
      <c r="L14" s="168"/>
    </row>
    <row r="15" spans="3:12" ht="15">
      <c r="C15" s="53">
        <f t="shared" si="0"/>
        <v>8</v>
      </c>
      <c r="D15" s="54"/>
      <c r="E15" s="42"/>
      <c r="F15" s="42"/>
      <c r="G15" s="47"/>
      <c r="H15" s="136"/>
      <c r="I15" s="44"/>
      <c r="K15" s="168"/>
      <c r="L15" s="168"/>
    </row>
    <row r="16" spans="3:12" ht="15">
      <c r="C16" s="53">
        <f t="shared" si="0"/>
        <v>9</v>
      </c>
      <c r="D16" s="54"/>
      <c r="E16" s="42" t="s">
        <v>1</v>
      </c>
      <c r="F16" s="42"/>
      <c r="G16" s="44">
        <v>-26550000</v>
      </c>
      <c r="H16" s="135">
        <f>(I16/G16)</f>
        <v>0.7528060263653484</v>
      </c>
      <c r="I16" s="44">
        <v>-19987000</v>
      </c>
      <c r="K16" s="168"/>
      <c r="L16" s="168"/>
    </row>
    <row r="17" spans="3:12" ht="15">
      <c r="C17" s="53">
        <f t="shared" si="0"/>
        <v>10</v>
      </c>
      <c r="D17" s="54"/>
      <c r="E17" s="99" t="s">
        <v>147</v>
      </c>
      <c r="F17" s="42"/>
      <c r="H17" s="136"/>
      <c r="I17" s="44"/>
      <c r="K17" s="168"/>
      <c r="L17" s="168"/>
    </row>
    <row r="18" spans="3:12" ht="15">
      <c r="C18" s="53">
        <f t="shared" si="0"/>
        <v>11</v>
      </c>
      <c r="D18" s="54"/>
      <c r="E18" s="98" t="s">
        <v>149</v>
      </c>
      <c r="F18" s="42"/>
      <c r="G18" s="44">
        <f>+'wp 04-058'!I12</f>
        <v>166381355</v>
      </c>
      <c r="H18" s="135">
        <f>(I18/G18)</f>
        <v>0.7494345603043201</v>
      </c>
      <c r="I18" s="44">
        <f>+'wp 04-058'!K12</f>
        <v>124691937.627262</v>
      </c>
      <c r="K18" s="168"/>
      <c r="L18" s="168"/>
    </row>
    <row r="19" spans="3:12" ht="15">
      <c r="C19" s="53"/>
      <c r="D19" s="54"/>
      <c r="E19" s="171" t="s">
        <v>220</v>
      </c>
      <c r="F19" s="176"/>
      <c r="G19" s="177">
        <v>3283072</v>
      </c>
      <c r="H19" s="178">
        <v>0.770767</v>
      </c>
      <c r="I19" s="179">
        <f>+G19*H19</f>
        <v>2530483.5562239997</v>
      </c>
      <c r="K19" s="168"/>
      <c r="L19" s="168"/>
    </row>
    <row r="20" spans="3:12" ht="15">
      <c r="C20" s="53">
        <f>+C18+1</f>
        <v>12</v>
      </c>
      <c r="D20" s="54"/>
      <c r="E20" s="98" t="s">
        <v>156</v>
      </c>
      <c r="F20" s="42"/>
      <c r="G20" s="180">
        <f>-'wp 04-057'!J17</f>
        <v>1196075.8483499999</v>
      </c>
      <c r="H20" s="135">
        <f>+'wp 04-059'!K26</f>
        <v>0.7762216077233534</v>
      </c>
      <c r="I20" s="181">
        <f>+G20*H20</f>
        <v>928419.9179653106</v>
      </c>
      <c r="J20" s="44"/>
      <c r="K20" s="168"/>
      <c r="L20" s="168"/>
    </row>
    <row r="21" spans="3:12" ht="15">
      <c r="C21" s="53">
        <f t="shared" si="0"/>
        <v>13</v>
      </c>
      <c r="D21" s="54"/>
      <c r="E21" s="113" t="s">
        <v>150</v>
      </c>
      <c r="F21" s="42"/>
      <c r="G21" s="44">
        <f>SUM(G18:G20)</f>
        <v>170860502.84835</v>
      </c>
      <c r="H21" s="46"/>
      <c r="I21" s="44">
        <f>SUM(I18:I20)</f>
        <v>128150841.10145131</v>
      </c>
      <c r="J21" s="44"/>
      <c r="K21" s="168"/>
      <c r="L21" s="168"/>
    </row>
    <row r="22" spans="3:12" ht="15">
      <c r="C22" s="53">
        <f t="shared" si="0"/>
        <v>14</v>
      </c>
      <c r="D22" s="54"/>
      <c r="E22" s="99" t="s">
        <v>148</v>
      </c>
      <c r="F22" s="42"/>
      <c r="G22" s="44"/>
      <c r="H22" s="46"/>
      <c r="I22" s="44"/>
      <c r="J22" s="44"/>
      <c r="K22" s="168"/>
      <c r="L22" s="168"/>
    </row>
    <row r="23" spans="3:12" ht="15">
      <c r="C23" s="53">
        <f t="shared" si="0"/>
        <v>15</v>
      </c>
      <c r="D23" s="54"/>
      <c r="E23" s="98" t="s">
        <v>151</v>
      </c>
      <c r="F23" s="42"/>
      <c r="G23" s="44">
        <f>-'wp 04-058'!I11</f>
        <v>-234291087.62621132</v>
      </c>
      <c r="H23" s="135">
        <f>(I23/G23)</f>
        <v>0.7494345603043201</v>
      </c>
      <c r="I23" s="44">
        <f>-'wp 04-058'!K11</f>
        <v>-175585838.2383706</v>
      </c>
      <c r="K23" s="168"/>
      <c r="L23" s="168"/>
    </row>
    <row r="24" spans="3:12" ht="15">
      <c r="C24" s="53">
        <f t="shared" si="0"/>
        <v>16</v>
      </c>
      <c r="D24" s="54"/>
      <c r="E24" s="98" t="s">
        <v>157</v>
      </c>
      <c r="F24" s="42"/>
      <c r="G24" s="181">
        <f>-'wp 04-057'!J24</f>
        <v>-3321858.687225</v>
      </c>
      <c r="H24" s="135">
        <f>+'wp 04-059'!K26</f>
        <v>0.7762216077233534</v>
      </c>
      <c r="I24" s="181">
        <f>+H24*G24</f>
        <v>-2578498.4908275777</v>
      </c>
      <c r="K24" s="168"/>
      <c r="L24" s="168"/>
    </row>
    <row r="25" spans="3:12" ht="15">
      <c r="C25" s="53">
        <f t="shared" si="0"/>
        <v>17</v>
      </c>
      <c r="D25" s="54"/>
      <c r="E25" s="113" t="s">
        <v>152</v>
      </c>
      <c r="F25" s="42"/>
      <c r="G25" s="35">
        <f>+G23+G24</f>
        <v>-237612946.31343633</v>
      </c>
      <c r="H25" s="46"/>
      <c r="I25" s="35">
        <f>+I23+I24</f>
        <v>-178164336.7291982</v>
      </c>
      <c r="K25" s="168"/>
      <c r="L25" s="168"/>
    </row>
    <row r="26" spans="3:12" ht="15">
      <c r="C26" s="53">
        <f t="shared" si="0"/>
        <v>18</v>
      </c>
      <c r="D26" s="54"/>
      <c r="E26" s="42"/>
      <c r="F26" s="42"/>
      <c r="H26" s="46"/>
      <c r="I26" s="44"/>
      <c r="K26" s="168"/>
      <c r="L26" s="168"/>
    </row>
    <row r="27" spans="3:12" ht="15">
      <c r="C27" s="53">
        <f t="shared" si="0"/>
        <v>19</v>
      </c>
      <c r="D27" s="54"/>
      <c r="E27" s="42" t="s">
        <v>2</v>
      </c>
      <c r="F27" s="42"/>
      <c r="G27" s="44">
        <f>+G14+G16+G21+G25</f>
        <v>-174989443.46508634</v>
      </c>
      <c r="H27" s="46"/>
      <c r="I27" s="44">
        <f>+I14+I16+I21+I25</f>
        <v>-49601495.62774688</v>
      </c>
      <c r="K27" s="168"/>
      <c r="L27" s="168"/>
    </row>
    <row r="28" spans="3:12" ht="15">
      <c r="C28" s="53">
        <f t="shared" si="0"/>
        <v>20</v>
      </c>
      <c r="D28" s="54"/>
      <c r="E28" s="100" t="s">
        <v>130</v>
      </c>
      <c r="F28" s="42"/>
      <c r="G28" s="101">
        <v>0.35</v>
      </c>
      <c r="H28" s="46"/>
      <c r="I28" s="101">
        <f>+G28+H28</f>
        <v>0.35</v>
      </c>
      <c r="K28" s="168"/>
      <c r="L28" s="168"/>
    </row>
    <row r="29" spans="3:12" ht="15">
      <c r="C29" s="53">
        <f t="shared" si="0"/>
        <v>21</v>
      </c>
      <c r="D29" s="54"/>
      <c r="E29" s="47" t="s">
        <v>4</v>
      </c>
      <c r="F29" s="42"/>
      <c r="G29" s="137">
        <f>+G27*G28</f>
        <v>-61246305.212780215</v>
      </c>
      <c r="H29" s="138"/>
      <c r="I29" s="137">
        <f>+I27*I28</f>
        <v>-17360523.469711408</v>
      </c>
      <c r="K29" s="168"/>
      <c r="L29" s="168"/>
    </row>
    <row r="30" spans="3:12" ht="15">
      <c r="C30" s="53">
        <f t="shared" si="0"/>
        <v>22</v>
      </c>
      <c r="D30" s="54"/>
      <c r="E30" s="47" t="s">
        <v>153</v>
      </c>
      <c r="F30" s="42"/>
      <c r="G30" s="48">
        <f>+'wp 04-058'!I15</f>
        <v>23768406.41917396</v>
      </c>
      <c r="H30" s="46"/>
      <c r="I30" s="48">
        <f>+'wp 04-058'!K15</f>
        <v>17812865.21388801</v>
      </c>
      <c r="K30" s="168"/>
      <c r="L30" s="168"/>
    </row>
    <row r="31" spans="3:12" ht="15">
      <c r="C31" s="53">
        <f t="shared" si="0"/>
        <v>23</v>
      </c>
      <c r="D31" s="54"/>
      <c r="E31" s="139" t="s">
        <v>184</v>
      </c>
      <c r="G31" s="35">
        <f>+G29+G30</f>
        <v>-37477898.79360625</v>
      </c>
      <c r="I31" s="35">
        <f>+I29+I30</f>
        <v>452341.7441766001</v>
      </c>
      <c r="K31" s="168"/>
      <c r="L31" s="168"/>
    </row>
    <row r="32" spans="3:12" ht="15">
      <c r="C32" s="53">
        <f t="shared" si="0"/>
        <v>24</v>
      </c>
      <c r="D32" s="54"/>
      <c r="K32" s="168"/>
      <c r="L32" s="168"/>
    </row>
    <row r="33" spans="3:12" ht="15">
      <c r="C33" s="53">
        <f t="shared" si="0"/>
        <v>25</v>
      </c>
      <c r="D33" s="54"/>
      <c r="E33" s="42" t="s">
        <v>3</v>
      </c>
      <c r="F33" s="42"/>
      <c r="G33" s="44">
        <v>-528000</v>
      </c>
      <c r="H33" s="135">
        <f>+'wp 04-059'!K26</f>
        <v>0.7762216077233534</v>
      </c>
      <c r="I33" s="44">
        <f>+H33*G33</f>
        <v>-409845.0088779306</v>
      </c>
      <c r="K33" s="168"/>
      <c r="L33" s="168"/>
    </row>
    <row r="34" spans="3:12" ht="15">
      <c r="C34" s="53">
        <f t="shared" si="0"/>
        <v>26</v>
      </c>
      <c r="D34" s="54"/>
      <c r="E34" s="47" t="s">
        <v>183</v>
      </c>
      <c r="F34" s="42"/>
      <c r="G34" s="144">
        <f>+G31+G33</f>
        <v>-38005898.79360625</v>
      </c>
      <c r="H34" s="46"/>
      <c r="I34" s="144">
        <f>+I31+I33</f>
        <v>42496.73529866955</v>
      </c>
      <c r="K34" s="168"/>
      <c r="L34" s="168"/>
    </row>
    <row r="35" spans="3:4" ht="15">
      <c r="C35" s="53">
        <f t="shared" si="0"/>
        <v>27</v>
      </c>
      <c r="D35" s="54"/>
    </row>
    <row r="36" spans="3:4" ht="15">
      <c r="C36" s="53">
        <f t="shared" si="0"/>
        <v>28</v>
      </c>
      <c r="D36" s="54"/>
    </row>
    <row r="37" spans="3:4" s="165" customFormat="1" ht="15">
      <c r="C37" s="169">
        <f t="shared" si="0"/>
        <v>29</v>
      </c>
      <c r="D37" s="170"/>
    </row>
    <row r="38" spans="3:4" s="165" customFormat="1" ht="15">
      <c r="C38" s="169">
        <f t="shared" si="0"/>
        <v>30</v>
      </c>
      <c r="D38" s="170"/>
    </row>
    <row r="39" spans="3:4" s="165" customFormat="1" ht="15">
      <c r="C39" s="169">
        <f t="shared" si="0"/>
        <v>31</v>
      </c>
      <c r="D39" s="170"/>
    </row>
    <row r="40" spans="3:4" s="165" customFormat="1" ht="15">
      <c r="C40" s="169">
        <f t="shared" si="0"/>
        <v>32</v>
      </c>
      <c r="D40" s="170"/>
    </row>
    <row r="41" spans="3:4" s="165" customFormat="1" ht="15">
      <c r="C41" s="169">
        <f t="shared" si="0"/>
        <v>33</v>
      </c>
      <c r="D41" s="170"/>
    </row>
    <row r="42" spans="3:4" s="165" customFormat="1" ht="15">
      <c r="C42" s="169">
        <f t="shared" si="0"/>
        <v>34</v>
      </c>
      <c r="D42" s="170"/>
    </row>
    <row r="43" spans="3:4" s="165" customFormat="1" ht="15">
      <c r="C43" s="169">
        <f t="shared" si="0"/>
        <v>35</v>
      </c>
      <c r="D43" s="170"/>
    </row>
    <row r="44" spans="3:4" ht="15">
      <c r="C44" s="53">
        <f t="shared" si="0"/>
        <v>36</v>
      </c>
      <c r="D44" s="54"/>
    </row>
  </sheetData>
  <printOptions/>
  <pageMargins left="0.75" right="0.75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dkermode</dc:creator>
  <cp:keywords/>
  <dc:description/>
  <cp:lastModifiedBy>hiten thakore</cp:lastModifiedBy>
  <cp:lastPrinted>2005-01-31T15:25:07Z</cp:lastPrinted>
  <dcterms:created xsi:type="dcterms:W3CDTF">2004-10-26T19:11:45Z</dcterms:created>
  <dcterms:modified xsi:type="dcterms:W3CDTF">2005-01-31T15:25:11Z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040788</vt:lpwstr>
  </property>
  <property fmtid="{D5CDD505-2E9C-101B-9397-08002B2CF9AE}" pid="6" name="IsConfidenti">
    <vt:lpwstr>0</vt:lpwstr>
  </property>
  <property fmtid="{D5CDD505-2E9C-101B-9397-08002B2CF9AE}" pid="7" name="Dat">
    <vt:lpwstr>2005-02-02T00:00:00Z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2004-04-30T00:00:00Z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