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55" windowWidth="14685" windowHeight="5715" activeTab="0"/>
  </bookViews>
  <sheets>
    <sheet name="NWH-18" sheetId="1" r:id="rId1"/>
  </sheets>
  <externalReferences>
    <externalReference r:id="rId4"/>
  </externalReferences>
  <definedNames>
    <definedName name="prime" localSheetId="0">'NWH-18'!#REF!</definedName>
    <definedName name="prime">#REF!</definedName>
    <definedName name="_xlnm.Print_Area" localSheetId="0">'NWH-18'!$B$3:$K$53</definedName>
    <definedName name="Test_Yr">'[1]cover'!$B$12</definedName>
    <definedName name="TR">#REF!</definedName>
  </definedNames>
  <calcPr fullCalcOnLoad="1"/>
</workbook>
</file>

<file path=xl/sharedStrings.xml><?xml version="1.0" encoding="utf-8"?>
<sst xmlns="http://schemas.openxmlformats.org/spreadsheetml/2006/main" count="86" uniqueCount="71">
  <si>
    <t>Line</t>
  </si>
  <si>
    <t>No.</t>
  </si>
  <si>
    <t>Source</t>
  </si>
  <si>
    <t>Description</t>
  </si>
  <si>
    <t>Amount</t>
  </si>
  <si>
    <t>Pro Forma Rate Base</t>
  </si>
  <si>
    <t>Weighted Cost of Debt</t>
  </si>
  <si>
    <t>Ln 6 * Ln 9</t>
  </si>
  <si>
    <t>Pro Forma Interest Expense</t>
  </si>
  <si>
    <t>Interest Expense Per Books</t>
  </si>
  <si>
    <t>Adjustment to Interest Expense</t>
  </si>
  <si>
    <t>(a)</t>
  </si>
  <si>
    <t>(b)</t>
  </si>
  <si>
    <t>(c)</t>
  </si>
  <si>
    <t>(d)</t>
  </si>
  <si>
    <t>Pro Forma Rate Base / CWIP</t>
  </si>
  <si>
    <t>Construction Work In Progress (CWIP)</t>
  </si>
  <si>
    <t>TPUC - Short Term</t>
  </si>
  <si>
    <t>2003</t>
  </si>
  <si>
    <t>TPUC - Long Term</t>
  </si>
  <si>
    <t>2004</t>
  </si>
  <si>
    <t>263A Interest</t>
  </si>
  <si>
    <t>Totals</t>
  </si>
  <si>
    <t>Staff Sch</t>
  </si>
  <si>
    <t>Ln 4 + 5</t>
  </si>
  <si>
    <t>(e)</t>
  </si>
  <si>
    <t xml:space="preserve">Year       </t>
  </si>
  <si>
    <t xml:space="preserve">2003     </t>
  </si>
  <si>
    <t xml:space="preserve">2002     </t>
  </si>
  <si>
    <t>per Sch M1</t>
  </si>
  <si>
    <t>in TY</t>
  </si>
  <si>
    <t>Weighted</t>
  </si>
  <si>
    <t>DR 467b</t>
  </si>
  <si>
    <t>C6.1.1.2</t>
  </si>
  <si>
    <t>SEC. 263A  Interest</t>
  </si>
  <si>
    <t>AFUDC</t>
  </si>
  <si>
    <t>Total</t>
  </si>
  <si>
    <t>Ln 36</t>
  </si>
  <si>
    <t>S3, Col. E Ln. 45</t>
  </si>
  <si>
    <t>Percent capitalized for income tax</t>
  </si>
  <si>
    <t>Less: 263A Interest</t>
  </si>
  <si>
    <t>Percent of AFUDC capitalized as Sec 263A interest</t>
  </si>
  <si>
    <t>Rate Base</t>
  </si>
  <si>
    <t>CWIP</t>
  </si>
  <si>
    <t>Ln 10 * Ln 11</t>
  </si>
  <si>
    <t>Allowance for funds used during Construction (AFUDC)</t>
  </si>
  <si>
    <t>Ln 10 + Ln 12</t>
  </si>
  <si>
    <t>Line 14 - Line 15</t>
  </si>
  <si>
    <t>Exhibit (TWZ-21)</t>
  </si>
  <si>
    <t>Verizon Northwest Inc. - Washington Operations</t>
  </si>
  <si>
    <t>Docket No. UT- 040788</t>
  </si>
  <si>
    <t>(M1 * 3/12)</t>
  </si>
  <si>
    <t>(M1 * 9/12)</t>
  </si>
  <si>
    <t>Line 28 / Line 36 = %</t>
  </si>
  <si>
    <t>PMS-7 Col f Ln 38</t>
  </si>
  <si>
    <t>*</t>
  </si>
  <si>
    <t>Months</t>
  </si>
  <si>
    <t>**</t>
  </si>
  <si>
    <t>* Originally filed rate base $783,977,356</t>
  </si>
  <si>
    <t>** Originally filed Adjustment $8,270,292</t>
  </si>
  <si>
    <t>(Note 1)</t>
  </si>
  <si>
    <t>Exhibit No. ___ (NWH-18)</t>
  </si>
  <si>
    <t>As Revised by Verizon</t>
  </si>
  <si>
    <t>( 483,308 / 857,743 = 56.35%)</t>
  </si>
  <si>
    <t>Footnote: The application of Interest Synchronization is not appropriate and the Company has revised</t>
  </si>
  <si>
    <t>the Staff schedule merely to correct for the known calculation errors.</t>
  </si>
  <si>
    <t>and 75.626539% Intrastate (Company Schedule A3) Factors applicable to 'E' accounts.</t>
  </si>
  <si>
    <t>Note 1:  The amount is after the application of 2.853775% CAM (Company Schedule A4)</t>
  </si>
  <si>
    <t>Revised Numbers Are Shaded &amp; Blocked</t>
  </si>
  <si>
    <t>Page 1 of 1</t>
  </si>
  <si>
    <t>Company's Revision to Staff Adjustment SP26 - Interest Synchronization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</si>
</sst>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%;\(0.0%\)"/>
    <numFmt numFmtId="168" formatCode="0.00%;\(0.00%\)"/>
    <numFmt numFmtId="169" formatCode="0.000%"/>
    <numFmt numFmtId="170" formatCode="mm/dd/yy"/>
    <numFmt numFmtId="171" formatCode="_(* #,##0.00_);_(* \(#,##0.00\);_(* &quot;-&quot;_);_(@_)"/>
    <numFmt numFmtId="172" formatCode="#,##0_);\(#,##0\);&quot;-&quot;"/>
    <numFmt numFmtId="173" formatCode="&quot;wp &quot;\ 0\1\-000"/>
    <numFmt numFmtId="174" formatCode="_(* #,##0.000_);_(* \(#,##0.000\);_(* &quot;-&quot;??_);_(@_)"/>
    <numFmt numFmtId="175" formatCode="#,##0.000_);\(#,##0.000\)"/>
    <numFmt numFmtId="176" formatCode="&quot;wp &quot;\ 0\3\-000"/>
    <numFmt numFmtId="177" formatCode="0.000000"/>
    <numFmt numFmtId="178" formatCode="_(* #,##0.0_);_(* \(#,##0.0\);_(* &quot;-&quot;??_);_(@_)"/>
    <numFmt numFmtId="179" formatCode="0.0"/>
    <numFmt numFmtId="180" formatCode="0.000"/>
    <numFmt numFmtId="181" formatCode="0.0000"/>
    <numFmt numFmtId="182" formatCode="0.00000"/>
    <numFmt numFmtId="183" formatCode="0_)"/>
    <numFmt numFmtId="184" formatCode="General_)"/>
    <numFmt numFmtId="185" formatCode="0.0000%"/>
    <numFmt numFmtId="186" formatCode="&quot;LT&quot;\-000"/>
    <numFmt numFmtId="187" formatCode="mmmm\ d\,\ yyyy"/>
    <numFmt numFmtId="188" formatCode="&quot;wp &quot;\ 00\-000"/>
    <numFmt numFmtId="189" formatCode="#,##0;[Red]#,##0"/>
    <numFmt numFmtId="190" formatCode="mmm\ d\,\ yyyy"/>
    <numFmt numFmtId="191" formatCode="0\1\-000"/>
    <numFmt numFmtId="192" formatCode="_(* #,##0.000_);_(* \(#,##0.000\);_(* &quot;-&quot;_);_(@_)"/>
    <numFmt numFmtId="193" formatCode="_(* #,##0.0000_);_(* \(#,##0.0000\);_(* &quot;-&quot;_);_(@_)"/>
    <numFmt numFmtId="194" formatCode="#,##0.00000_);\(#,##0.00000\)"/>
    <numFmt numFmtId="195" formatCode="#,##0.0000000_);\(#,##0.0000000\)"/>
    <numFmt numFmtId="196" formatCode="_(* #,##0.000000_);_(* \(#,##0.000000\);_(* &quot;-&quot;??????_);_(@_)"/>
    <numFmt numFmtId="197" formatCode="_(* #,##0.0000_);_(* \(#,##0.0000\);_(* &quot;-&quot;??_);_(@_)"/>
    <numFmt numFmtId="198" formatCode="_(* #,##0.0_);_(* \(#,##0.0\);_(* &quot;-&quot;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0000"/>
    <numFmt numFmtId="203" formatCode="_(* #,##0.00000_);_(* \(#,##0.00000\);_(* &quot;-&quot;??_);_(@_)"/>
    <numFmt numFmtId="204" formatCode="_(* #,##0.00000_);_(* \(#,##0.00000\);_(* &quot;-&quot;?????_);_(@_)"/>
  </numFmts>
  <fonts count="18">
    <font>
      <sz val="12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sz val="10"/>
      <name val="Arial"/>
      <family val="0"/>
    </font>
    <font>
      <sz val="12"/>
      <name val="Arial"/>
      <family val="0"/>
    </font>
    <font>
      <b/>
      <sz val="10"/>
      <color indexed="12"/>
      <name val="Palatino Linotype"/>
      <family val="1"/>
    </font>
    <font>
      <sz val="10"/>
      <name val="Palatino Linotype"/>
      <family val="1"/>
    </font>
    <font>
      <u val="single"/>
      <sz val="10"/>
      <name val="Palatino Linotype"/>
      <family val="1"/>
    </font>
    <font>
      <b/>
      <sz val="10"/>
      <name val="Palatino Linotype"/>
      <family val="1"/>
    </font>
    <font>
      <sz val="10"/>
      <color indexed="12"/>
      <name val="Palatino Linotype"/>
      <family val="1"/>
    </font>
    <font>
      <sz val="10"/>
      <color indexed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sz val="8"/>
      <color indexed="10"/>
      <name val="Palatino Linotype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4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7" fillId="0" borderId="0">
      <alignment/>
      <protection/>
    </xf>
    <xf numFmtId="41" fontId="4" fillId="0" borderId="0">
      <alignment/>
      <protection/>
    </xf>
    <xf numFmtId="10" fontId="4" fillId="0" borderId="0" applyFont="0" applyFill="0" applyBorder="0" applyAlignment="0" applyProtection="0"/>
  </cellStyleXfs>
  <cellXfs count="70">
    <xf numFmtId="37" fontId="0" fillId="0" borderId="0" xfId="0" applyAlignment="1">
      <alignment/>
    </xf>
    <xf numFmtId="37" fontId="9" fillId="0" borderId="0" xfId="0" applyFont="1" applyAlignment="1">
      <alignment/>
    </xf>
    <xf numFmtId="41" fontId="10" fillId="0" borderId="0" xfId="23" applyFont="1">
      <alignment/>
      <protection/>
    </xf>
    <xf numFmtId="41" fontId="11" fillId="0" borderId="0" xfId="23" applyFont="1">
      <alignment/>
      <protection/>
    </xf>
    <xf numFmtId="41" fontId="12" fillId="0" borderId="0" xfId="23" applyFont="1" applyAlignment="1">
      <alignment horizontal="center"/>
      <protection/>
    </xf>
    <xf numFmtId="37" fontId="12" fillId="0" borderId="0" xfId="0" applyFont="1" applyAlignment="1">
      <alignment/>
    </xf>
    <xf numFmtId="37" fontId="10" fillId="0" borderId="1" xfId="23" applyNumberFormat="1" applyFont="1" applyBorder="1" applyAlignment="1">
      <alignment horizontal="center"/>
      <protection/>
    </xf>
    <xf numFmtId="41" fontId="10" fillId="0" borderId="0" xfId="23" applyFont="1" applyBorder="1" applyAlignment="1">
      <alignment horizontal="center"/>
      <protection/>
    </xf>
    <xf numFmtId="41" fontId="12" fillId="0" borderId="0" xfId="23" applyFont="1" applyBorder="1" applyAlignment="1">
      <alignment horizontal="center"/>
      <protection/>
    </xf>
    <xf numFmtId="37" fontId="10" fillId="0" borderId="0" xfId="0" applyFont="1" applyAlignment="1">
      <alignment/>
    </xf>
    <xf numFmtId="37" fontId="10" fillId="0" borderId="0" xfId="0" applyFont="1" applyBorder="1" applyAlignment="1">
      <alignment horizontal="right"/>
    </xf>
    <xf numFmtId="49" fontId="10" fillId="0" borderId="0" xfId="0" applyNumberFormat="1" applyFont="1" applyAlignment="1">
      <alignment/>
    </xf>
    <xf numFmtId="164" fontId="10" fillId="0" borderId="0" xfId="15" applyNumberFormat="1" applyFont="1" applyBorder="1" applyAlignment="1">
      <alignment horizontal="right"/>
    </xf>
    <xf numFmtId="37" fontId="10" fillId="0" borderId="0" xfId="0" applyFont="1" applyBorder="1" applyAlignment="1">
      <alignment/>
    </xf>
    <xf numFmtId="37" fontId="10" fillId="0" borderId="0" xfId="0" applyFont="1" applyFill="1" applyAlignment="1">
      <alignment horizontal="right"/>
    </xf>
    <xf numFmtId="37" fontId="10" fillId="2" borderId="0" xfId="0" applyFont="1" applyFill="1" applyAlignment="1">
      <alignment/>
    </xf>
    <xf numFmtId="37" fontId="10" fillId="0" borderId="0" xfId="0" applyFont="1" applyAlignment="1">
      <alignment horizontal="right"/>
    </xf>
    <xf numFmtId="14" fontId="10" fillId="0" borderId="0" xfId="0" applyNumberFormat="1" applyFont="1" applyAlignment="1">
      <alignment/>
    </xf>
    <xf numFmtId="41" fontId="14" fillId="0" borderId="0" xfId="22" applyFont="1" applyAlignment="1">
      <alignment horizontal="center"/>
      <protection/>
    </xf>
    <xf numFmtId="37" fontId="10" fillId="2" borderId="0" xfId="0" applyFont="1" applyFill="1" applyBorder="1" applyAlignment="1">
      <alignment horizontal="center"/>
    </xf>
    <xf numFmtId="164" fontId="10" fillId="0" borderId="0" xfId="15" applyNumberFormat="1" applyFont="1" applyBorder="1" applyAlignment="1">
      <alignment/>
    </xf>
    <xf numFmtId="37" fontId="10" fillId="0" borderId="2" xfId="0" applyFont="1" applyBorder="1" applyAlignment="1">
      <alignment/>
    </xf>
    <xf numFmtId="37" fontId="10" fillId="2" borderId="3" xfId="0" applyFont="1" applyFill="1" applyBorder="1" applyAlignment="1">
      <alignment/>
    </xf>
    <xf numFmtId="37" fontId="10" fillId="0" borderId="0" xfId="0" applyFont="1" applyAlignment="1">
      <alignment/>
    </xf>
    <xf numFmtId="10" fontId="10" fillId="2" borderId="0" xfId="24" applyFont="1" applyFill="1" applyAlignment="1">
      <alignment/>
    </xf>
    <xf numFmtId="10" fontId="13" fillId="0" borderId="2" xfId="24" applyFont="1" applyBorder="1" applyAlignment="1">
      <alignment/>
    </xf>
    <xf numFmtId="37" fontId="10" fillId="0" borderId="0" xfId="0" applyFont="1" applyFill="1" applyBorder="1" applyAlignment="1">
      <alignment horizontal="right"/>
    </xf>
    <xf numFmtId="37" fontId="12" fillId="0" borderId="0" xfId="0" applyFont="1" applyFill="1" applyAlignment="1">
      <alignment/>
    </xf>
    <xf numFmtId="37" fontId="10" fillId="0" borderId="4" xfId="0" applyFont="1" applyFill="1" applyBorder="1" applyAlignment="1">
      <alignment horizontal="right"/>
    </xf>
    <xf numFmtId="37" fontId="10" fillId="0" borderId="2" xfId="0" applyFont="1" applyFill="1" applyBorder="1" applyAlignment="1">
      <alignment/>
    </xf>
    <xf numFmtId="37" fontId="10" fillId="0" borderId="5" xfId="0" applyFont="1" applyBorder="1" applyAlignment="1">
      <alignment/>
    </xf>
    <xf numFmtId="37" fontId="10" fillId="0" borderId="0" xfId="0" applyFont="1" applyAlignment="1">
      <alignment horizontal="center"/>
    </xf>
    <xf numFmtId="0" fontId="10" fillId="0" borderId="0" xfId="0" applyNumberFormat="1" applyFont="1" applyAlignment="1" quotePrefix="1">
      <alignment horizontal="right"/>
    </xf>
    <xf numFmtId="37" fontId="10" fillId="0" borderId="3" xfId="0" applyFont="1" applyBorder="1" applyAlignment="1">
      <alignment/>
    </xf>
    <xf numFmtId="37" fontId="10" fillId="3" borderId="6" xfId="0" applyFont="1" applyFill="1" applyBorder="1" applyAlignment="1">
      <alignment horizontal="center"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5" fillId="0" borderId="0" xfId="0" applyFont="1" applyBorder="1" applyAlignment="1" quotePrefix="1">
      <alignment/>
    </xf>
    <xf numFmtId="37" fontId="10" fillId="0" borderId="9" xfId="0" applyFont="1" applyBorder="1" applyAlignment="1">
      <alignment/>
    </xf>
    <xf numFmtId="37" fontId="15" fillId="0" borderId="0" xfId="0" applyFont="1" applyAlignment="1">
      <alignment horizontal="center"/>
    </xf>
    <xf numFmtId="37" fontId="15" fillId="2" borderId="0" xfId="0" applyFont="1" applyFill="1" applyAlignment="1">
      <alignment horizontal="right"/>
    </xf>
    <xf numFmtId="37" fontId="15" fillId="0" borderId="0" xfId="0" applyFont="1" applyAlignment="1">
      <alignment horizontal="right"/>
    </xf>
    <xf numFmtId="41" fontId="17" fillId="0" borderId="0" xfId="22" applyFont="1" applyAlignment="1">
      <alignment horizontal="right"/>
      <protection/>
    </xf>
    <xf numFmtId="10" fontId="10" fillId="0" borderId="0" xfId="24" applyFont="1" applyBorder="1" applyAlignment="1">
      <alignment horizontal="center"/>
    </xf>
    <xf numFmtId="37" fontId="10" fillId="0" borderId="0" xfId="0" applyFont="1" applyFill="1" applyBorder="1" applyAlignment="1">
      <alignment horizontal="center"/>
    </xf>
    <xf numFmtId="37" fontId="10" fillId="0" borderId="0" xfId="0" applyFont="1" applyFill="1" applyBorder="1" applyAlignment="1">
      <alignment/>
    </xf>
    <xf numFmtId="37" fontId="15" fillId="0" borderId="4" xfId="0" applyFont="1" applyBorder="1" applyAlignment="1">
      <alignment horizontal="right"/>
    </xf>
    <xf numFmtId="37" fontId="15" fillId="0" borderId="4" xfId="0" applyFont="1" applyFill="1" applyBorder="1" applyAlignment="1">
      <alignment horizontal="right"/>
    </xf>
    <xf numFmtId="41" fontId="16" fillId="0" borderId="4" xfId="23" applyFont="1" applyBorder="1" applyAlignment="1">
      <alignment horizontal="center"/>
      <protection/>
    </xf>
    <xf numFmtId="37" fontId="15" fillId="0" borderId="4" xfId="0" applyFont="1" applyBorder="1" applyAlignment="1">
      <alignment horizontal="left"/>
    </xf>
    <xf numFmtId="164" fontId="15" fillId="0" borderId="4" xfId="15" applyNumberFormat="1" applyFont="1" applyBorder="1" applyAlignment="1">
      <alignment horizontal="left"/>
    </xf>
    <xf numFmtId="37" fontId="15" fillId="0" borderId="4" xfId="0" applyFont="1" applyFill="1" applyBorder="1" applyAlignment="1">
      <alignment horizontal="left"/>
    </xf>
    <xf numFmtId="0" fontId="12" fillId="0" borderId="0" xfId="0" applyFont="1" applyAlignment="1">
      <alignment/>
    </xf>
    <xf numFmtId="37" fontId="12" fillId="0" borderId="0" xfId="0" applyFont="1" applyAlignment="1">
      <alignment horizontal="right"/>
    </xf>
    <xf numFmtId="37" fontId="15" fillId="0" borderId="0" xfId="0" applyFont="1" applyAlignment="1">
      <alignment horizontal="left"/>
    </xf>
    <xf numFmtId="0" fontId="12" fillId="0" borderId="0" xfId="0" applyFont="1" applyBorder="1" applyAlignment="1">
      <alignment/>
    </xf>
    <xf numFmtId="164" fontId="10" fillId="4" borderId="10" xfId="15" applyNumberFormat="1" applyFont="1" applyFill="1" applyBorder="1" applyAlignment="1" quotePrefix="1">
      <alignment horizontal="center"/>
    </xf>
    <xf numFmtId="37" fontId="10" fillId="4" borderId="10" xfId="0" applyFont="1" applyFill="1" applyBorder="1" applyAlignment="1">
      <alignment/>
    </xf>
    <xf numFmtId="10" fontId="10" fillId="4" borderId="10" xfId="24" applyFont="1" applyFill="1" applyBorder="1" applyAlignment="1">
      <alignment/>
    </xf>
    <xf numFmtId="37" fontId="10" fillId="4" borderId="11" xfId="0" applyFont="1" applyFill="1" applyBorder="1" applyAlignment="1">
      <alignment horizontal="right"/>
    </xf>
    <xf numFmtId="164" fontId="10" fillId="0" borderId="0" xfId="15" applyNumberFormat="1" applyFont="1" applyFill="1" applyBorder="1" applyAlignment="1">
      <alignment/>
    </xf>
    <xf numFmtId="37" fontId="10" fillId="0" borderId="12" xfId="0" applyFont="1" applyFill="1" applyBorder="1" applyAlignment="1">
      <alignment/>
    </xf>
    <xf numFmtId="37" fontId="10" fillId="0" borderId="0" xfId="0" applyFont="1" applyFill="1" applyAlignment="1">
      <alignment/>
    </xf>
    <xf numFmtId="10" fontId="10" fillId="4" borderId="11" xfId="24" applyFont="1" applyFill="1" applyBorder="1" applyAlignment="1">
      <alignment horizontal="center"/>
    </xf>
    <xf numFmtId="37" fontId="10" fillId="4" borderId="13" xfId="0" applyFont="1" applyFill="1" applyBorder="1" applyAlignment="1">
      <alignment/>
    </xf>
    <xf numFmtId="37" fontId="10" fillId="4" borderId="14" xfId="0" applyFont="1" applyFill="1" applyBorder="1" applyAlignment="1">
      <alignment/>
    </xf>
    <xf numFmtId="37" fontId="10" fillId="4" borderId="15" xfId="0" applyFont="1" applyFill="1" applyBorder="1" applyAlignment="1">
      <alignment/>
    </xf>
    <xf numFmtId="37" fontId="10" fillId="4" borderId="16" xfId="0" applyFont="1" applyFill="1" applyBorder="1" applyAlignment="1">
      <alignment/>
    </xf>
    <xf numFmtId="37" fontId="10" fillId="4" borderId="2" xfId="0" applyFont="1" applyFill="1" applyBorder="1" applyAlignment="1">
      <alignment/>
    </xf>
    <xf numFmtId="37" fontId="10" fillId="4" borderId="17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Book3" xfId="22"/>
    <cellStyle name="Normal_Inc. Stmt.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UTIL\WATER\Dkermode\Data\TEMPLATE\ratecase%20template\TEMPLATE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c. Stmt. 1.1"/>
      <sheetName val="Restating 1.2"/>
      <sheetName val="Pro Forma 1.3"/>
      <sheetName val="Avg Rate Base 2.1"/>
      <sheetName val="CIAC 2.2"/>
      <sheetName val="Working Cap 2.3"/>
      <sheetName val="Plant 3.1"/>
      <sheetName val="Depr 3.2 "/>
      <sheetName val="Captial 4.1"/>
      <sheetName val="Cost Debt 4.2"/>
      <sheetName val="PF Debt 4.3"/>
      <sheetName val="Income taxes 5.1"/>
      <sheetName val="Rev Conv Factor 5.2"/>
      <sheetName val="Deficiency 5.3"/>
      <sheetName val="Bal Sht 6.1"/>
      <sheetName val="not used"/>
    </sheetNames>
    <sheetDataSet>
      <sheetData sheetId="0">
        <row r="12">
          <cell r="B12" t="str">
            <v>Test Year Ended December 31, 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72"/>
  <sheetViews>
    <sheetView showGridLines="0" tabSelected="1" workbookViewId="0" topLeftCell="A1">
      <selection activeCell="E6" sqref="E6"/>
    </sheetView>
  </sheetViews>
  <sheetFormatPr defaultColWidth="9.00390625" defaultRowHeight="15.75"/>
  <cols>
    <col min="1" max="1" width="13.50390625" style="9" customWidth="1"/>
    <col min="2" max="2" width="5.125" style="9" customWidth="1"/>
    <col min="3" max="3" width="1.12109375" style="9" customWidth="1"/>
    <col min="4" max="4" width="3.375" style="9" customWidth="1"/>
    <col min="5" max="5" width="31.25390625" style="9" customWidth="1"/>
    <col min="6" max="6" width="5.25390625" style="9" customWidth="1"/>
    <col min="7" max="7" width="15.625" style="9" customWidth="1"/>
    <col min="8" max="8" width="14.75390625" style="9" bestFit="1" customWidth="1"/>
    <col min="9" max="9" width="14.75390625" style="9" customWidth="1"/>
    <col min="10" max="10" width="2.875" style="9" customWidth="1"/>
    <col min="11" max="11" width="12.25390625" style="41" customWidth="1"/>
    <col min="12" max="12" width="4.625" style="9" customWidth="1"/>
    <col min="13" max="13" width="3.25390625" style="9" customWidth="1"/>
    <col min="14" max="14" width="28.00390625" style="9" customWidth="1"/>
    <col min="15" max="15" width="10.75390625" style="9" customWidth="1"/>
    <col min="16" max="16384" width="9.00390625" style="9" customWidth="1"/>
  </cols>
  <sheetData>
    <row r="1" spans="1:16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40"/>
      <c r="L1" s="15"/>
      <c r="M1" s="15"/>
      <c r="N1" s="15"/>
      <c r="O1" s="15"/>
      <c r="P1" s="15"/>
    </row>
    <row r="2" spans="1:16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40"/>
      <c r="L2" s="15"/>
      <c r="M2" s="15"/>
      <c r="N2" s="15"/>
      <c r="O2" s="15"/>
      <c r="P2" s="15"/>
    </row>
    <row r="3" spans="1:16" ht="15">
      <c r="A3" s="15"/>
      <c r="B3" s="1"/>
      <c r="C3" s="1"/>
      <c r="E3" s="52" t="s">
        <v>49</v>
      </c>
      <c r="K3" s="53" t="s">
        <v>61</v>
      </c>
      <c r="L3" s="15"/>
      <c r="M3" s="15"/>
      <c r="N3" s="15"/>
      <c r="O3" s="15"/>
      <c r="P3" s="15"/>
    </row>
    <row r="4" spans="1:16" ht="15">
      <c r="A4" s="15"/>
      <c r="B4" s="1"/>
      <c r="C4" s="1"/>
      <c r="E4" s="5" t="s">
        <v>70</v>
      </c>
      <c r="K4" s="53" t="s">
        <v>50</v>
      </c>
      <c r="L4" s="15"/>
      <c r="M4" s="15"/>
      <c r="N4" s="15"/>
      <c r="O4" s="15"/>
      <c r="P4" s="15"/>
    </row>
    <row r="5" spans="1:16" ht="15">
      <c r="A5" s="15"/>
      <c r="E5" s="55" t="s">
        <v>62</v>
      </c>
      <c r="K5" s="53" t="s">
        <v>69</v>
      </c>
      <c r="L5" s="15"/>
      <c r="M5" s="15"/>
      <c r="N5" s="15"/>
      <c r="O5" s="15"/>
      <c r="P5" s="15"/>
    </row>
    <row r="6" spans="1:16" ht="15">
      <c r="A6" s="15"/>
      <c r="B6" s="2" t="s">
        <v>0</v>
      </c>
      <c r="C6" s="2"/>
      <c r="H6" s="17"/>
      <c r="I6" s="17"/>
      <c r="J6" s="17"/>
      <c r="L6" s="15"/>
      <c r="M6" s="15"/>
      <c r="N6" s="15"/>
      <c r="O6" s="15"/>
      <c r="P6" s="15"/>
    </row>
    <row r="7" spans="1:16" ht="15">
      <c r="A7" s="15"/>
      <c r="B7" s="3" t="s">
        <v>1</v>
      </c>
      <c r="C7" s="3"/>
      <c r="D7" s="4"/>
      <c r="E7" s="4" t="s">
        <v>11</v>
      </c>
      <c r="G7" s="4" t="s">
        <v>12</v>
      </c>
      <c r="H7" s="4" t="s">
        <v>13</v>
      </c>
      <c r="I7" s="4" t="s">
        <v>14</v>
      </c>
      <c r="K7" s="4" t="s">
        <v>25</v>
      </c>
      <c r="L7" s="15"/>
      <c r="M7" s="15"/>
      <c r="N7" s="15"/>
      <c r="O7" s="15"/>
      <c r="P7" s="15"/>
    </row>
    <row r="8" spans="1:16" ht="15">
      <c r="A8" s="15"/>
      <c r="B8" s="6">
        <v>1</v>
      </c>
      <c r="C8" s="7"/>
      <c r="D8" s="18"/>
      <c r="E8" s="2"/>
      <c r="G8" s="2"/>
      <c r="H8" s="2"/>
      <c r="K8" s="42"/>
      <c r="L8" s="15"/>
      <c r="M8" s="15"/>
      <c r="N8" s="15"/>
      <c r="O8" s="15"/>
      <c r="P8" s="15"/>
    </row>
    <row r="9" spans="1:16" ht="15">
      <c r="A9" s="15"/>
      <c r="B9" s="6">
        <f aca="true" t="shared" si="0" ref="B9:B25">+B8+1</f>
        <v>2</v>
      </c>
      <c r="C9" s="7"/>
      <c r="D9" s="8"/>
      <c r="E9" s="4" t="s">
        <v>3</v>
      </c>
      <c r="G9" s="4" t="s">
        <v>42</v>
      </c>
      <c r="H9" s="4" t="s">
        <v>43</v>
      </c>
      <c r="I9" s="4" t="s">
        <v>36</v>
      </c>
      <c r="J9" s="4"/>
      <c r="K9" s="48" t="s">
        <v>2</v>
      </c>
      <c r="L9" s="15"/>
      <c r="M9" s="19"/>
      <c r="N9" s="15"/>
      <c r="O9" s="15"/>
      <c r="P9" s="15"/>
    </row>
    <row r="10" spans="1:16" ht="15">
      <c r="A10" s="15"/>
      <c r="B10" s="6">
        <f t="shared" si="0"/>
        <v>3</v>
      </c>
      <c r="C10" s="7"/>
      <c r="D10" s="13"/>
      <c r="E10" s="57" t="s">
        <v>68</v>
      </c>
      <c r="G10" s="4"/>
      <c r="H10" s="4"/>
      <c r="K10" s="46"/>
      <c r="L10" s="15"/>
      <c r="M10" s="19"/>
      <c r="N10" s="15"/>
      <c r="O10" s="15"/>
      <c r="P10" s="15"/>
    </row>
    <row r="11" spans="1:16" ht="15">
      <c r="A11" s="15"/>
      <c r="B11" s="6">
        <f t="shared" si="0"/>
        <v>4</v>
      </c>
      <c r="C11" s="7"/>
      <c r="D11" s="10"/>
      <c r="E11" s="16" t="s">
        <v>5</v>
      </c>
      <c r="G11" s="60">
        <v>778728024</v>
      </c>
      <c r="H11" s="20" t="s">
        <v>55</v>
      </c>
      <c r="K11" s="51" t="s">
        <v>54</v>
      </c>
      <c r="L11" s="15"/>
      <c r="M11" s="19"/>
      <c r="N11" s="15">
        <v>15444545.458333334</v>
      </c>
      <c r="O11" s="11" t="s">
        <v>17</v>
      </c>
      <c r="P11" s="11" t="s">
        <v>18</v>
      </c>
    </row>
    <row r="12" spans="1:16" ht="15">
      <c r="A12" s="15"/>
      <c r="B12" s="6">
        <f t="shared" si="0"/>
        <v>5</v>
      </c>
      <c r="C12" s="7"/>
      <c r="D12" s="12"/>
      <c r="E12" s="16" t="s">
        <v>16</v>
      </c>
      <c r="G12" s="21"/>
      <c r="H12" s="56">
        <f>(+N11+N12)*0.97146225*0.75626539</f>
        <v>11465398.594919201</v>
      </c>
      <c r="I12" s="57" t="s">
        <v>60</v>
      </c>
      <c r="K12" s="50" t="s">
        <v>48</v>
      </c>
      <c r="L12" s="15"/>
      <c r="M12" s="19"/>
      <c r="N12" s="15">
        <v>161361.125</v>
      </c>
      <c r="O12" s="11" t="s">
        <v>19</v>
      </c>
      <c r="P12" s="11" t="s">
        <v>20</v>
      </c>
    </row>
    <row r="13" spans="1:16" ht="20.25" customHeight="1" thickBot="1">
      <c r="A13" s="15"/>
      <c r="B13" s="6">
        <f t="shared" si="0"/>
        <v>6</v>
      </c>
      <c r="C13" s="7"/>
      <c r="D13" s="12"/>
      <c r="E13" s="16" t="s">
        <v>15</v>
      </c>
      <c r="G13" s="20">
        <v>778728027</v>
      </c>
      <c r="H13" s="20">
        <f>+H12</f>
        <v>11465398.594919201</v>
      </c>
      <c r="K13" s="50" t="s">
        <v>24</v>
      </c>
      <c r="L13" s="15"/>
      <c r="M13" s="19"/>
      <c r="N13" s="22">
        <f>SUM(N11:N12)</f>
        <v>15605906.583333334</v>
      </c>
      <c r="O13" s="15"/>
      <c r="P13" s="15"/>
    </row>
    <row r="14" spans="1:16" ht="15.75" thickTop="1">
      <c r="A14" s="15"/>
      <c r="B14" s="6">
        <f t="shared" si="0"/>
        <v>7</v>
      </c>
      <c r="C14" s="7"/>
      <c r="D14" s="10"/>
      <c r="E14" s="45" t="s">
        <v>58</v>
      </c>
      <c r="K14" s="49"/>
      <c r="L14" s="15"/>
      <c r="M14" s="19"/>
      <c r="N14" s="24">
        <f>+G16</f>
        <v>0.035451</v>
      </c>
      <c r="O14" s="15"/>
      <c r="P14" s="15"/>
    </row>
    <row r="15" spans="1:16" ht="15">
      <c r="A15" s="15"/>
      <c r="B15" s="6">
        <f t="shared" si="0"/>
        <v>8</v>
      </c>
      <c r="C15" s="7"/>
      <c r="D15" s="10"/>
      <c r="E15" s="23"/>
      <c r="K15" s="49"/>
      <c r="L15" s="15"/>
      <c r="M15" s="19"/>
      <c r="N15" s="15">
        <f>+N13*N14</f>
        <v>553244.9942857501</v>
      </c>
      <c r="O15" s="15"/>
      <c r="P15" s="15"/>
    </row>
    <row r="16" spans="1:16" ht="15">
      <c r="A16" s="15"/>
      <c r="B16" s="6">
        <f t="shared" si="0"/>
        <v>9</v>
      </c>
      <c r="C16" s="7"/>
      <c r="D16" s="10"/>
      <c r="E16" s="16" t="s">
        <v>6</v>
      </c>
      <c r="G16" s="25">
        <v>0.035451</v>
      </c>
      <c r="H16" s="25">
        <f>+G16</f>
        <v>0.035451</v>
      </c>
      <c r="K16" s="49" t="s">
        <v>23</v>
      </c>
      <c r="L16" s="15"/>
      <c r="M16" s="19"/>
      <c r="N16" s="15"/>
      <c r="O16" s="15"/>
      <c r="P16" s="15"/>
    </row>
    <row r="17" spans="1:16" ht="22.5" customHeight="1">
      <c r="A17" s="15"/>
      <c r="B17" s="6">
        <f t="shared" si="0"/>
        <v>10</v>
      </c>
      <c r="C17" s="7"/>
      <c r="D17" s="10"/>
      <c r="E17" s="16" t="s">
        <v>8</v>
      </c>
      <c r="G17" s="45">
        <f>+G16*G13</f>
        <v>27606687.285177004</v>
      </c>
      <c r="H17" s="13">
        <f>+H13*H16</f>
        <v>406459.84558848065</v>
      </c>
      <c r="K17" s="49" t="s">
        <v>7</v>
      </c>
      <c r="L17" s="15"/>
      <c r="M17" s="19"/>
      <c r="N17" s="15"/>
      <c r="O17" s="15"/>
      <c r="P17" s="15"/>
    </row>
    <row r="18" spans="1:16" ht="15">
      <c r="A18" s="15"/>
      <c r="B18" s="6">
        <f t="shared" si="0"/>
        <v>11</v>
      </c>
      <c r="C18" s="7"/>
      <c r="D18" s="13"/>
      <c r="E18" s="16" t="s">
        <v>39</v>
      </c>
      <c r="H18" s="58">
        <f>+H45</f>
        <v>0.5634642311275055</v>
      </c>
      <c r="K18" s="49" t="s">
        <v>37</v>
      </c>
      <c r="L18" s="15"/>
      <c r="M18" s="19"/>
      <c r="N18" s="15"/>
      <c r="O18" s="15"/>
      <c r="P18" s="15"/>
    </row>
    <row r="19" spans="1:16" ht="15">
      <c r="A19" s="15"/>
      <c r="B19" s="6">
        <f t="shared" si="0"/>
        <v>12</v>
      </c>
      <c r="C19" s="7"/>
      <c r="D19" s="44"/>
      <c r="E19" s="16" t="s">
        <v>40</v>
      </c>
      <c r="G19" s="38">
        <v>0</v>
      </c>
      <c r="H19" s="21">
        <f>-H17*H18</f>
        <v>-229025.58437871787</v>
      </c>
      <c r="K19" s="51" t="s">
        <v>44</v>
      </c>
      <c r="L19" s="15"/>
      <c r="M19" s="19"/>
      <c r="N19" s="15"/>
      <c r="O19" s="15"/>
      <c r="P19" s="15"/>
    </row>
    <row r="20" spans="1:16" ht="15.75" thickBot="1">
      <c r="A20" s="15"/>
      <c r="B20" s="6">
        <f t="shared" si="0"/>
        <v>13</v>
      </c>
      <c r="C20" s="7"/>
      <c r="D20" s="45"/>
      <c r="E20" s="10"/>
      <c r="K20" s="51"/>
      <c r="L20" s="15"/>
      <c r="M20" s="19"/>
      <c r="N20" s="15"/>
      <c r="O20" s="15"/>
      <c r="P20" s="15"/>
    </row>
    <row r="21" spans="1:16" ht="16.5" thickBot="1" thickTop="1">
      <c r="A21" s="15"/>
      <c r="B21" s="6">
        <f t="shared" si="0"/>
        <v>14</v>
      </c>
      <c r="C21" s="7"/>
      <c r="D21" s="45"/>
      <c r="E21" s="26" t="s">
        <v>22</v>
      </c>
      <c r="G21" s="61">
        <f>+G17</f>
        <v>27606687.285177004</v>
      </c>
      <c r="H21" s="59">
        <f>+H17+H19</f>
        <v>177434.26120976277</v>
      </c>
      <c r="I21" s="62">
        <f>+G21+H21</f>
        <v>27784121.546386767</v>
      </c>
      <c r="K21" s="51" t="s">
        <v>46</v>
      </c>
      <c r="L21" s="15"/>
      <c r="M21" s="15"/>
      <c r="N21" s="15"/>
      <c r="O21" s="15"/>
      <c r="P21" s="15"/>
    </row>
    <row r="22" spans="1:16" ht="15.75" thickTop="1">
      <c r="A22" s="15"/>
      <c r="B22" s="6">
        <f t="shared" si="0"/>
        <v>15</v>
      </c>
      <c r="C22" s="7"/>
      <c r="D22" s="13"/>
      <c r="E22" s="10">
        <v>8270291.924478967</v>
      </c>
      <c r="H22" s="27"/>
      <c r="K22" s="51"/>
      <c r="L22" s="15"/>
      <c r="M22" s="15"/>
      <c r="N22" s="15"/>
      <c r="O22" s="15"/>
      <c r="P22" s="15"/>
    </row>
    <row r="23" spans="1:16" ht="15">
      <c r="A23" s="15"/>
      <c r="B23" s="6">
        <f t="shared" si="0"/>
        <v>16</v>
      </c>
      <c r="C23" s="7"/>
      <c r="D23" s="13"/>
      <c r="H23" s="28" t="s">
        <v>9</v>
      </c>
      <c r="I23" s="29">
        <v>19987445</v>
      </c>
      <c r="J23" s="45"/>
      <c r="K23" s="51" t="s">
        <v>38</v>
      </c>
      <c r="L23" s="15"/>
      <c r="M23" s="15"/>
      <c r="N23" s="15"/>
      <c r="O23" s="15"/>
      <c r="P23" s="15"/>
    </row>
    <row r="24" spans="1:16" ht="15">
      <c r="A24" s="15"/>
      <c r="B24" s="6">
        <f t="shared" si="0"/>
        <v>17</v>
      </c>
      <c r="C24" s="7"/>
      <c r="D24" s="13"/>
      <c r="H24" s="27"/>
      <c r="K24" s="51"/>
      <c r="L24" s="15"/>
      <c r="M24" s="15"/>
      <c r="N24" s="15"/>
      <c r="O24" s="15"/>
      <c r="P24" s="15"/>
    </row>
    <row r="25" spans="1:16" ht="15.75" thickBot="1">
      <c r="A25" s="15"/>
      <c r="B25" s="6">
        <f t="shared" si="0"/>
        <v>18</v>
      </c>
      <c r="C25" s="7"/>
      <c r="D25" s="13"/>
      <c r="E25" s="45" t="s">
        <v>59</v>
      </c>
      <c r="H25" s="14" t="s">
        <v>10</v>
      </c>
      <c r="I25" s="61">
        <f>+I21-I23</f>
        <v>7796676.546386767</v>
      </c>
      <c r="J25" s="13" t="s">
        <v>57</v>
      </c>
      <c r="K25" s="51" t="s">
        <v>47</v>
      </c>
      <c r="L25" s="15"/>
      <c r="M25" s="15"/>
      <c r="N25" s="15">
        <f>+I25</f>
        <v>7796676.546386767</v>
      </c>
      <c r="O25" s="15"/>
      <c r="P25" s="15"/>
    </row>
    <row r="26" spans="1:16" ht="16.5" thickBot="1" thickTop="1">
      <c r="A26" s="15"/>
      <c r="B26" s="6">
        <f aca="true" t="shared" si="1" ref="B26:B53">+B25+1</f>
        <v>19</v>
      </c>
      <c r="C26" s="7"/>
      <c r="D26" s="13"/>
      <c r="F26" s="30"/>
      <c r="G26" s="30"/>
      <c r="H26" s="30"/>
      <c r="I26" s="30"/>
      <c r="K26" s="51"/>
      <c r="L26" s="15"/>
      <c r="M26" s="15"/>
      <c r="N26" s="15">
        <v>8136252.609999999</v>
      </c>
      <c r="O26" s="15"/>
      <c r="P26" s="15"/>
    </row>
    <row r="27" spans="1:16" ht="15">
      <c r="A27" s="15"/>
      <c r="B27" s="6">
        <f t="shared" si="1"/>
        <v>20</v>
      </c>
      <c r="C27" s="7"/>
      <c r="D27" s="13"/>
      <c r="K27" s="51"/>
      <c r="L27" s="15"/>
      <c r="M27" s="15"/>
      <c r="N27" s="15">
        <f>+N25-N26</f>
        <v>-339576.0636132322</v>
      </c>
      <c r="O27" s="15"/>
      <c r="P27" s="15"/>
    </row>
    <row r="28" spans="1:16" ht="15">
      <c r="A28" s="15"/>
      <c r="B28" s="6">
        <f t="shared" si="1"/>
        <v>21</v>
      </c>
      <c r="C28" s="7"/>
      <c r="D28" s="13"/>
      <c r="E28" s="9" t="s">
        <v>41</v>
      </c>
      <c r="K28" s="51"/>
      <c r="L28" s="15"/>
      <c r="M28" s="15"/>
      <c r="N28" s="15"/>
      <c r="O28" s="15"/>
      <c r="P28" s="15"/>
    </row>
    <row r="29" spans="1:16" ht="15">
      <c r="A29" s="15"/>
      <c r="B29" s="6">
        <f t="shared" si="1"/>
        <v>22</v>
      </c>
      <c r="C29" s="7"/>
      <c r="D29" s="13"/>
      <c r="K29" s="51"/>
      <c r="L29" s="15"/>
      <c r="M29" s="15"/>
      <c r="N29" s="15"/>
      <c r="O29" s="15"/>
      <c r="P29" s="15"/>
    </row>
    <row r="30" spans="1:16" ht="15">
      <c r="A30" s="15"/>
      <c r="B30" s="6">
        <f t="shared" si="1"/>
        <v>23</v>
      </c>
      <c r="C30" s="7"/>
      <c r="D30" s="13"/>
      <c r="E30" s="9" t="s">
        <v>34</v>
      </c>
      <c r="K30" s="51"/>
      <c r="L30" s="15"/>
      <c r="M30" s="15"/>
      <c r="N30" s="15"/>
      <c r="O30" s="15"/>
      <c r="P30" s="15"/>
    </row>
    <row r="31" spans="1:16" ht="15">
      <c r="A31" s="15"/>
      <c r="B31" s="6">
        <f t="shared" si="1"/>
        <v>24</v>
      </c>
      <c r="C31" s="7"/>
      <c r="D31" s="13"/>
      <c r="F31" s="16" t="s">
        <v>56</v>
      </c>
      <c r="G31" s="31" t="s">
        <v>4</v>
      </c>
      <c r="H31" s="31" t="s">
        <v>31</v>
      </c>
      <c r="I31" s="31"/>
      <c r="J31" s="31"/>
      <c r="K31" s="49"/>
      <c r="L31" s="15"/>
      <c r="M31" s="15"/>
      <c r="N31" s="15"/>
      <c r="O31" s="15"/>
      <c r="P31" s="15"/>
    </row>
    <row r="32" spans="1:16" ht="15">
      <c r="A32" s="15"/>
      <c r="B32" s="6">
        <f t="shared" si="1"/>
        <v>25</v>
      </c>
      <c r="C32" s="7"/>
      <c r="D32" s="13"/>
      <c r="E32" s="16" t="s">
        <v>26</v>
      </c>
      <c r="F32" s="9" t="s">
        <v>30</v>
      </c>
      <c r="G32" s="31" t="s">
        <v>29</v>
      </c>
      <c r="H32" s="31" t="s">
        <v>21</v>
      </c>
      <c r="I32" s="39"/>
      <c r="J32" s="31"/>
      <c r="K32" s="49"/>
      <c r="L32" s="15"/>
      <c r="M32" s="15"/>
      <c r="N32" s="15"/>
      <c r="O32" s="15"/>
      <c r="P32" s="15"/>
    </row>
    <row r="33" spans="1:16" ht="15">
      <c r="A33" s="15"/>
      <c r="B33" s="6">
        <f t="shared" si="1"/>
        <v>26</v>
      </c>
      <c r="C33" s="7"/>
      <c r="D33" s="13"/>
      <c r="E33" s="32" t="s">
        <v>28</v>
      </c>
      <c r="F33" s="9">
        <v>3</v>
      </c>
      <c r="G33" s="9">
        <v>547530</v>
      </c>
      <c r="H33" s="9">
        <f>+G33*F33/F35</f>
        <v>136882.5</v>
      </c>
      <c r="I33" s="54" t="s">
        <v>51</v>
      </c>
      <c r="K33" s="51" t="s">
        <v>32</v>
      </c>
      <c r="L33" s="15"/>
      <c r="M33" s="15"/>
      <c r="N33" s="15"/>
      <c r="O33" s="15"/>
      <c r="P33" s="15"/>
    </row>
    <row r="34" spans="1:16" ht="15">
      <c r="A34" s="15"/>
      <c r="B34" s="6">
        <f t="shared" si="1"/>
        <v>27</v>
      </c>
      <c r="C34" s="7"/>
      <c r="D34" s="13"/>
      <c r="E34" s="32" t="s">
        <v>27</v>
      </c>
      <c r="F34" s="21">
        <v>9</v>
      </c>
      <c r="G34" s="57">
        <v>461900</v>
      </c>
      <c r="H34" s="57">
        <f>+G34*F34/F35</f>
        <v>346425</v>
      </c>
      <c r="I34" s="54" t="s">
        <v>52</v>
      </c>
      <c r="J34" s="13"/>
      <c r="K34" s="51" t="s">
        <v>33</v>
      </c>
      <c r="L34" s="15"/>
      <c r="M34" s="15"/>
      <c r="N34" s="15"/>
      <c r="O34" s="15"/>
      <c r="P34" s="15"/>
    </row>
    <row r="35" spans="1:16" ht="15.75" thickBot="1">
      <c r="A35" s="15"/>
      <c r="B35" s="6">
        <f t="shared" si="1"/>
        <v>28</v>
      </c>
      <c r="C35" s="7"/>
      <c r="D35" s="13"/>
      <c r="E35" s="16" t="s">
        <v>36</v>
      </c>
      <c r="F35" s="33">
        <f>SUM(F33:F34)</f>
        <v>12</v>
      </c>
      <c r="G35" s="33">
        <f>SUM(G33:G34)</f>
        <v>1009430</v>
      </c>
      <c r="H35" s="57">
        <f>SUM(H33:H34)</f>
        <v>483307.5</v>
      </c>
      <c r="I35" s="13"/>
      <c r="J35" s="13"/>
      <c r="K35" s="51"/>
      <c r="L35" s="15"/>
      <c r="M35" s="15"/>
      <c r="N35" s="15"/>
      <c r="O35" s="15"/>
      <c r="P35" s="15"/>
    </row>
    <row r="36" spans="1:16" ht="15.75" thickTop="1">
      <c r="A36" s="15"/>
      <c r="B36" s="6">
        <f t="shared" si="1"/>
        <v>29</v>
      </c>
      <c r="C36" s="7"/>
      <c r="D36" s="13"/>
      <c r="K36" s="51"/>
      <c r="L36" s="15"/>
      <c r="M36" s="15"/>
      <c r="N36" s="15"/>
      <c r="O36" s="15"/>
      <c r="P36" s="15"/>
    </row>
    <row r="37" spans="1:16" ht="15">
      <c r="A37" s="15"/>
      <c r="B37" s="6">
        <f t="shared" si="1"/>
        <v>30</v>
      </c>
      <c r="C37" s="7"/>
      <c r="D37" s="13"/>
      <c r="E37" s="9" t="s">
        <v>45</v>
      </c>
      <c r="K37" s="51"/>
      <c r="L37" s="15"/>
      <c r="M37" s="15"/>
      <c r="N37" s="15"/>
      <c r="O37" s="15"/>
      <c r="P37" s="15"/>
    </row>
    <row r="38" spans="1:16" ht="15">
      <c r="A38" s="15"/>
      <c r="B38" s="6">
        <f t="shared" si="1"/>
        <v>31</v>
      </c>
      <c r="C38" s="7"/>
      <c r="D38" s="13"/>
      <c r="K38" s="51"/>
      <c r="L38" s="15"/>
      <c r="M38" s="15"/>
      <c r="N38" s="15"/>
      <c r="O38" s="15"/>
      <c r="P38" s="15"/>
    </row>
    <row r="39" spans="1:16" ht="15">
      <c r="A39" s="15"/>
      <c r="B39" s="6">
        <f t="shared" si="1"/>
        <v>32</v>
      </c>
      <c r="C39" s="7"/>
      <c r="D39" s="13"/>
      <c r="F39" s="16" t="s">
        <v>56</v>
      </c>
      <c r="G39" s="31" t="s">
        <v>4</v>
      </c>
      <c r="H39" s="31" t="s">
        <v>31</v>
      </c>
      <c r="I39" s="31"/>
      <c r="J39" s="31"/>
      <c r="K39" s="49"/>
      <c r="L39" s="15"/>
      <c r="M39" s="15"/>
      <c r="N39" s="15"/>
      <c r="O39" s="15"/>
      <c r="P39" s="15"/>
    </row>
    <row r="40" spans="1:16" ht="15">
      <c r="A40" s="15"/>
      <c r="B40" s="6">
        <f t="shared" si="1"/>
        <v>33</v>
      </c>
      <c r="C40" s="7"/>
      <c r="D40" s="13"/>
      <c r="E40" s="16" t="s">
        <v>26</v>
      </c>
      <c r="F40" s="9" t="s">
        <v>30</v>
      </c>
      <c r="G40" s="31" t="s">
        <v>29</v>
      </c>
      <c r="H40" s="31" t="s">
        <v>35</v>
      </c>
      <c r="I40" s="39"/>
      <c r="J40" s="31"/>
      <c r="K40" s="49"/>
      <c r="L40" s="15"/>
      <c r="M40" s="15"/>
      <c r="N40" s="15"/>
      <c r="O40" s="15"/>
      <c r="P40" s="15"/>
    </row>
    <row r="41" spans="1:16" ht="15">
      <c r="A41" s="15"/>
      <c r="B41" s="6">
        <f t="shared" si="1"/>
        <v>34</v>
      </c>
      <c r="C41" s="7"/>
      <c r="D41" s="13"/>
      <c r="E41" s="32" t="s">
        <v>28</v>
      </c>
      <c r="F41" s="9">
        <v>3</v>
      </c>
      <c r="G41" s="9">
        <v>1169914</v>
      </c>
      <c r="H41" s="9">
        <f>+G41*F41/F43</f>
        <v>292478.5</v>
      </c>
      <c r="I41" s="54" t="s">
        <v>51</v>
      </c>
      <c r="K41" s="51" t="s">
        <v>32</v>
      </c>
      <c r="L41" s="15"/>
      <c r="M41" s="15"/>
      <c r="N41" s="15"/>
      <c r="O41" s="15"/>
      <c r="P41" s="15"/>
    </row>
    <row r="42" spans="1:16" ht="15">
      <c r="A42" s="15"/>
      <c r="B42" s="6">
        <f t="shared" si="1"/>
        <v>35</v>
      </c>
      <c r="C42" s="7"/>
      <c r="D42" s="13"/>
      <c r="E42" s="32" t="s">
        <v>27</v>
      </c>
      <c r="F42" s="21">
        <v>9</v>
      </c>
      <c r="G42" s="21">
        <v>753686</v>
      </c>
      <c r="H42" s="21">
        <f>+G42*F42/F43</f>
        <v>565264.5</v>
      </c>
      <c r="I42" s="54" t="s">
        <v>52</v>
      </c>
      <c r="J42" s="13"/>
      <c r="K42" s="51" t="s">
        <v>33</v>
      </c>
      <c r="L42" s="15"/>
      <c r="M42" s="15"/>
      <c r="N42" s="15"/>
      <c r="O42" s="15"/>
      <c r="P42" s="15"/>
    </row>
    <row r="43" spans="1:16" ht="15.75" thickBot="1">
      <c r="A43" s="15"/>
      <c r="B43" s="6">
        <f t="shared" si="1"/>
        <v>36</v>
      </c>
      <c r="C43" s="7"/>
      <c r="D43" s="13"/>
      <c r="E43" s="16" t="s">
        <v>36</v>
      </c>
      <c r="F43" s="33">
        <v>12</v>
      </c>
      <c r="G43" s="33">
        <v>-547530</v>
      </c>
      <c r="H43" s="33">
        <f>+H41+H42</f>
        <v>857743</v>
      </c>
      <c r="I43" s="13"/>
      <c r="J43" s="13"/>
      <c r="K43" s="51"/>
      <c r="L43" s="15"/>
      <c r="M43" s="15"/>
      <c r="N43" s="15"/>
      <c r="O43" s="15"/>
      <c r="P43" s="15"/>
    </row>
    <row r="44" spans="1:16" ht="16.5" thickBot="1" thickTop="1">
      <c r="A44" s="15"/>
      <c r="B44" s="6">
        <f t="shared" si="1"/>
        <v>37</v>
      </c>
      <c r="C44" s="7"/>
      <c r="D44" s="13"/>
      <c r="F44" s="13"/>
      <c r="G44" s="13"/>
      <c r="H44" s="13"/>
      <c r="I44" s="13"/>
      <c r="J44" s="13"/>
      <c r="K44" s="51"/>
      <c r="L44" s="15"/>
      <c r="M44" s="15"/>
      <c r="N44" s="15"/>
      <c r="O44" s="15"/>
      <c r="P44" s="15"/>
    </row>
    <row r="45" spans="1:16" ht="16.5" thickBot="1" thickTop="1">
      <c r="A45" s="15"/>
      <c r="B45" s="6">
        <f t="shared" si="1"/>
        <v>38</v>
      </c>
      <c r="C45" s="7"/>
      <c r="D45" s="13"/>
      <c r="F45" s="13"/>
      <c r="G45" s="10" t="s">
        <v>41</v>
      </c>
      <c r="H45" s="63">
        <f>+H35/H43</f>
        <v>0.5634642311275055</v>
      </c>
      <c r="I45" s="43"/>
      <c r="J45" s="43"/>
      <c r="K45" s="51"/>
      <c r="L45" s="15"/>
      <c r="M45" s="15"/>
      <c r="N45" s="15"/>
      <c r="O45" s="15"/>
      <c r="P45" s="15"/>
    </row>
    <row r="46" spans="1:16" ht="15.75" thickTop="1">
      <c r="A46" s="15"/>
      <c r="B46" s="6">
        <f t="shared" si="1"/>
        <v>39</v>
      </c>
      <c r="C46" s="7"/>
      <c r="D46" s="13"/>
      <c r="F46" s="13"/>
      <c r="K46" s="51"/>
      <c r="L46" s="15"/>
      <c r="M46" s="15"/>
      <c r="N46" s="15"/>
      <c r="O46" s="15"/>
      <c r="P46" s="15"/>
    </row>
    <row r="47" spans="1:16" ht="15">
      <c r="A47" s="15"/>
      <c r="B47" s="6">
        <f t="shared" si="1"/>
        <v>40</v>
      </c>
      <c r="C47" s="7"/>
      <c r="D47" s="13"/>
      <c r="H47" s="37" t="s">
        <v>63</v>
      </c>
      <c r="I47" s="37"/>
      <c r="J47" s="37"/>
      <c r="K47" s="51"/>
      <c r="L47" s="15"/>
      <c r="M47" s="15"/>
      <c r="N47" s="15"/>
      <c r="O47" s="15"/>
      <c r="P47" s="15"/>
    </row>
    <row r="48" spans="1:16" ht="15">
      <c r="A48" s="15"/>
      <c r="B48" s="6">
        <f t="shared" si="1"/>
        <v>41</v>
      </c>
      <c r="C48" s="7"/>
      <c r="D48" s="13"/>
      <c r="F48" s="13"/>
      <c r="G48" s="13"/>
      <c r="H48" s="39" t="s">
        <v>53</v>
      </c>
      <c r="I48" s="39"/>
      <c r="J48" s="39"/>
      <c r="K48" s="51"/>
      <c r="L48" s="15"/>
      <c r="M48" s="15"/>
      <c r="N48" s="15"/>
      <c r="O48" s="15"/>
      <c r="P48" s="15"/>
    </row>
    <row r="49" spans="1:16" ht="15">
      <c r="A49" s="15"/>
      <c r="B49" s="6">
        <f t="shared" si="1"/>
        <v>42</v>
      </c>
      <c r="C49" s="7"/>
      <c r="D49" s="13"/>
      <c r="E49" s="64" t="s">
        <v>67</v>
      </c>
      <c r="F49" s="65"/>
      <c r="G49" s="65"/>
      <c r="H49" s="66"/>
      <c r="K49" s="51"/>
      <c r="L49" s="15"/>
      <c r="M49" s="15"/>
      <c r="N49" s="15"/>
      <c r="O49" s="15"/>
      <c r="P49" s="15"/>
    </row>
    <row r="50" spans="1:16" ht="15">
      <c r="A50" s="15"/>
      <c r="B50" s="6">
        <f t="shared" si="1"/>
        <v>43</v>
      </c>
      <c r="C50" s="7"/>
      <c r="D50" s="13"/>
      <c r="E50" s="67" t="s">
        <v>66</v>
      </c>
      <c r="F50" s="68"/>
      <c r="G50" s="68"/>
      <c r="H50" s="69"/>
      <c r="K50" s="51"/>
      <c r="L50" s="15"/>
      <c r="M50" s="15"/>
      <c r="N50" s="15"/>
      <c r="O50" s="15"/>
      <c r="P50" s="15"/>
    </row>
    <row r="51" spans="1:16" ht="15">
      <c r="A51" s="15"/>
      <c r="B51" s="6">
        <f t="shared" si="1"/>
        <v>44</v>
      </c>
      <c r="C51" s="7"/>
      <c r="D51" s="13"/>
      <c r="K51" s="51"/>
      <c r="L51" s="15"/>
      <c r="M51" s="15"/>
      <c r="N51" s="15"/>
      <c r="O51" s="15"/>
      <c r="P51" s="15"/>
    </row>
    <row r="52" spans="1:16" ht="15">
      <c r="A52" s="15"/>
      <c r="B52" s="6">
        <f t="shared" si="1"/>
        <v>45</v>
      </c>
      <c r="C52" s="7"/>
      <c r="D52" s="13"/>
      <c r="E52" s="64" t="s">
        <v>64</v>
      </c>
      <c r="F52" s="65"/>
      <c r="G52" s="65"/>
      <c r="H52" s="65"/>
      <c r="I52" s="66"/>
      <c r="K52" s="51"/>
      <c r="L52" s="15"/>
      <c r="M52" s="15"/>
      <c r="N52" s="15"/>
      <c r="O52" s="15"/>
      <c r="P52" s="15"/>
    </row>
    <row r="53" spans="1:16" ht="15">
      <c r="A53" s="15"/>
      <c r="B53" s="6">
        <f t="shared" si="1"/>
        <v>46</v>
      </c>
      <c r="C53" s="7"/>
      <c r="D53" s="13"/>
      <c r="E53" s="67" t="s">
        <v>65</v>
      </c>
      <c r="F53" s="68"/>
      <c r="G53" s="68"/>
      <c r="H53" s="68"/>
      <c r="I53" s="69"/>
      <c r="K53" s="47"/>
      <c r="L53" s="15"/>
      <c r="M53" s="15"/>
      <c r="N53" s="15"/>
      <c r="O53" s="15"/>
      <c r="P53" s="15"/>
    </row>
    <row r="54" spans="1:16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40"/>
      <c r="L54" s="15"/>
      <c r="M54" s="15"/>
      <c r="N54" s="15"/>
      <c r="O54" s="15"/>
      <c r="P54" s="15"/>
    </row>
    <row r="55" spans="1:22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40"/>
      <c r="L55" s="15"/>
      <c r="M55" s="15"/>
      <c r="N55" s="15"/>
      <c r="O55" s="15"/>
      <c r="P55" s="15"/>
      <c r="V55" s="34" t="e">
        <f>IF(tax_flag=1,"","No")</f>
        <v>#NAME?</v>
      </c>
    </row>
    <row r="56" spans="1:22" ht="15.75" thickBo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40"/>
      <c r="L56" s="15"/>
      <c r="M56" s="15"/>
      <c r="N56" s="15"/>
      <c r="O56" s="15"/>
      <c r="P56" s="15"/>
      <c r="V56" s="35"/>
    </row>
    <row r="57" spans="1:22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40"/>
      <c r="L57" s="15"/>
      <c r="M57" s="15"/>
      <c r="N57" s="15"/>
      <c r="O57" s="15"/>
      <c r="P57" s="15"/>
      <c r="V57" s="36"/>
    </row>
    <row r="58" spans="1:19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40"/>
      <c r="L58" s="15"/>
      <c r="M58" s="15"/>
      <c r="N58" s="15"/>
      <c r="O58" s="15"/>
      <c r="P58" s="15"/>
      <c r="S58" s="9">
        <f>+T58-Q58</f>
        <v>0</v>
      </c>
    </row>
    <row r="59" spans="1:16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40"/>
      <c r="L59" s="15"/>
      <c r="M59" s="15"/>
      <c r="N59" s="15"/>
      <c r="O59" s="15"/>
      <c r="P59" s="15"/>
    </row>
    <row r="60" spans="1:16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40"/>
      <c r="L60" s="15"/>
      <c r="M60" s="15"/>
      <c r="N60" s="15"/>
      <c r="O60" s="15"/>
      <c r="P60" s="15"/>
    </row>
    <row r="61" spans="1:16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40"/>
      <c r="L61" s="15"/>
      <c r="M61" s="15"/>
      <c r="N61" s="15"/>
      <c r="O61" s="15"/>
      <c r="P61" s="15"/>
    </row>
    <row r="62" spans="1:16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40"/>
      <c r="L62" s="15"/>
      <c r="M62" s="15"/>
      <c r="N62" s="15"/>
      <c r="O62" s="15"/>
      <c r="P62" s="15"/>
    </row>
    <row r="63" spans="1:16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40"/>
      <c r="L63" s="15"/>
      <c r="M63" s="15"/>
      <c r="N63" s="15"/>
      <c r="O63" s="15"/>
      <c r="P63" s="15"/>
    </row>
    <row r="64" spans="1:16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40"/>
      <c r="L64" s="15"/>
      <c r="M64" s="15"/>
      <c r="N64" s="15"/>
      <c r="O64" s="15"/>
      <c r="P64" s="15"/>
    </row>
    <row r="65" spans="1:16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40"/>
      <c r="L65" s="15"/>
      <c r="M65" s="15"/>
      <c r="N65" s="15"/>
      <c r="O65" s="15"/>
      <c r="P65" s="15"/>
    </row>
    <row r="66" spans="1:16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40"/>
      <c r="L66" s="15"/>
      <c r="M66" s="15"/>
      <c r="N66" s="15"/>
      <c r="O66" s="15"/>
      <c r="P66" s="15"/>
    </row>
    <row r="67" spans="1:16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40"/>
      <c r="L67" s="15"/>
      <c r="M67" s="15"/>
      <c r="N67" s="15"/>
      <c r="O67" s="15"/>
      <c r="P67" s="15"/>
    </row>
    <row r="68" spans="1:16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40"/>
      <c r="L68" s="15"/>
      <c r="M68" s="15"/>
      <c r="N68" s="15"/>
      <c r="O68" s="15"/>
      <c r="P68" s="15"/>
    </row>
    <row r="69" spans="1:16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40"/>
      <c r="L69" s="15"/>
      <c r="M69" s="15"/>
      <c r="N69" s="15"/>
      <c r="O69" s="15"/>
      <c r="P69" s="15"/>
    </row>
    <row r="70" spans="1:16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40"/>
      <c r="L70" s="15"/>
      <c r="M70" s="15"/>
      <c r="N70" s="15"/>
      <c r="O70" s="15"/>
      <c r="P70" s="15"/>
    </row>
    <row r="71" spans="1:11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40"/>
    </row>
    <row r="72" spans="1:1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40"/>
    </row>
  </sheetData>
  <printOptions/>
  <pageMargins left="0.25" right="0.19" top="0.5" bottom="0.37" header="0.28" footer="0.16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dkermode</dc:creator>
  <cp:keywords/>
  <dc:description/>
  <cp:lastModifiedBy>Verizon</cp:lastModifiedBy>
  <cp:lastPrinted>2005-01-28T15:24:29Z</cp:lastPrinted>
  <dcterms:created xsi:type="dcterms:W3CDTF">2004-11-01T19:30:58Z</dcterms:created>
  <dcterms:modified xsi:type="dcterms:W3CDTF">2005-01-28T15:28:28Z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2005-02-02T00:00:00Z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