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28800" windowHeight="12000"/>
  </bookViews>
  <sheets>
    <sheet name="Exh. SEF-23 pg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ECURRENT" hidden="1">[3]ConsolidatingPL!#REF!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[4]RENT!#REF!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[5]development!$C$5</definedName>
    <definedName name="ACwvu.bottom._.line." hidden="1">[5]development!#REF!</definedName>
    <definedName name="ACwvu.cash._.flow." hidden="1">#REF!</definedName>
    <definedName name="ACwvu.combo." hidden="1">[5]development!$B$89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BWorkbookPriority" hidden="1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wvu.annual." hidden="1">#REF!,#REF!,#REF!,#REF!,#REF!,#REF!,#REF!,#REF!,#REF!,#REF!,#REF!,#REF!,#REF!,#REF!,#REF!,#REF!,#REF!,#REF!,#REF!,#REF!,#REF!,#REF!,#REF!,#REF!</definedName>
    <definedName name="Cwvu.annual._.hotel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</definedName>
    <definedName name="Cwvu.bottom._.line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$89:$IV$89,[5]development!#REF!,[5]development!#REF!,[5]development!#REF!,[5]development!#REF!,[5]development!#REF!,[5]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[5]development!$A$16:$IV$16,[5]development!$A$21:$IV$21,[5]development!#REF!,[5]development!#REF!,[5]development!$A$36:$IV$36,[5]development!$A$46:$IV$46,[5]development!#REF!,[5]development!#REF!,[5]development!#REF!,[5]development!#REF!,[5]development!#REF!,[5]development!#REF!,[5]development!#REF!,[5]development!#REF!,[5]development!#REF!,[5]development!$A$85:$IV$85,[5]development!$A$89:$IV$89,[5]development!$A$91:$IV$91,[5]development!#REF!,[5]development!#REF!,[5]development!#REF!,[5]development!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" hidden="1">{#N/A,#N/A,FALSE,"Summ";#N/A,#N/A,FALSE,"General"}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ex" hidden="1">{#N/A,#N/A,FALSE,"Summ";#N/A,#N/A,FALSE,"General"}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[6]Inputs!#REF!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[5]development!#REF!</definedName>
    <definedName name="Rwvu.bottom._.line." hidden="1">[5]development!#REF!</definedName>
    <definedName name="Rwvu.cash._.flow." hidden="1">#REF!</definedName>
    <definedName name="Rwvu.combo." hidden="1">[5]development!#REF!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ippw" hidden="1">{#N/A,#N/A,FALSE,"Actual";#N/A,#N/A,FALSE,"Normalized";#N/A,#N/A,FALSE,"Electric Actual";#N/A,#N/A,FALSE,"Electric Normalized"}</definedName>
    <definedName name="SpreadsheetBuilder_2" hidden="1">[7]Sheet2!#REF!</definedName>
    <definedName name="SpreadsheetBuilder_3" hidden="1">[8]Sheet2!#REF!</definedName>
    <definedName name="standard1" hidden="1">{"YTD-Total",#N/A,FALSE,"Provision"}</definedName>
    <definedName name="Swvu.allocations." hidden="1">#REF!</definedName>
    <definedName name="Swvu.annual._.hotel." hidden="1">[5]development!$C$5</definedName>
    <definedName name="Swvu.bottom._.line." hidden="1">[5]development!#REF!</definedName>
    <definedName name="Swvu.cash._.flow." hidden="1">#REF!</definedName>
    <definedName name="Swvu.combo." hidden="1">[5]development!$B$89</definedName>
    <definedName name="Swvu.full." hidden="1">#REF!</definedName>
    <definedName name="Swvu.offsite." hidden="1">#REF!</definedName>
    <definedName name="Swvu.onsite." hidden="1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P_Footer_User" hidden="1">"Dylan Moser"</definedName>
    <definedName name="TP_Footer_Version" hidden="1">"v4.00"</definedName>
    <definedName name="trth" hidden="1">{"ALL",#N/A,FALSE,"A"}</definedName>
    <definedName name="u" hidden="1">{#N/A,#N/A,FALSE,"Summ";#N/A,#N/A,FALSE,"General"}</definedName>
    <definedName name="vcdv" hidden="1">#REF!</definedName>
    <definedName name="w" hidden="1">[9]Inputs!#REF!</definedName>
    <definedName name="wr" hidden="1">{"Output-3Column",#N/A,FALSE,"Output"}</definedName>
    <definedName name="wrn" hidden="1">{"Inflation-BaseYear",#N/A,FALSE,"Inputs"}</definedName>
    <definedName name="wrn.1._.Bi._.Monthly._.CR." hidden="1">{#N/A,#N/A,FALSE,"Drill Sites";"WP 212",#N/A,FALSE,"MWAG EOR";"WP 213",#N/A,FALSE,"MWAG EOR";#N/A,#N/A,FALSE,"Misc. Facility";#N/A,#N/A,FALSE,"WWTP"}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ESTIMATE." hidden="1">{#N/A,#N/A,FALSE,"CESTSUM";#N/A,#N/A,FALSE,"est sum A";#N/A,#N/A,FALSE,"est detail A"}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EO." hidden="1">{#N/A,#N/A,FALSE,"SUMMARY";#N/A,#N/A,FALSE,"AE7616";#N/A,#N/A,FALSE,"AE7617";#N/A,#N/A,FALSE,"AE7618";#N/A,#N/A,FALSE,"AE7619"}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centive._.Overhead." hidden="1">{#N/A,#N/A,FALSE,"Coversheet";#N/A,#N/A,FALSE,"QA"}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CHEDULE." hidden="1">{#N/A,#N/A,FALSE,"7617 Fab";#N/A,#N/A,FALSE,"7617 NSK"}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{#N/A,#N/A,FALSE,"Summ";#N/A,#N/A,FALSE,"General"}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'[1]DSM Output'!$G$21:$G$23</definedName>
    <definedName name="Z_01844156_6462_4A28_9785_1A86F4D0C834_.wvu.PrintTitles" hidden="1">#REF!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I10" i="1"/>
  <c r="G10" i="1"/>
  <c r="E10" i="1"/>
  <c r="C10" i="1"/>
  <c r="E12" i="1" l="1"/>
  <c r="E15" i="1"/>
  <c r="G15" i="1"/>
  <c r="G12" i="1"/>
  <c r="I15" i="1"/>
  <c r="I12" i="1"/>
  <c r="C12" i="1"/>
  <c r="C15" i="1"/>
  <c r="E19" i="1" l="1"/>
  <c r="E13" i="1"/>
  <c r="C19" i="1"/>
  <c r="C20" i="1" s="1"/>
  <c r="C13" i="1"/>
  <c r="I19" i="1"/>
  <c r="I13" i="1"/>
  <c r="I20" i="1"/>
  <c r="G19" i="1"/>
  <c r="G20" i="1" s="1"/>
  <c r="G13" i="1"/>
  <c r="E20" i="1" l="1"/>
</calcChain>
</file>

<file path=xl/sharedStrings.xml><?xml version="1.0" encoding="utf-8"?>
<sst xmlns="http://schemas.openxmlformats.org/spreadsheetml/2006/main" count="21" uniqueCount="19">
  <si>
    <t>Schedule 141DCARB Decarbonization Rate Adjustment</t>
  </si>
  <si>
    <t>2025 Revenue Requirement</t>
  </si>
  <si>
    <t>2026 Revenue Requirement</t>
  </si>
  <si>
    <t>Ref #</t>
  </si>
  <si>
    <t>Description</t>
  </si>
  <si>
    <t>Electric</t>
  </si>
  <si>
    <t>Gas</t>
  </si>
  <si>
    <t>Project O&amp;M before allocation, revenue sensitive fees and taxes</t>
  </si>
  <si>
    <t>Four Factor Allocation</t>
  </si>
  <si>
    <t>Subtotal</t>
  </si>
  <si>
    <t>Conversion Factor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</si>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</sst>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164" fontId="5" fillId="0" borderId="0" xfId="1" applyNumberFormat="1" applyFont="1" applyFill="1"/>
    <xf numFmtId="0" fontId="3" fillId="0" borderId="0" xfId="0" applyFont="1" applyFill="1" applyAlignment="1">
      <alignment horizontal="left"/>
    </xf>
    <xf numFmtId="164" fontId="3" fillId="0" borderId="0" xfId="1" applyNumberFormat="1" applyFont="1" applyFill="1"/>
    <xf numFmtId="0" fontId="3" fillId="0" borderId="0" xfId="0" applyFont="1" applyFill="1" applyAlignment="1"/>
    <xf numFmtId="10" fontId="3" fillId="0" borderId="0" xfId="2" applyNumberFormat="1" applyFont="1" applyFill="1"/>
    <xf numFmtId="10" fontId="3" fillId="0" borderId="0" xfId="2" applyNumberFormat="1" applyFont="1" applyFill="1" applyBorder="1"/>
    <xf numFmtId="164" fontId="3" fillId="0" borderId="0" xfId="0" applyNumberFormat="1" applyFont="1" applyFill="1"/>
    <xf numFmtId="44" fontId="3" fillId="0" borderId="0" xfId="0" applyNumberFormat="1" applyFont="1" applyFill="1"/>
    <xf numFmtId="164" fontId="3" fillId="0" borderId="0" xfId="0" applyNumberFormat="1" applyFont="1" applyFill="1" applyBorder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42" fontId="6" fillId="0" borderId="0" xfId="0" applyNumberFormat="1" applyFont="1" applyFill="1" applyBorder="1"/>
    <xf numFmtId="166" fontId="6" fillId="0" borderId="0" xfId="0" applyNumberFormat="1" applyFont="1"/>
    <xf numFmtId="42" fontId="6" fillId="0" borderId="4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zoomScale="85" zoomScaleNormal="85" workbookViewId="0">
      <pane ySplit="5" topLeftCell="A6" activePane="bottomLeft" state="frozen"/>
      <selection pane="bottomLeft" activeCell="A5" sqref="A5"/>
    </sheetView>
  </sheetViews>
  <sheetFormatPr defaultColWidth="8.7109375" defaultRowHeight="15" outlineLevelRow="1" x14ac:dyDescent="0.25"/>
  <cols>
    <col min="1" max="1" width="9.28515625" customWidth="1"/>
    <col min="2" max="2" width="63.5703125" bestFit="1" customWidth="1"/>
    <col min="3" max="3" width="17.140625" customWidth="1"/>
    <col min="4" max="4" width="3.5703125" customWidth="1"/>
    <col min="5" max="5" width="17.140625" customWidth="1"/>
    <col min="6" max="6" width="11.42578125" customWidth="1"/>
    <col min="7" max="7" width="17.42578125" customWidth="1"/>
    <col min="8" max="8" width="3.28515625" customWidth="1"/>
    <col min="9" max="9" width="16.285156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1"/>
      <c r="B2" s="2"/>
      <c r="C2" s="2"/>
      <c r="D2" s="2"/>
      <c r="E2" s="3"/>
      <c r="F2" s="3"/>
      <c r="G2" s="3"/>
      <c r="H2" s="3"/>
      <c r="I2" s="3"/>
      <c r="J2" s="3"/>
    </row>
    <row r="4" spans="1:10" ht="15.75" x14ac:dyDescent="0.25">
      <c r="A4" s="2"/>
      <c r="B4" s="2"/>
      <c r="C4" s="28" t="s">
        <v>1</v>
      </c>
      <c r="D4" s="28"/>
      <c r="E4" s="28"/>
      <c r="F4" s="4"/>
      <c r="G4" s="29" t="s">
        <v>2</v>
      </c>
      <c r="H4" s="29"/>
      <c r="I4" s="29"/>
      <c r="J4" s="2"/>
    </row>
    <row r="5" spans="1:10" ht="15.75" x14ac:dyDescent="0.25">
      <c r="A5" s="5" t="s">
        <v>3</v>
      </c>
      <c r="B5" s="5" t="s">
        <v>4</v>
      </c>
      <c r="C5" s="5" t="s">
        <v>5</v>
      </c>
      <c r="D5" s="5"/>
      <c r="E5" s="5" t="s">
        <v>6</v>
      </c>
      <c r="F5" s="5"/>
      <c r="G5" s="5" t="s">
        <v>5</v>
      </c>
      <c r="H5" s="5"/>
      <c r="I5" s="5" t="s">
        <v>6</v>
      </c>
      <c r="J5" s="2"/>
    </row>
    <row r="6" spans="1:10" ht="15.75" x14ac:dyDescent="0.25">
      <c r="A6" s="6"/>
      <c r="B6" s="1"/>
      <c r="C6" s="7"/>
      <c r="D6" s="7"/>
      <c r="E6" s="8"/>
      <c r="F6" s="8"/>
      <c r="G6" s="7"/>
      <c r="H6" s="7"/>
      <c r="I6" s="8"/>
      <c r="J6" s="2"/>
    </row>
    <row r="7" spans="1:10" ht="15.75" x14ac:dyDescent="0.25">
      <c r="A7" s="6"/>
      <c r="B7" s="9"/>
      <c r="C7" s="10"/>
      <c r="D7" s="10"/>
      <c r="E7" s="8"/>
      <c r="F7" s="8"/>
      <c r="G7" s="10"/>
      <c r="H7" s="10"/>
      <c r="I7" s="8"/>
      <c r="J7" s="2"/>
    </row>
    <row r="8" spans="1:10" ht="15.75" x14ac:dyDescent="0.25">
      <c r="A8" s="6">
        <v>8</v>
      </c>
      <c r="B8" s="11" t="s">
        <v>7</v>
      </c>
      <c r="C8" s="7">
        <v>11150000</v>
      </c>
      <c r="D8" s="7"/>
      <c r="E8" s="7">
        <v>11150000</v>
      </c>
      <c r="F8" s="7"/>
      <c r="G8" s="7">
        <v>11150000</v>
      </c>
      <c r="H8" s="7"/>
      <c r="I8" s="7">
        <v>11150000</v>
      </c>
      <c r="J8" s="2"/>
    </row>
    <row r="9" spans="1:10" ht="15.75" x14ac:dyDescent="0.25">
      <c r="A9" s="6">
        <v>9</v>
      </c>
      <c r="B9" s="11" t="s">
        <v>8</v>
      </c>
      <c r="C9" s="12">
        <v>0.65449999999999997</v>
      </c>
      <c r="D9" s="7"/>
      <c r="E9" s="12">
        <v>0.34549999999999997</v>
      </c>
      <c r="F9" s="13"/>
      <c r="G9" s="12">
        <v>0.65449999999999997</v>
      </c>
      <c r="H9" s="7"/>
      <c r="I9" s="12">
        <v>0.34549999999999997</v>
      </c>
      <c r="J9" s="2"/>
    </row>
    <row r="10" spans="1:10" ht="15.75" x14ac:dyDescent="0.25">
      <c r="A10" s="6">
        <v>10</v>
      </c>
      <c r="B10" s="11" t="s">
        <v>9</v>
      </c>
      <c r="C10" s="14">
        <f>C8*C9</f>
        <v>7297675</v>
      </c>
      <c r="D10" s="15"/>
      <c r="E10" s="14">
        <f>E8*E9</f>
        <v>3852324.9999999995</v>
      </c>
      <c r="F10" s="16"/>
      <c r="G10" s="14">
        <f>G8*G9</f>
        <v>7297675</v>
      </c>
      <c r="H10" s="15"/>
      <c r="I10" s="14">
        <f>I8*I9</f>
        <v>3852324.9999999995</v>
      </c>
      <c r="J10" s="2"/>
    </row>
    <row r="11" spans="1:10" ht="15.75" x14ac:dyDescent="0.25">
      <c r="A11" s="6">
        <v>11</v>
      </c>
      <c r="B11" s="11" t="s">
        <v>10</v>
      </c>
      <c r="C11" s="17">
        <v>0.95102900000000001</v>
      </c>
      <c r="D11" s="17"/>
      <c r="E11" s="17">
        <v>0.95469999999999999</v>
      </c>
      <c r="F11" s="18"/>
      <c r="G11" s="17">
        <v>0.95102900000000001</v>
      </c>
      <c r="H11" s="17"/>
      <c r="I11" s="17">
        <v>0.95469999999999999</v>
      </c>
      <c r="J11" s="2"/>
    </row>
    <row r="12" spans="1:10" ht="16.5" thickBot="1" x14ac:dyDescent="0.3">
      <c r="A12" s="6">
        <v>12</v>
      </c>
      <c r="B12" s="11" t="s">
        <v>11</v>
      </c>
      <c r="C12" s="19">
        <f>C10/C11</f>
        <v>7673451.5982162477</v>
      </c>
      <c r="D12" s="7"/>
      <c r="E12" s="19">
        <f>E10/E11</f>
        <v>4035115.743165392</v>
      </c>
      <c r="F12" s="7"/>
      <c r="G12" s="19">
        <f>G10/G11</f>
        <v>7673451.5982162477</v>
      </c>
      <c r="H12" s="7"/>
      <c r="I12" s="19">
        <f>I10/I11</f>
        <v>4035115.743165392</v>
      </c>
      <c r="J12" s="2"/>
    </row>
    <row r="13" spans="1:10" ht="17.25" thickTop="1" thickBot="1" x14ac:dyDescent="0.3">
      <c r="A13" s="6">
        <v>13</v>
      </c>
      <c r="B13" s="11" t="s">
        <v>12</v>
      </c>
      <c r="C13" s="20">
        <f>C12-0</f>
        <v>7673451.5982162477</v>
      </c>
      <c r="D13" s="21"/>
      <c r="E13" s="20">
        <f>E12-0</f>
        <v>4035115.743165392</v>
      </c>
      <c r="F13" s="22"/>
      <c r="G13" s="19">
        <f>G12-C12</f>
        <v>0</v>
      </c>
      <c r="H13" s="7"/>
      <c r="I13" s="19">
        <f>I12-E12</f>
        <v>0</v>
      </c>
      <c r="J13" s="2"/>
    </row>
    <row r="14" spans="1:10" ht="16.5" hidden="1" outlineLevel="1" thickTop="1" x14ac:dyDescent="0.25">
      <c r="A14" s="23">
        <f>ROW()</f>
        <v>14</v>
      </c>
      <c r="B14" s="24"/>
      <c r="C14" s="24"/>
      <c r="D14" s="2"/>
      <c r="E14" s="24"/>
      <c r="F14" s="2"/>
      <c r="G14" s="2"/>
      <c r="H14" s="2"/>
      <c r="I14" s="2"/>
      <c r="J14" s="2"/>
    </row>
    <row r="15" spans="1:10" ht="16.5" hidden="1" outlineLevel="1" thickTop="1" x14ac:dyDescent="0.25">
      <c r="A15" s="23">
        <f>ROW()</f>
        <v>15</v>
      </c>
      <c r="B15" s="24" t="s">
        <v>13</v>
      </c>
      <c r="C15" s="25">
        <f>C10</f>
        <v>7297675</v>
      </c>
      <c r="D15" s="2"/>
      <c r="E15" s="25">
        <f>E10</f>
        <v>3852324.9999999995</v>
      </c>
      <c r="F15" s="2"/>
      <c r="G15" s="25">
        <f>G10</f>
        <v>7297675</v>
      </c>
      <c r="H15" s="2"/>
      <c r="I15" s="25">
        <f>I10</f>
        <v>3852324.9999999995</v>
      </c>
      <c r="J15" s="2"/>
    </row>
    <row r="16" spans="1:10" ht="16.5" hidden="1" outlineLevel="1" thickTop="1" x14ac:dyDescent="0.25">
      <c r="A16" s="23">
        <f>ROW()</f>
        <v>16</v>
      </c>
      <c r="B16" s="24" t="s">
        <v>14</v>
      </c>
      <c r="C16" s="26">
        <v>49785.353969227013</v>
      </c>
      <c r="D16" s="2"/>
      <c r="E16" s="26">
        <v>11665.519613491148</v>
      </c>
      <c r="F16" s="2"/>
      <c r="G16" s="26">
        <v>49785.353969227013</v>
      </c>
      <c r="H16" s="2"/>
      <c r="I16" s="26">
        <v>11665.519613491148</v>
      </c>
      <c r="J16" s="2"/>
    </row>
    <row r="17" spans="1:9" ht="16.5" hidden="1" outlineLevel="1" thickTop="1" x14ac:dyDescent="0.25">
      <c r="A17" s="23">
        <f>ROW()</f>
        <v>17</v>
      </c>
      <c r="B17" s="24" t="s">
        <v>15</v>
      </c>
      <c r="C17" s="26">
        <v>30693.80639286499</v>
      </c>
      <c r="D17" s="2"/>
      <c r="E17" s="26">
        <v>16140.462972661568</v>
      </c>
      <c r="F17" s="2"/>
      <c r="G17" s="26">
        <v>30693.80639286499</v>
      </c>
      <c r="H17" s="2"/>
      <c r="I17" s="26">
        <v>16140.462972661568</v>
      </c>
    </row>
    <row r="18" spans="1:9" ht="16.5" hidden="1" outlineLevel="1" thickTop="1" x14ac:dyDescent="0.25">
      <c r="A18" s="23">
        <f>ROW()</f>
        <v>18</v>
      </c>
      <c r="B18" s="24" t="s">
        <v>16</v>
      </c>
      <c r="C18" s="26">
        <v>295297.4378541559</v>
      </c>
      <c r="D18" s="2"/>
      <c r="E18" s="26">
        <v>154984.76057923955</v>
      </c>
      <c r="F18" s="2"/>
      <c r="G18" s="26">
        <v>295297.4378541559</v>
      </c>
      <c r="H18" s="2"/>
      <c r="I18" s="26">
        <v>154984.76057923955</v>
      </c>
    </row>
    <row r="19" spans="1:9" ht="16.5" hidden="1" outlineLevel="1" thickTop="1" x14ac:dyDescent="0.25">
      <c r="A19" s="23">
        <f>ROW()</f>
        <v>19</v>
      </c>
      <c r="B19" s="24" t="s">
        <v>17</v>
      </c>
      <c r="C19" s="26">
        <f>(C12-SUM(C15:C18))*0.21</f>
        <v>0</v>
      </c>
      <c r="D19" s="2"/>
      <c r="E19" s="26">
        <f>(E12-SUM(E15:E18))*0.21</f>
        <v>0</v>
      </c>
      <c r="F19" s="2"/>
      <c r="G19" s="26">
        <f>(G12-SUM(G15:G18))*0.21</f>
        <v>0</v>
      </c>
      <c r="H19" s="2"/>
      <c r="I19" s="26">
        <f>(I12-SUM(I15:I18))*0.21</f>
        <v>0</v>
      </c>
    </row>
    <row r="20" spans="1:9" ht="17.25" hidden="1" outlineLevel="1" thickTop="1" thickBot="1" x14ac:dyDescent="0.3">
      <c r="A20" s="23">
        <f>ROW()</f>
        <v>20</v>
      </c>
      <c r="B20" s="24" t="s">
        <v>18</v>
      </c>
      <c r="C20" s="27">
        <f>SUM(C15:C19)</f>
        <v>7673451.5982162477</v>
      </c>
      <c r="D20" s="2"/>
      <c r="E20" s="27">
        <f>SUM(E15:E19)</f>
        <v>4035115.743165392</v>
      </c>
      <c r="F20" s="2"/>
      <c r="G20" s="27">
        <f>SUM(G15:G19)</f>
        <v>7673451.5982162477</v>
      </c>
      <c r="H20" s="2"/>
      <c r="I20" s="27">
        <f>SUM(I15:I19)</f>
        <v>4035115.743165392</v>
      </c>
    </row>
    <row r="21" spans="1:9" ht="16.5" collapsed="1" thickTop="1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2"/>
      <c r="B22" s="2"/>
      <c r="C22" s="2"/>
      <c r="D22" s="2"/>
      <c r="E22" s="2"/>
      <c r="F22" s="2"/>
      <c r="G22" s="2"/>
      <c r="H22" s="2"/>
      <c r="I22" s="2"/>
    </row>
  </sheetData>
  <mergeCells count="2">
    <mergeCell ref="C4:E4"/>
    <mergeCell ref="G4:I4"/>
  </mergeCells>
  <printOptions horizontalCentered="1"/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12D842-EB93-4686-8C81-86DC72F6CFF7}"/>
</file>

<file path=customXml/itemProps2.xml><?xml version="1.0" encoding="utf-8"?>
<ds:datastoreItem xmlns:ds="http://schemas.openxmlformats.org/officeDocument/2006/customXml" ds:itemID="{25A0830B-8CCA-43D6-95D1-B08333581BCF}"/>
</file>

<file path=customXml/itemProps3.xml><?xml version="1.0" encoding="utf-8"?>
<ds:datastoreItem xmlns:ds="http://schemas.openxmlformats.org/officeDocument/2006/customXml" ds:itemID="{35CC84F4-1D91-48D9-BA5F-12F908007539}"/>
</file>

<file path=customXml/itemProps4.xml><?xml version="1.0" encoding="utf-8"?>
<ds:datastoreItem xmlns:ds="http://schemas.openxmlformats.org/officeDocument/2006/customXml" ds:itemID="{60E372F7-4F9B-479A-ACDC-0D79A56DA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SEF-23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2024-02-07T17:26:59Z</dcterms:created>
  <dcterms:modified xsi:type="dcterms:W3CDTF">2024-02-07T17:39:59Z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