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2035" windowHeight="12840"/>
  </bookViews>
  <sheets>
    <sheet name="Sheet1" sheetId="1" r:id="rId1"/>
  </sheets>
  <definedNames>
    <definedName name="_xlnm.Print_Titles" localSheetId="0">Sheet1!$A:$A,Sheet1!$1:$2</definedName>
  </definedNames>
  <calcPr calcId="145621"/>
</workbook>
</file>

<file path=xl/calcChain.xml><?xml version="1.0" encoding="utf-8"?>
<calcChain xmlns="http://schemas.openxmlformats.org/spreadsheetml/2006/main">
  <c r="D6" i="1" l="1"/>
  <c r="F6" i="1"/>
  <c r="I6" i="1"/>
  <c r="J6" i="1"/>
  <c r="K6" i="1" s="1"/>
  <c r="D7" i="1"/>
  <c r="F7" i="1"/>
  <c r="I7" i="1"/>
  <c r="J7" i="1"/>
  <c r="K7" i="1" s="1"/>
  <c r="F8" i="1"/>
  <c r="I8" i="1"/>
  <c r="J8" i="1"/>
  <c r="K8" i="1" s="1"/>
  <c r="F9" i="1"/>
  <c r="I9" i="1"/>
  <c r="J9" i="1"/>
  <c r="K9" i="1" s="1"/>
  <c r="F10" i="1"/>
  <c r="I10" i="1"/>
  <c r="J10" i="1"/>
  <c r="K10" i="1" s="1"/>
</calcChain>
</file>

<file path=xl/comments1.xml><?xml version="1.0" encoding="utf-8"?>
<comments xmlns="http://schemas.openxmlformats.org/spreadsheetml/2006/main">
  <authors>
    <author>jsant</author>
  </authors>
  <commentList>
    <comment ref="P5" authorId="0">
      <text>
        <r>
          <rPr>
            <sz val="8"/>
            <color indexed="81"/>
            <rFont val="Tahoma"/>
            <family val="2"/>
          </rPr>
          <t>After the 1997 merger, US Bank is the Indenture Trustee.
Post merger, where another bank is shown as Trustee, they are the Mortgage Trustee and US Bank is the Collateral Agent.  
Where US Bank is shown as trustee post merger, it is both the Indenture Trustee and the Mortgage Trustee.</t>
        </r>
      </text>
    </comment>
  </commentList>
</comments>
</file>

<file path=xl/sharedStrings.xml><?xml version="1.0" encoding="utf-8"?>
<sst xmlns="http://schemas.openxmlformats.org/spreadsheetml/2006/main" count="57" uniqueCount="42">
  <si>
    <t>Sr. Note</t>
  </si>
  <si>
    <t>US Bank</t>
  </si>
  <si>
    <t>74531EAB8</t>
  </si>
  <si>
    <t>Payoff= PV of remaining P&amp;I, discounted @ T+15</t>
  </si>
  <si>
    <t>Senior note A</t>
  </si>
  <si>
    <t>745332BZ8</t>
  </si>
  <si>
    <t>Payoff= PV of remaining P&amp;I, discounted @ T+50</t>
  </si>
  <si>
    <t>6.75% Sr. Notes</t>
  </si>
  <si>
    <t>745332BV7</t>
  </si>
  <si>
    <t>5.197% Sr. Notes</t>
  </si>
  <si>
    <t>Gas Mortgage Bond</t>
  </si>
  <si>
    <t>BoNY</t>
  </si>
  <si>
    <t>93936KBF5</t>
  </si>
  <si>
    <t>The notes cannot be redeemed prior to maturity.</t>
  </si>
  <si>
    <t>MTN-C</t>
  </si>
  <si>
    <t>93936KBB4</t>
  </si>
  <si>
    <t>Security Type</t>
  </si>
  <si>
    <t>Pmt Dates</t>
  </si>
  <si>
    <t>Trustee</t>
  </si>
  <si>
    <t>SupIndent #</t>
  </si>
  <si>
    <t>Indenture #</t>
  </si>
  <si>
    <t>Cusip #</t>
  </si>
  <si>
    <t>Proceeds</t>
  </si>
  <si>
    <t>Annual Cost</t>
  </si>
  <si>
    <t>Debt (YTM)</t>
  </si>
  <si>
    <t>Maturity</t>
  </si>
  <si>
    <t>Redemption</t>
  </si>
  <si>
    <t xml:space="preserve"> Redemption Provisions</t>
  </si>
  <si>
    <t>Interest</t>
  </si>
  <si>
    <t>Principal</t>
  </si>
  <si>
    <t>Issue Date</t>
  </si>
  <si>
    <t>Coupon</t>
  </si>
  <si>
    <t>Series</t>
  </si>
  <si>
    <t>Sr. Notes</t>
  </si>
  <si>
    <t>Gas/Elec Sup</t>
  </si>
  <si>
    <t>Net</t>
  </si>
  <si>
    <t>Cost of</t>
  </si>
  <si>
    <t xml:space="preserve">Days to </t>
  </si>
  <si>
    <t xml:space="preserve">Earliest  </t>
  </si>
  <si>
    <t>Annual</t>
  </si>
  <si>
    <t>Puget Sound Energy, Inc.</t>
  </si>
  <si>
    <t>Bonds Maturing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</si>
</sst>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3" formatCode="_(* #,##0.00_);_(* \(#,##0.00\);_(* &quot;-&quot;??_);_(@_)"/>
    <numFmt numFmtId="164" formatCode="mmm\ dd"/>
    <numFmt numFmtId="165" formatCode="0.0000_);\(0.0000\)"/>
    <numFmt numFmtId="166" formatCode="&quot;$&quot;#,##0"/>
    <numFmt numFmtId="167" formatCode="#,##0\ &quot;Days&quot;"/>
    <numFmt numFmtId="168" formatCode="mmm\-d\-yy"/>
    <numFmt numFmtId="169" formatCode="0.000%"/>
    <numFmt numFmtId="170" formatCode="&quot;$&quot;#,##0\ ;\(&quot;$&quot;#,##0\)"/>
    <numFmt numFmtId="171" formatCode="0.00_)"/>
  </numFmts>
  <fonts count="11" x14ac:knownFonts="1">
    <font>
      <sz val="12"/>
      <name val="Courier"/>
      <family val="3"/>
    </font>
    <font>
      <sz val="12"/>
      <name val="MS Serif"/>
      <family val="1"/>
    </font>
    <font>
      <sz val="10"/>
      <color indexed="22"/>
      <name val="Arial"/>
      <family val="2"/>
    </font>
    <font>
      <sz val="8"/>
      <color indexed="81"/>
      <name val="Tahoma"/>
      <family val="2"/>
    </font>
    <font>
      <sz val="8"/>
      <name val="Arial"/>
      <family val="2"/>
    </font>
    <font>
      <b/>
      <i/>
      <sz val="16"/>
      <name val="Helv"/>
    </font>
    <font>
      <sz val="10"/>
      <name val="Arial"/>
      <family val="2"/>
    </font>
    <font>
      <sz val="12"/>
      <name val="Arial"/>
      <family val="2"/>
    </font>
    <font>
      <b/>
      <sz val="12"/>
      <name val="Arial"/>
      <family val="2"/>
    </font>
    <font>
      <b/>
      <sz val="10"/>
      <name val="Arial"/>
      <family val="2"/>
    </font>
    <font>
      <b/>
      <u/>
      <sz val="10"/>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3" fontId="2" fillId="0" borderId="0" applyFont="0" applyFill="0" applyBorder="0" applyAlignment="0" applyProtection="0"/>
    <xf numFmtId="170" fontId="2" fillId="0" borderId="0" applyFont="0" applyFill="0" applyBorder="0" applyAlignment="0" applyProtection="0"/>
    <xf numFmtId="0" fontId="2" fillId="0" borderId="0" applyFont="0" applyFill="0" applyBorder="0" applyAlignment="0" applyProtection="0"/>
    <xf numFmtId="38" fontId="4" fillId="2" borderId="0" applyNumberFormat="0" applyBorder="0" applyAlignment="0" applyProtection="0"/>
    <xf numFmtId="10" fontId="4" fillId="3" borderId="1" applyNumberFormat="0" applyBorder="0" applyAlignment="0" applyProtection="0"/>
    <xf numFmtId="171" fontId="5" fillId="0" borderId="0"/>
    <xf numFmtId="10" fontId="6" fillId="0" borderId="0" applyFont="0" applyFill="0" applyBorder="0" applyAlignment="0" applyProtection="0"/>
  </cellStyleXfs>
  <cellXfs count="52">
    <xf numFmtId="0" fontId="0" fillId="0" borderId="0" xfId="0"/>
    <xf numFmtId="0" fontId="8" fillId="0" borderId="0" xfId="0" applyFont="1" applyAlignment="1">
      <alignment horizontal="center"/>
    </xf>
    <xf numFmtId="0" fontId="7" fillId="0" borderId="0" xfId="0" applyFont="1"/>
    <xf numFmtId="0" fontId="6" fillId="0" borderId="0" xfId="0" applyFont="1"/>
    <xf numFmtId="10" fontId="6" fillId="0" borderId="0" xfId="0" applyNumberFormat="1" applyFont="1"/>
    <xf numFmtId="166" fontId="6" fillId="0" borderId="0" xfId="0" applyNumberFormat="1" applyFont="1"/>
    <xf numFmtId="165" fontId="6" fillId="0" borderId="0" xfId="0" applyNumberFormat="1" applyFont="1"/>
    <xf numFmtId="0" fontId="6" fillId="0" borderId="0" xfId="0" applyFont="1" applyFill="1"/>
    <xf numFmtId="0" fontId="9" fillId="0" borderId="0" xfId="0" applyFont="1" applyAlignment="1">
      <alignment horizontal="center"/>
    </xf>
    <xf numFmtId="169" fontId="9" fillId="0" borderId="0" xfId="0" applyNumberFormat="1" applyFont="1" applyAlignment="1" applyProtection="1">
      <alignment horizontal="center"/>
    </xf>
    <xf numFmtId="168" fontId="9" fillId="0" borderId="0" xfId="0" applyNumberFormat="1" applyFont="1" applyAlignment="1">
      <alignment horizontal="center"/>
    </xf>
    <xf numFmtId="5" fontId="9" fillId="0" borderId="0" xfId="0" applyNumberFormat="1" applyFont="1" applyAlignment="1" applyProtection="1">
      <alignment horizontal="center"/>
    </xf>
    <xf numFmtId="5" fontId="9" fillId="0" borderId="0" xfId="0" applyNumberFormat="1" applyFont="1" applyAlignment="1">
      <alignment horizontal="center"/>
    </xf>
    <xf numFmtId="10" fontId="9" fillId="0" borderId="0" xfId="0" applyNumberFormat="1" applyFont="1" applyAlignment="1">
      <alignment horizontal="center"/>
    </xf>
    <xf numFmtId="166" fontId="9" fillId="0" borderId="0" xfId="0" applyNumberFormat="1" applyFont="1" applyAlignment="1">
      <alignment horizontal="center"/>
    </xf>
    <xf numFmtId="165" fontId="9" fillId="0" borderId="0" xfId="0" applyNumberFormat="1" applyFont="1" applyAlignment="1">
      <alignment horizontal="center"/>
    </xf>
    <xf numFmtId="0" fontId="9" fillId="0" borderId="0" xfId="0" applyFont="1" applyFill="1" applyAlignment="1">
      <alignment horizontal="center"/>
    </xf>
    <xf numFmtId="0" fontId="10" fillId="0" borderId="0" xfId="0" applyFont="1" applyBorder="1" applyAlignment="1" applyProtection="1">
      <alignment horizontal="center"/>
    </xf>
    <xf numFmtId="0" fontId="10" fillId="0" borderId="0" xfId="0" applyFont="1" applyBorder="1" applyAlignment="1">
      <alignment horizontal="center"/>
    </xf>
    <xf numFmtId="168" fontId="10" fillId="0" borderId="0" xfId="0" applyNumberFormat="1" applyFont="1" applyAlignment="1">
      <alignment horizontal="center"/>
    </xf>
    <xf numFmtId="5" fontId="10" fillId="0" borderId="0" xfId="0" applyNumberFormat="1" applyFont="1" applyBorder="1" applyAlignment="1" applyProtection="1">
      <alignment horizontal="center"/>
    </xf>
    <xf numFmtId="5" fontId="10" fillId="0" borderId="0" xfId="0" applyNumberFormat="1" applyFont="1" applyBorder="1" applyAlignment="1">
      <alignment horizontal="center"/>
    </xf>
    <xf numFmtId="0" fontId="10" fillId="0" borderId="0" xfId="0" applyFont="1" applyBorder="1" applyAlignment="1">
      <alignment horizontal="left"/>
    </xf>
    <xf numFmtId="168" fontId="10" fillId="0" borderId="0" xfId="0" applyNumberFormat="1" applyFont="1" applyBorder="1" applyAlignment="1">
      <alignment horizontal="center"/>
    </xf>
    <xf numFmtId="166" fontId="10" fillId="0" borderId="0" xfId="0" applyNumberFormat="1" applyFont="1" applyBorder="1" applyAlignment="1">
      <alignment horizontal="center"/>
    </xf>
    <xf numFmtId="165" fontId="10" fillId="0" borderId="0" xfId="0" applyNumberFormat="1" applyFont="1" applyBorder="1" applyAlignment="1">
      <alignment horizontal="center"/>
    </xf>
    <xf numFmtId="0" fontId="10" fillId="0" borderId="0" xfId="0" applyFont="1" applyFill="1" applyBorder="1" applyAlignment="1">
      <alignment horizontal="center"/>
    </xf>
    <xf numFmtId="169" fontId="6" fillId="0" borderId="0" xfId="1" applyNumberFormat="1" applyFont="1" applyAlignment="1">
      <alignment horizontal="center"/>
    </xf>
    <xf numFmtId="168" fontId="6" fillId="0" borderId="0" xfId="0" applyNumberFormat="1" applyFont="1"/>
    <xf numFmtId="168" fontId="6" fillId="0" borderId="0" xfId="0" applyNumberFormat="1" applyFont="1" applyAlignment="1">
      <alignment horizontal="right"/>
    </xf>
    <xf numFmtId="5" fontId="6" fillId="0" borderId="0" xfId="3" applyNumberFormat="1" applyFont="1" applyFill="1"/>
    <xf numFmtId="5" fontId="6" fillId="0" borderId="0" xfId="0" applyNumberFormat="1" applyFont="1"/>
    <xf numFmtId="167" fontId="6" fillId="0" borderId="0" xfId="0" applyNumberFormat="1" applyFont="1"/>
    <xf numFmtId="10" fontId="6" fillId="0" borderId="0" xfId="2" applyNumberFormat="1" applyFont="1" applyAlignment="1">
      <alignment horizontal="center"/>
    </xf>
    <xf numFmtId="0" fontId="6" fillId="0" borderId="0" xfId="0" applyFont="1" applyAlignment="1">
      <alignment horizontal="center"/>
    </xf>
    <xf numFmtId="0" fontId="6" fillId="0" borderId="0" xfId="0" applyFont="1" applyFill="1" applyAlignment="1">
      <alignment horizontal="center"/>
    </xf>
    <xf numFmtId="164" fontId="6" fillId="0" borderId="0" xfId="0" applyNumberFormat="1" applyFont="1" applyAlignment="1">
      <alignment horizontal="center"/>
    </xf>
    <xf numFmtId="0" fontId="4" fillId="0" borderId="0" xfId="0" applyFont="1" applyFill="1" applyAlignment="1">
      <alignment horizontal="center"/>
    </xf>
    <xf numFmtId="168" fontId="6" fillId="0" borderId="0" xfId="0" applyNumberFormat="1" applyFont="1" applyFill="1"/>
    <xf numFmtId="168" fontId="6" fillId="0" borderId="0" xfId="0" applyNumberFormat="1" applyFont="1" applyFill="1" applyAlignment="1">
      <alignment horizontal="right"/>
    </xf>
    <xf numFmtId="5" fontId="6" fillId="0" borderId="0" xfId="0" applyNumberFormat="1" applyFont="1" applyFill="1"/>
    <xf numFmtId="167" fontId="6" fillId="0" borderId="0" xfId="0" applyNumberFormat="1" applyFont="1" applyFill="1"/>
    <xf numFmtId="10" fontId="6" fillId="0" borderId="0" xfId="2" applyNumberFormat="1" applyFont="1" applyFill="1" applyAlignment="1">
      <alignment horizontal="center"/>
    </xf>
    <xf numFmtId="166" fontId="6" fillId="0" borderId="0" xfId="0" applyNumberFormat="1" applyFont="1" applyFill="1"/>
    <xf numFmtId="165" fontId="6" fillId="0" borderId="0" xfId="0" applyNumberFormat="1" applyFont="1" applyFill="1"/>
    <xf numFmtId="0" fontId="6" fillId="0" borderId="0" xfId="0" applyFont="1" applyFill="1" applyAlignment="1" applyProtection="1">
      <alignment horizontal="left"/>
    </xf>
    <xf numFmtId="169" fontId="6" fillId="0" borderId="0" xfId="0" applyNumberFormat="1" applyFont="1" applyFill="1" applyAlignment="1" applyProtection="1">
      <alignment horizontal="center"/>
    </xf>
    <xf numFmtId="168" fontId="6" fillId="0" borderId="0" xfId="0" applyNumberFormat="1" applyFont="1" applyFill="1" applyAlignment="1" applyProtection="1">
      <alignment horizontal="right"/>
    </xf>
    <xf numFmtId="5" fontId="6" fillId="0" borderId="0" xfId="0" applyNumberFormat="1" applyFont="1" applyFill="1" applyProtection="1"/>
    <xf numFmtId="0" fontId="6" fillId="0" borderId="0" xfId="0" applyFont="1" applyAlignment="1" applyProtection="1">
      <alignment horizontal="left"/>
    </xf>
    <xf numFmtId="169" fontId="6" fillId="0" borderId="0" xfId="0" applyNumberFormat="1" applyFont="1" applyAlignment="1" applyProtection="1">
      <alignment horizontal="center"/>
    </xf>
    <xf numFmtId="168" fontId="6" fillId="0" borderId="0" xfId="0" applyNumberFormat="1" applyFont="1" applyAlignment="1" applyProtection="1">
      <alignment horizontal="right"/>
    </xf>
  </cellXfs>
  <cellStyles count="10">
    <cellStyle name="Comma" xfId="1" builtinId="3"/>
    <cellStyle name="Comma0" xfId="3"/>
    <cellStyle name="Currency0" xfId="4"/>
    <cellStyle name="Date" xfId="5"/>
    <cellStyle name="Grey" xfId="6"/>
    <cellStyle name="Input [yellow]" xfId="7"/>
    <cellStyle name="Normal" xfId="0" builtinId="0"/>
    <cellStyle name="Normal - Style1" xfId="8"/>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
  <sheetViews>
    <sheetView tabSelected="1" zoomScaleNormal="100" workbookViewId="0">
      <selection activeCell="A3" sqref="A3"/>
    </sheetView>
  </sheetViews>
  <sheetFormatPr defaultRowHeight="15" x14ac:dyDescent="0.2"/>
  <cols>
    <col min="1" max="1" width="11.21875" style="2" bestFit="1" customWidth="1"/>
    <col min="2" max="4" width="9" style="2" bestFit="1" customWidth="1"/>
    <col min="5" max="5" width="9.88671875" style="2" bestFit="1" customWidth="1"/>
    <col min="6" max="6" width="9.109375" style="2" bestFit="1" customWidth="1"/>
    <col min="7" max="7" width="33.109375" style="2" bestFit="1" customWidth="1"/>
    <col min="8" max="12" width="9" style="2" bestFit="1" customWidth="1"/>
    <col min="13" max="13" width="8.88671875" style="2"/>
    <col min="14" max="14" width="10.109375" style="2" bestFit="1" customWidth="1"/>
    <col min="15" max="15" width="9" style="2" bestFit="1" customWidth="1"/>
    <col min="16" max="16" width="8.88671875" style="2"/>
    <col min="17" max="18" width="9" style="2" bestFit="1" customWidth="1"/>
    <col min="19" max="19" width="10.77734375" style="2" bestFit="1" customWidth="1"/>
    <col min="20" max="16384" width="8.88671875" style="2"/>
  </cols>
  <sheetData>
    <row r="1" spans="1:19" ht="15.75" x14ac:dyDescent="0.25">
      <c r="B1" s="1" t="s">
        <v>40</v>
      </c>
      <c r="C1" s="1"/>
      <c r="D1" s="1"/>
      <c r="E1" s="1"/>
      <c r="F1" s="1"/>
      <c r="G1" s="1"/>
      <c r="H1" s="1"/>
      <c r="I1" s="1"/>
      <c r="J1" s="1" t="s">
        <v>40</v>
      </c>
      <c r="K1" s="1"/>
      <c r="L1" s="1"/>
      <c r="M1" s="1"/>
      <c r="N1" s="1"/>
      <c r="O1" s="1"/>
      <c r="P1" s="1"/>
      <c r="Q1" s="1"/>
      <c r="R1" s="1"/>
      <c r="S1" s="1"/>
    </row>
    <row r="2" spans="1:19" ht="15.75" x14ac:dyDescent="0.25">
      <c r="B2" s="1" t="s">
        <v>41</v>
      </c>
      <c r="C2" s="1"/>
      <c r="D2" s="1"/>
      <c r="E2" s="1"/>
      <c r="F2" s="1"/>
      <c r="G2" s="1"/>
      <c r="H2" s="1"/>
      <c r="I2" s="1"/>
      <c r="J2" s="1" t="s">
        <v>41</v>
      </c>
      <c r="K2" s="1"/>
      <c r="L2" s="1"/>
      <c r="M2" s="1"/>
      <c r="N2" s="1"/>
      <c r="O2" s="1"/>
      <c r="P2" s="1"/>
      <c r="Q2" s="1"/>
      <c r="R2" s="1"/>
      <c r="S2" s="1"/>
    </row>
    <row r="3" spans="1:19" x14ac:dyDescent="0.2">
      <c r="A3" s="3"/>
      <c r="B3" s="34"/>
      <c r="C3" s="3"/>
      <c r="D3" s="29"/>
      <c r="E3" s="31"/>
      <c r="F3" s="31"/>
      <c r="G3" s="3"/>
      <c r="H3" s="28"/>
      <c r="I3" s="3"/>
      <c r="J3" s="4"/>
      <c r="K3" s="5"/>
      <c r="L3" s="6"/>
      <c r="M3" s="3"/>
      <c r="N3" s="3"/>
      <c r="O3" s="3"/>
      <c r="P3" s="3"/>
      <c r="Q3" s="3"/>
      <c r="R3" s="3"/>
      <c r="S3" s="7"/>
    </row>
    <row r="4" spans="1:19" x14ac:dyDescent="0.2">
      <c r="A4" s="8"/>
      <c r="B4" s="9"/>
      <c r="C4" s="8"/>
      <c r="D4" s="10"/>
      <c r="E4" s="11"/>
      <c r="F4" s="12" t="s">
        <v>39</v>
      </c>
      <c r="G4" s="8"/>
      <c r="H4" s="10" t="s">
        <v>38</v>
      </c>
      <c r="I4" s="8" t="s">
        <v>37</v>
      </c>
      <c r="J4" s="13" t="s">
        <v>36</v>
      </c>
      <c r="K4" s="14"/>
      <c r="L4" s="15" t="s">
        <v>35</v>
      </c>
      <c r="M4" s="8"/>
      <c r="N4" s="16" t="s">
        <v>34</v>
      </c>
      <c r="O4" s="8" t="s">
        <v>33</v>
      </c>
      <c r="P4" s="8"/>
      <c r="Q4" s="8" t="s">
        <v>28</v>
      </c>
      <c r="R4" s="8" t="s">
        <v>28</v>
      </c>
      <c r="S4" s="16"/>
    </row>
    <row r="5" spans="1:19" x14ac:dyDescent="0.2">
      <c r="A5" s="17" t="s">
        <v>32</v>
      </c>
      <c r="B5" s="17" t="s">
        <v>31</v>
      </c>
      <c r="C5" s="18" t="s">
        <v>30</v>
      </c>
      <c r="D5" s="19" t="s">
        <v>25</v>
      </c>
      <c r="E5" s="20" t="s">
        <v>29</v>
      </c>
      <c r="F5" s="21" t="s">
        <v>28</v>
      </c>
      <c r="G5" s="22" t="s">
        <v>27</v>
      </c>
      <c r="H5" s="23" t="s">
        <v>26</v>
      </c>
      <c r="I5" s="18" t="s">
        <v>25</v>
      </c>
      <c r="J5" s="21" t="s">
        <v>24</v>
      </c>
      <c r="K5" s="24" t="s">
        <v>23</v>
      </c>
      <c r="L5" s="25" t="s">
        <v>22</v>
      </c>
      <c r="M5" s="18" t="s">
        <v>21</v>
      </c>
      <c r="N5" s="26" t="s">
        <v>20</v>
      </c>
      <c r="O5" s="18" t="s">
        <v>19</v>
      </c>
      <c r="P5" s="18" t="s">
        <v>18</v>
      </c>
      <c r="Q5" s="18" t="s">
        <v>17</v>
      </c>
      <c r="R5" s="18" t="s">
        <v>17</v>
      </c>
      <c r="S5" s="26" t="s">
        <v>16</v>
      </c>
    </row>
    <row r="6" spans="1:19" x14ac:dyDescent="0.2">
      <c r="A6" s="3" t="s">
        <v>14</v>
      </c>
      <c r="B6" s="27">
        <v>7.3499999999999996E-2</v>
      </c>
      <c r="C6" s="28">
        <v>34953</v>
      </c>
      <c r="D6" s="29">
        <f>DATE(2015,9,11)</f>
        <v>42258</v>
      </c>
      <c r="E6" s="30">
        <v>10000000</v>
      </c>
      <c r="F6" s="31">
        <f>E6*B6</f>
        <v>735000</v>
      </c>
      <c r="G6" s="3" t="s">
        <v>13</v>
      </c>
      <c r="H6" s="28">
        <v>42258</v>
      </c>
      <c r="I6" s="32">
        <f>ROUND(D6-$H$1,0)</f>
        <v>42258</v>
      </c>
      <c r="J6" s="33">
        <f>YIELD(C6,D6,B6,L6,100,2,0)</f>
        <v>7.462190157240832E-2</v>
      </c>
      <c r="K6" s="5">
        <f>E6*J6</f>
        <v>746219.01572408318</v>
      </c>
      <c r="L6" s="6">
        <v>98.84387199999999</v>
      </c>
      <c r="M6" s="34" t="s">
        <v>15</v>
      </c>
      <c r="N6" s="35">
        <v>30</v>
      </c>
      <c r="O6" s="35"/>
      <c r="P6" s="34" t="s">
        <v>11</v>
      </c>
      <c r="Q6" s="36">
        <v>37787</v>
      </c>
      <c r="R6" s="36">
        <v>37970</v>
      </c>
      <c r="S6" s="37" t="s">
        <v>10</v>
      </c>
    </row>
    <row r="7" spans="1:19" x14ac:dyDescent="0.2">
      <c r="A7" s="3" t="s">
        <v>14</v>
      </c>
      <c r="B7" s="27">
        <v>7.3599999999999999E-2</v>
      </c>
      <c r="C7" s="28">
        <v>34953</v>
      </c>
      <c r="D7" s="29">
        <f>DATE(2015,9,15)</f>
        <v>42262</v>
      </c>
      <c r="E7" s="30">
        <v>2000000</v>
      </c>
      <c r="F7" s="31">
        <f>E7*B7</f>
        <v>147200</v>
      </c>
      <c r="G7" s="3" t="s">
        <v>13</v>
      </c>
      <c r="H7" s="28">
        <v>42262</v>
      </c>
      <c r="I7" s="32">
        <f>ROUND(D7-$H$1,0)</f>
        <v>42262</v>
      </c>
      <c r="J7" s="33">
        <f>YIELD(C7,D7,B7,L7,100,2,0)</f>
        <v>7.4720994845611843E-2</v>
      </c>
      <c r="K7" s="5">
        <f>E7*J7</f>
        <v>149441.98969122369</v>
      </c>
      <c r="L7" s="6">
        <v>98.843919999999997</v>
      </c>
      <c r="M7" s="34" t="s">
        <v>12</v>
      </c>
      <c r="N7" s="35">
        <v>30</v>
      </c>
      <c r="O7" s="35"/>
      <c r="P7" s="34" t="s">
        <v>11</v>
      </c>
      <c r="Q7" s="36">
        <v>37787</v>
      </c>
      <c r="R7" s="36">
        <v>37970</v>
      </c>
      <c r="S7" s="37" t="s">
        <v>10</v>
      </c>
    </row>
    <row r="8" spans="1:19" x14ac:dyDescent="0.2">
      <c r="A8" s="3" t="s">
        <v>9</v>
      </c>
      <c r="B8" s="27">
        <v>5.1970000000000002E-2</v>
      </c>
      <c r="C8" s="38">
        <v>38637</v>
      </c>
      <c r="D8" s="39">
        <v>42278</v>
      </c>
      <c r="E8" s="30">
        <v>150000000</v>
      </c>
      <c r="F8" s="40">
        <f>E8*B8</f>
        <v>7795500</v>
      </c>
      <c r="G8" s="7" t="s">
        <v>3</v>
      </c>
      <c r="H8" s="38">
        <v>42278</v>
      </c>
      <c r="I8" s="41">
        <f>ROUND(D8-$H$1,0)</f>
        <v>42278</v>
      </c>
      <c r="J8" s="42">
        <f>YIELD(C8,D8,B8,L8,100,2,0)</f>
        <v>5.3020023148243563E-2</v>
      </c>
      <c r="K8" s="43">
        <f>E8*J8</f>
        <v>7953003.4722365346</v>
      </c>
      <c r="L8" s="44">
        <v>99.193039993333343</v>
      </c>
      <c r="M8" s="34" t="s">
        <v>8</v>
      </c>
      <c r="N8" s="35">
        <v>81</v>
      </c>
      <c r="O8" s="35">
        <v>4</v>
      </c>
      <c r="P8" s="34" t="s">
        <v>1</v>
      </c>
      <c r="Q8" s="36">
        <v>38443</v>
      </c>
      <c r="R8" s="36">
        <v>38626</v>
      </c>
      <c r="S8" s="35" t="s">
        <v>0</v>
      </c>
    </row>
    <row r="9" spans="1:19" x14ac:dyDescent="0.2">
      <c r="A9" s="45" t="s">
        <v>7</v>
      </c>
      <c r="B9" s="46">
        <v>6.7500000000000004E-2</v>
      </c>
      <c r="C9" s="38">
        <v>39836</v>
      </c>
      <c r="D9" s="47">
        <v>42384</v>
      </c>
      <c r="E9" s="48">
        <v>250000000</v>
      </c>
      <c r="F9" s="40">
        <f>E9*B9</f>
        <v>16875000</v>
      </c>
      <c r="G9" s="7" t="s">
        <v>6</v>
      </c>
      <c r="H9" s="47">
        <v>42536</v>
      </c>
      <c r="I9" s="41">
        <f>ROUND(D9-$H$1,0)</f>
        <v>42384</v>
      </c>
      <c r="J9" s="42">
        <f>YIELD(C9,D9,B9,L9,100,2,0)</f>
        <v>6.8885971093511925E-2</v>
      </c>
      <c r="K9" s="43">
        <f>E9*J9</f>
        <v>17221492.773377981</v>
      </c>
      <c r="L9" s="44">
        <v>99.239859999999993</v>
      </c>
      <c r="M9" s="34" t="s">
        <v>5</v>
      </c>
      <c r="N9" s="35">
        <v>84</v>
      </c>
      <c r="O9" s="35">
        <v>4</v>
      </c>
      <c r="P9" s="34" t="s">
        <v>1</v>
      </c>
      <c r="Q9" s="36">
        <v>39828</v>
      </c>
      <c r="R9" s="36">
        <v>40009</v>
      </c>
      <c r="S9" s="35" t="s">
        <v>0</v>
      </c>
    </row>
    <row r="10" spans="1:19" x14ac:dyDescent="0.2">
      <c r="A10" s="49" t="s">
        <v>4</v>
      </c>
      <c r="B10" s="50">
        <v>6.7400000000000002E-2</v>
      </c>
      <c r="C10" s="28">
        <v>35961</v>
      </c>
      <c r="D10" s="51">
        <v>43266</v>
      </c>
      <c r="E10" s="48">
        <v>200000000</v>
      </c>
      <c r="F10" s="31">
        <f>E10*B10</f>
        <v>13480000</v>
      </c>
      <c r="G10" s="3" t="s">
        <v>3</v>
      </c>
      <c r="H10" s="28">
        <v>43266</v>
      </c>
      <c r="I10" s="32">
        <f>ROUND(D10-$H$1,0)</f>
        <v>43266</v>
      </c>
      <c r="J10" s="33">
        <f>YIELD(C10,D10,B10,L10,100,2,0)</f>
        <v>6.8338294947754424E-2</v>
      </c>
      <c r="K10" s="5">
        <f>E10*J10</f>
        <v>13667658.989550885</v>
      </c>
      <c r="L10" s="6">
        <v>98.98509159000001</v>
      </c>
      <c r="M10" s="34" t="s">
        <v>2</v>
      </c>
      <c r="N10" s="35">
        <v>76</v>
      </c>
      <c r="O10" s="35">
        <v>1</v>
      </c>
      <c r="P10" s="34" t="s">
        <v>1</v>
      </c>
      <c r="Q10" s="36">
        <v>37695</v>
      </c>
      <c r="R10" s="36">
        <v>37879</v>
      </c>
      <c r="S10" s="35" t="s">
        <v>0</v>
      </c>
    </row>
  </sheetData>
  <mergeCells count="4">
    <mergeCell ref="J1:S1"/>
    <mergeCell ref="J2:S2"/>
    <mergeCell ref="B2:I2"/>
    <mergeCell ref="B1:I1"/>
  </mergeCells>
  <printOptions verticalCentered="1"/>
  <pageMargins left="0.7" right="0.7" top="0.75" bottom="0.75" header="0.3" footer="0.3"/>
  <pageSetup scale="88" orientation="landscape" r:id="rId1"/>
  <colBreaks count="1" manualBreakCount="1">
    <brk id="9"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2013-02-01T08:00:00+00:00</OpenedDate>
    <Date1 xmlns="dc463f71-b30c-4ab2-9473-d307f9d35888">2014-11-05T08:00:00+00:00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130137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6176777121FF042B76DFEF1CB58B307" ma:contentTypeVersion="135" ma:contentTypeDescription="" ma:contentTypeScope="" ma:versionID="8a583376c573dbe96f19533f6aaec8f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FE1437C-F851-49AC-B233-D056B75F69B8}"/>
</file>

<file path=customXml/itemProps2.xml><?xml version="1.0" encoding="utf-8"?>
<ds:datastoreItem xmlns:ds="http://schemas.openxmlformats.org/officeDocument/2006/customXml" ds:itemID="{456719A9-D2C1-4F81-90F8-89ECB731F6AE}"/>
</file>

<file path=customXml/itemProps3.xml><?xml version="1.0" encoding="utf-8"?>
<ds:datastoreItem xmlns:ds="http://schemas.openxmlformats.org/officeDocument/2006/customXml" ds:itemID="{DB668D1C-232A-4B42-9056-6476929762F1}"/>
</file>

<file path=customXml/itemProps4.xml><?xml version="1.0" encoding="utf-8"?>
<ds:datastoreItem xmlns:ds="http://schemas.openxmlformats.org/officeDocument/2006/customXml" ds:itemID="{C866FCB5-1A1A-40B7-A550-E23CA1F9C9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 Name</cp:lastModifiedBy>
  <cp:lastPrinted>2014-11-03T03:57:22Z</cp:lastPrinted>
  <dcterms:modified xsi:type="dcterms:W3CDTF">2014-11-03T03:58:17Z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0x0101006E56B4D1795A2E4DB2F0B01679ED314A00B6176777121FF042B76DFEF1CB58B307</vt:lpwstr>
  </property>
  <property fmtid="{D5CDD505-2E9C-101B-9397-08002B2CF9AE}" pid="3" name="_docset_NoMedatataSyncRequired">
    <vt:lpwstr>False</vt:lpwstr>
  </property>
</Properties>
</file>