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chartsheets/sheet1.xml" ContentType="application/vnd.openxmlformats-officedocument.spreadsheetml.chartsheet+xml"/>
  <Override PartName="/xl/worksheets/sheet4.xml" ContentType="application/vnd.openxmlformats-officedocument.spreadsheetml.workshee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3.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xl/comments1.xml" ContentType="application/vnd.openxmlformats-officedocument.spreadsheetml.comments+xml"/>
  <Override PartName="/xl/pivotCache/pivotCacheDefinition1.xml" ContentType="application/vnd.openxmlformats-officedocument.spreadsheetml.pivotCacheDefinition+xml"/>
  <Override PartName="/xl/comments2.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PivotChartFilter="1" defaultThemeVersion="124226"/>
  <mc:AlternateContent xmlns:mc="http://schemas.openxmlformats.org/markup-compatibility/2006">
    <mc:Choice Requires="x15">
      <x15ac:absPath xmlns:x15ac="http://schemas.microsoft.com/office/spreadsheetml/2010/11/ac" url="http://home.utc.wa.gov/sites/ue-150204/Staffs Testimony and Exhibits/"/>
    </mc:Choice>
  </mc:AlternateContent>
  <bookViews>
    <workbookView xWindow="-1920" yWindow="405" windowWidth="21720" windowHeight="6285" tabRatio="938"/>
  </bookViews>
  <sheets>
    <sheet name="WPM Related Events" sheetId="59" r:id="rId1"/>
    <sheet name="Linear regression" sheetId="73" r:id="rId2"/>
    <sheet name="WPM Subreasons by quarter" sheetId="42" r:id="rId3"/>
    <sheet name="OMTData" sheetId="70" r:id="rId4"/>
    <sheet name="Meters" sheetId="71" r:id="rId5"/>
  </sheets>
  <definedNames>
    <definedName name="_xlnm._FilterDatabase" localSheetId="3" hidden="1">OMTData!$A$1:$M$1624</definedName>
    <definedName name="AnnualAMeventVal">OFFSET(#REF!,,,COUNT(#REF!))</definedName>
    <definedName name="AnnualAMeventYear">OFFSET(#REF!,,,COUNT(#REF!))</definedName>
    <definedName name="AnnualOMTSer1">OFFSET(#REF!,,,COUNT(#REF!))</definedName>
    <definedName name="AnnualOMTser2">OFFSET(#REF!,,,COUNT(#REF!))</definedName>
    <definedName name="AnnualOMTyear">OFFSET(#REF!,,,COUNT(#REF!))</definedName>
    <definedName name="_xlnm.Print_Area" localSheetId="2">'WPM Subreasons by quarter'!$A$62:$B$72</definedName>
    <definedName name="WPMVal">OFFSET('WPM Subreasons by quarter'!$B$63,,,'WPM Subreasons by quarter'!B$61-2004)</definedName>
    <definedName name="WPMYears">OFFSET('WPM Subreasons by quarter'!$A$63,,,'WPM Subreasons by quarter'!B$61-2004)</definedName>
  </definedNames>
  <calcPr calcId="152511"/>
  <pivotCaches>
    <pivotCache cacheId="0" r:id="rId6"/>
  </pivotCaches>
</workbook>
</file>

<file path=xl/calcChain.xml><?xml version="1.0" encoding="utf-8"?>
<calcChain xmlns="http://schemas.openxmlformats.org/spreadsheetml/2006/main">
  <c r="F1654" i="70" l="1"/>
  <c r="M1667" i="70"/>
  <c r="O1667" i="70"/>
  <c r="O33" i="42"/>
  <c r="O37" i="42"/>
  <c r="M1625" i="70"/>
  <c r="O1625" i="70"/>
  <c r="M1626" i="70"/>
  <c r="O1626" i="70"/>
  <c r="M1627" i="70"/>
  <c r="O1627" i="70"/>
  <c r="M1628" i="70"/>
  <c r="O1628" i="70"/>
  <c r="M1629" i="70"/>
  <c r="O1629" i="70"/>
  <c r="M1630" i="70"/>
  <c r="O1630" i="70"/>
  <c r="M1631" i="70"/>
  <c r="O1631" i="70"/>
  <c r="M1632" i="70"/>
  <c r="O1632" i="70"/>
  <c r="M1633" i="70"/>
  <c r="O1633" i="70"/>
  <c r="M1634" i="70"/>
  <c r="O1634" i="70"/>
  <c r="M1635" i="70"/>
  <c r="O1635" i="70"/>
  <c r="M1636" i="70"/>
  <c r="O1636" i="70"/>
  <c r="M1637" i="70"/>
  <c r="O1637" i="70"/>
  <c r="M1638" i="70"/>
  <c r="O1638" i="70"/>
  <c r="M1639" i="70"/>
  <c r="O1639" i="70"/>
  <c r="M1640" i="70"/>
  <c r="O1640" i="70"/>
  <c r="M1641" i="70"/>
  <c r="O1641" i="70"/>
  <c r="M1642" i="70"/>
  <c r="O1642" i="70"/>
  <c r="M1643" i="70"/>
  <c r="O1643" i="70"/>
  <c r="M1644" i="70"/>
  <c r="O1644" i="70"/>
  <c r="M1645" i="70"/>
  <c r="O1645" i="70"/>
  <c r="M1646" i="70"/>
  <c r="O1646" i="70"/>
  <c r="M1647" i="70"/>
  <c r="O1647" i="70"/>
  <c r="M1648" i="70"/>
  <c r="O1648" i="70"/>
  <c r="M1649" i="70"/>
  <c r="O1649" i="70"/>
  <c r="M1650" i="70"/>
  <c r="O1650" i="70"/>
  <c r="M1651" i="70"/>
  <c r="O1651" i="70"/>
  <c r="M1652" i="70"/>
  <c r="O1652" i="70"/>
  <c r="M1653" i="70"/>
  <c r="O1653" i="70"/>
  <c r="M1654" i="70"/>
  <c r="O1654" i="70"/>
  <c r="M1655" i="70"/>
  <c r="O1655" i="70"/>
  <c r="M1656" i="70"/>
  <c r="O1656" i="70"/>
  <c r="M1657" i="70"/>
  <c r="O1657" i="70"/>
  <c r="M1658" i="70"/>
  <c r="O1658" i="70"/>
  <c r="M1659" i="70"/>
  <c r="O1659" i="70"/>
  <c r="M1660" i="70"/>
  <c r="O1660" i="70"/>
  <c r="M1661" i="70"/>
  <c r="O1661" i="70"/>
  <c r="M1662" i="70"/>
  <c r="O1662" i="70"/>
  <c r="M1663" i="70"/>
  <c r="O1663" i="70"/>
  <c r="M1664" i="70"/>
  <c r="O1664" i="70"/>
  <c r="M1665" i="70"/>
  <c r="O1665" i="70"/>
  <c r="M1666" i="70"/>
  <c r="O1666" i="70"/>
  <c r="M1583" i="70"/>
  <c r="O1583" i="70"/>
  <c r="M1584" i="70"/>
  <c r="O1584" i="70"/>
  <c r="M1585" i="70"/>
  <c r="O1585" i="70"/>
  <c r="M1586" i="70"/>
  <c r="O1586" i="70"/>
  <c r="M1587" i="70"/>
  <c r="O1587" i="70"/>
  <c r="M1588" i="70"/>
  <c r="O1588" i="70"/>
  <c r="M1589" i="70"/>
  <c r="O1589" i="70"/>
  <c r="M1590" i="70"/>
  <c r="O1590" i="70"/>
  <c r="M1591" i="70"/>
  <c r="O1591" i="70"/>
  <c r="M1592" i="70"/>
  <c r="O1592" i="70"/>
  <c r="M1593" i="70"/>
  <c r="O1593" i="70"/>
  <c r="M1594" i="70"/>
  <c r="O1594" i="70"/>
  <c r="M1595" i="70"/>
  <c r="O1595" i="70"/>
  <c r="M1596" i="70"/>
  <c r="O1596" i="70"/>
  <c r="M1597" i="70"/>
  <c r="O1597" i="70"/>
  <c r="M1598" i="70"/>
  <c r="O1598" i="70"/>
  <c r="M1599" i="70"/>
  <c r="O1599" i="70"/>
  <c r="M1600" i="70"/>
  <c r="O1600" i="70"/>
  <c r="M1601" i="70"/>
  <c r="O1601" i="70"/>
  <c r="M1602" i="70"/>
  <c r="O1602" i="70"/>
  <c r="M1603" i="70"/>
  <c r="O1603" i="70"/>
  <c r="M1604" i="70"/>
  <c r="O1604" i="70"/>
  <c r="M1605" i="70"/>
  <c r="O1605" i="70"/>
  <c r="M1606" i="70"/>
  <c r="O1606" i="70"/>
  <c r="M1607" i="70"/>
  <c r="O1607" i="70"/>
  <c r="M1608" i="70"/>
  <c r="O1608" i="70"/>
  <c r="M1609" i="70"/>
  <c r="O1609" i="70"/>
  <c r="M1610" i="70"/>
  <c r="O1610" i="70"/>
  <c r="M1611" i="70"/>
  <c r="O1611" i="70"/>
  <c r="M1612" i="70"/>
  <c r="O1612" i="70"/>
  <c r="M1613" i="70"/>
  <c r="O1613" i="70"/>
  <c r="M1614" i="70"/>
  <c r="O1614" i="70"/>
  <c r="M1615" i="70"/>
  <c r="O1615" i="70"/>
  <c r="M1616" i="70"/>
  <c r="O1616" i="70"/>
  <c r="M1617" i="70"/>
  <c r="O1617" i="70"/>
  <c r="M1618" i="70"/>
  <c r="O1618" i="70"/>
  <c r="M1619" i="70"/>
  <c r="O1619" i="70"/>
  <c r="M1620" i="70"/>
  <c r="O1620" i="70"/>
  <c r="M1621" i="70"/>
  <c r="O1621" i="70"/>
  <c r="M1622" i="70"/>
  <c r="O1622" i="70"/>
  <c r="M1623" i="70"/>
  <c r="O1623" i="70"/>
  <c r="M1624" i="70"/>
  <c r="O1624" i="70"/>
  <c r="O13" i="42"/>
  <c r="O9" i="42"/>
  <c r="O5" i="42"/>
  <c r="O29" i="42"/>
  <c r="M1541" i="70"/>
  <c r="O1541" i="70"/>
  <c r="M1542" i="70"/>
  <c r="O1542" i="70"/>
  <c r="M1543" i="70"/>
  <c r="O1543" i="70"/>
  <c r="M1544" i="70"/>
  <c r="O1544" i="70"/>
  <c r="M1545" i="70"/>
  <c r="O1545" i="70"/>
  <c r="M1546" i="70"/>
  <c r="O1546" i="70"/>
  <c r="M1547" i="70"/>
  <c r="O1547" i="70"/>
  <c r="M1548" i="70"/>
  <c r="O1548" i="70"/>
  <c r="M1549" i="70"/>
  <c r="O1549" i="70"/>
  <c r="M1550" i="70"/>
  <c r="O1550" i="70"/>
  <c r="M1551" i="70"/>
  <c r="O1551" i="70"/>
  <c r="M1552" i="70"/>
  <c r="O1552" i="70"/>
  <c r="M1553" i="70"/>
  <c r="O1553" i="70"/>
  <c r="M1554" i="70"/>
  <c r="O1554" i="70"/>
  <c r="M1555" i="70"/>
  <c r="O1555" i="70"/>
  <c r="M1556" i="70"/>
  <c r="O1556" i="70"/>
  <c r="M1557" i="70"/>
  <c r="O1557" i="70"/>
  <c r="M1558" i="70"/>
  <c r="O1558" i="70"/>
  <c r="M1559" i="70"/>
  <c r="O1559" i="70"/>
  <c r="M1560" i="70"/>
  <c r="O1560" i="70"/>
  <c r="M1561" i="70"/>
  <c r="O1561" i="70"/>
  <c r="M1562" i="70"/>
  <c r="O1562" i="70"/>
  <c r="M1563" i="70"/>
  <c r="O1563" i="70"/>
  <c r="M1564" i="70"/>
  <c r="O1564" i="70"/>
  <c r="M1565" i="70"/>
  <c r="O1565" i="70"/>
  <c r="M1566" i="70"/>
  <c r="O1566" i="70"/>
  <c r="M1567" i="70"/>
  <c r="O1567" i="70"/>
  <c r="M1568" i="70"/>
  <c r="O1568" i="70"/>
  <c r="M1569" i="70"/>
  <c r="O1569" i="70"/>
  <c r="M1570" i="70"/>
  <c r="O1570" i="70"/>
  <c r="M1571" i="70"/>
  <c r="O1571" i="70"/>
  <c r="M1572" i="70"/>
  <c r="O1572" i="70"/>
  <c r="M1573" i="70"/>
  <c r="O1573" i="70"/>
  <c r="M1574" i="70"/>
  <c r="O1574" i="70"/>
  <c r="M1575" i="70"/>
  <c r="O1575" i="70"/>
  <c r="M1576" i="70"/>
  <c r="O1576" i="70"/>
  <c r="M1577" i="70"/>
  <c r="O1577" i="70"/>
  <c r="M1578" i="70"/>
  <c r="O1578" i="70"/>
  <c r="M1579" i="70"/>
  <c r="O1579" i="70"/>
  <c r="M1580" i="70"/>
  <c r="O1580" i="70"/>
  <c r="M1581" i="70"/>
  <c r="O1581" i="70"/>
  <c r="M1582" i="70"/>
  <c r="O1582" i="70"/>
  <c r="M1499" i="70"/>
  <c r="O1499" i="70"/>
  <c r="M1500" i="70"/>
  <c r="O1500" i="70"/>
  <c r="M1501" i="70"/>
  <c r="O1501" i="70"/>
  <c r="M1502" i="70"/>
  <c r="O1502" i="70"/>
  <c r="M1503" i="70"/>
  <c r="O1503" i="70"/>
  <c r="M1504" i="70"/>
  <c r="O1504" i="70"/>
  <c r="M1505" i="70"/>
  <c r="O1505" i="70"/>
  <c r="M1506" i="70"/>
  <c r="O1506" i="70"/>
  <c r="M1507" i="70"/>
  <c r="O1507" i="70"/>
  <c r="M1508" i="70"/>
  <c r="O1508" i="70"/>
  <c r="M1509" i="70"/>
  <c r="O1509" i="70"/>
  <c r="M1510" i="70"/>
  <c r="O1510" i="70"/>
  <c r="M1511" i="70"/>
  <c r="O1511" i="70"/>
  <c r="M1512" i="70"/>
  <c r="O1512" i="70"/>
  <c r="M1513" i="70"/>
  <c r="O1513" i="70"/>
  <c r="M1514" i="70"/>
  <c r="O1514" i="70"/>
  <c r="M1515" i="70"/>
  <c r="O1515" i="70"/>
  <c r="M1516" i="70"/>
  <c r="O1516" i="70"/>
  <c r="M1517" i="70"/>
  <c r="O1517" i="70"/>
  <c r="M1518" i="70"/>
  <c r="O1518" i="70"/>
  <c r="M1519" i="70"/>
  <c r="O1519" i="70"/>
  <c r="M1520" i="70"/>
  <c r="O1520" i="70"/>
  <c r="M1521" i="70"/>
  <c r="O1521" i="70"/>
  <c r="M1522" i="70"/>
  <c r="O1522" i="70"/>
  <c r="M1523" i="70"/>
  <c r="O1523" i="70"/>
  <c r="M1524" i="70"/>
  <c r="O1524" i="70"/>
  <c r="M1525" i="70"/>
  <c r="O1525" i="70"/>
  <c r="M1526" i="70"/>
  <c r="O1526" i="70"/>
  <c r="M1527" i="70"/>
  <c r="O1527" i="70"/>
  <c r="M1528" i="70"/>
  <c r="O1528" i="70"/>
  <c r="M1529" i="70"/>
  <c r="O1529" i="70"/>
  <c r="M1530" i="70"/>
  <c r="O1530" i="70"/>
  <c r="M1531" i="70"/>
  <c r="O1531" i="70"/>
  <c r="M1532" i="70"/>
  <c r="O1532" i="70"/>
  <c r="M1533" i="70"/>
  <c r="O1533" i="70"/>
  <c r="M1534" i="70"/>
  <c r="O1534" i="70"/>
  <c r="M1535" i="70"/>
  <c r="O1535" i="70"/>
  <c r="M1536" i="70"/>
  <c r="O1536" i="70"/>
  <c r="M1537" i="70"/>
  <c r="O1537" i="70"/>
  <c r="M1538" i="70"/>
  <c r="O1538" i="70"/>
  <c r="M1539" i="70"/>
  <c r="O1539" i="70"/>
  <c r="M1540" i="70"/>
  <c r="O1540" i="70"/>
  <c r="O3" i="70"/>
  <c r="O4" i="70"/>
  <c r="O5" i="70"/>
  <c r="O6" i="70"/>
  <c r="O7" i="70"/>
  <c r="O8" i="70"/>
  <c r="O9" i="70"/>
  <c r="O10" i="70"/>
  <c r="O11" i="70"/>
  <c r="O12" i="70"/>
  <c r="O13" i="70"/>
  <c r="O14" i="70"/>
  <c r="O15" i="70"/>
  <c r="O16" i="70"/>
  <c r="O17" i="70"/>
  <c r="O18" i="70"/>
  <c r="O19" i="70"/>
  <c r="O20" i="70"/>
  <c r="O21" i="70"/>
  <c r="O22" i="70"/>
  <c r="O23" i="70"/>
  <c r="O24" i="70"/>
  <c r="O25" i="70"/>
  <c r="O26" i="70"/>
  <c r="O27" i="70"/>
  <c r="O28" i="70"/>
  <c r="O29" i="70"/>
  <c r="O30" i="70"/>
  <c r="O31" i="70"/>
  <c r="O32" i="70"/>
  <c r="O33" i="70"/>
  <c r="O34" i="70"/>
  <c r="O35" i="70"/>
  <c r="O36" i="70"/>
  <c r="O37" i="70"/>
  <c r="O38" i="70"/>
  <c r="O39" i="70"/>
  <c r="O40" i="70"/>
  <c r="O41" i="70"/>
  <c r="O42" i="70"/>
  <c r="O43" i="70"/>
  <c r="O44" i="70"/>
  <c r="O45" i="70"/>
  <c r="O46" i="70"/>
  <c r="O47" i="70"/>
  <c r="O48" i="70"/>
  <c r="O49" i="70"/>
  <c r="O50" i="70"/>
  <c r="O51" i="70"/>
  <c r="O52" i="70"/>
  <c r="O53" i="70"/>
  <c r="O54" i="70"/>
  <c r="O55" i="70"/>
  <c r="O56" i="70"/>
  <c r="O57" i="70"/>
  <c r="O58" i="70"/>
  <c r="O59" i="70"/>
  <c r="O60" i="70"/>
  <c r="O61" i="70"/>
  <c r="O62" i="70"/>
  <c r="O63" i="70"/>
  <c r="O64" i="70"/>
  <c r="O65" i="70"/>
  <c r="O66" i="70"/>
  <c r="O67" i="70"/>
  <c r="O68" i="70"/>
  <c r="O69" i="70"/>
  <c r="O70" i="70"/>
  <c r="O71" i="70"/>
  <c r="O72" i="70"/>
  <c r="O73" i="70"/>
  <c r="O74" i="70"/>
  <c r="O75" i="70"/>
  <c r="O76" i="70"/>
  <c r="O77" i="70"/>
  <c r="O78" i="70"/>
  <c r="O79" i="70"/>
  <c r="O80" i="70"/>
  <c r="O81" i="70"/>
  <c r="O82" i="70"/>
  <c r="O83" i="70"/>
  <c r="O84" i="70"/>
  <c r="O85" i="70"/>
  <c r="O86" i="70"/>
  <c r="O87" i="70"/>
  <c r="O88" i="70"/>
  <c r="O89" i="70"/>
  <c r="O90" i="70"/>
  <c r="O91" i="70"/>
  <c r="O92" i="70"/>
  <c r="O93" i="70"/>
  <c r="O94" i="70"/>
  <c r="O95" i="70"/>
  <c r="O96" i="70"/>
  <c r="O97" i="70"/>
  <c r="O98" i="70"/>
  <c r="O99" i="70"/>
  <c r="O100" i="70"/>
  <c r="O101" i="70"/>
  <c r="O102" i="70"/>
  <c r="O103" i="70"/>
  <c r="O104" i="70"/>
  <c r="O105" i="70"/>
  <c r="O106" i="70"/>
  <c r="O107" i="70"/>
  <c r="O108" i="70"/>
  <c r="O109" i="70"/>
  <c r="O110" i="70"/>
  <c r="O111" i="70"/>
  <c r="O112" i="70"/>
  <c r="O113" i="70"/>
  <c r="O114" i="70"/>
  <c r="O115" i="70"/>
  <c r="O116" i="70"/>
  <c r="O117" i="70"/>
  <c r="O118" i="70"/>
  <c r="O119" i="70"/>
  <c r="O120" i="70"/>
  <c r="O121" i="70"/>
  <c r="O122" i="70"/>
  <c r="O123" i="70"/>
  <c r="O124" i="70"/>
  <c r="O125" i="70"/>
  <c r="O126" i="70"/>
  <c r="O127" i="70"/>
  <c r="O128" i="70"/>
  <c r="O129" i="70"/>
  <c r="O130" i="70"/>
  <c r="O131" i="70"/>
  <c r="O132" i="70"/>
  <c r="O133" i="70"/>
  <c r="O134" i="70"/>
  <c r="O135" i="70"/>
  <c r="O136" i="70"/>
  <c r="O137" i="70"/>
  <c r="O138" i="70"/>
  <c r="O139" i="70"/>
  <c r="O140" i="70"/>
  <c r="O141" i="70"/>
  <c r="O142" i="70"/>
  <c r="O143" i="70"/>
  <c r="O144" i="70"/>
  <c r="O145" i="70"/>
  <c r="O146" i="70"/>
  <c r="O147" i="70"/>
  <c r="O148" i="70"/>
  <c r="O149" i="70"/>
  <c r="O150" i="70"/>
  <c r="O151" i="70"/>
  <c r="O152" i="70"/>
  <c r="O153" i="70"/>
  <c r="O154" i="70"/>
  <c r="O155" i="70"/>
  <c r="O156" i="70"/>
  <c r="O157" i="70"/>
  <c r="O158" i="70"/>
  <c r="O159" i="70"/>
  <c r="O160" i="70"/>
  <c r="O161" i="70"/>
  <c r="O162" i="70"/>
  <c r="O163" i="70"/>
  <c r="O164" i="70"/>
  <c r="O165" i="70"/>
  <c r="O166" i="70"/>
  <c r="O167" i="70"/>
  <c r="O168" i="70"/>
  <c r="O169" i="70"/>
  <c r="O170" i="70"/>
  <c r="O171" i="70"/>
  <c r="O172" i="70"/>
  <c r="O173" i="70"/>
  <c r="O174" i="70"/>
  <c r="O175" i="70"/>
  <c r="O176" i="70"/>
  <c r="O177" i="70"/>
  <c r="O178" i="70"/>
  <c r="O179" i="70"/>
  <c r="O180" i="70"/>
  <c r="O181" i="70"/>
  <c r="O182" i="70"/>
  <c r="O183" i="70"/>
  <c r="O184" i="70"/>
  <c r="O185" i="70"/>
  <c r="O186" i="70"/>
  <c r="O187" i="70"/>
  <c r="O188" i="70"/>
  <c r="O189" i="70"/>
  <c r="O190" i="70"/>
  <c r="O191" i="70"/>
  <c r="O192" i="70"/>
  <c r="O193" i="70"/>
  <c r="O194" i="70"/>
  <c r="O195" i="70"/>
  <c r="O196" i="70"/>
  <c r="O197" i="70"/>
  <c r="O198" i="70"/>
  <c r="O199" i="70"/>
  <c r="O200" i="70"/>
  <c r="O201" i="70"/>
  <c r="O202" i="70"/>
  <c r="O203" i="70"/>
  <c r="O204" i="70"/>
  <c r="O205" i="70"/>
  <c r="O206" i="70"/>
  <c r="O207" i="70"/>
  <c r="O208" i="70"/>
  <c r="O209" i="70"/>
  <c r="O210" i="70"/>
  <c r="O211" i="70"/>
  <c r="O212" i="70"/>
  <c r="O213" i="70"/>
  <c r="O214" i="70"/>
  <c r="O215" i="70"/>
  <c r="O216" i="70"/>
  <c r="O217" i="70"/>
  <c r="O218" i="70"/>
  <c r="O219" i="70"/>
  <c r="O220" i="70"/>
  <c r="O221" i="70"/>
  <c r="O222" i="70"/>
  <c r="O223" i="70"/>
  <c r="O224" i="70"/>
  <c r="O225" i="70"/>
  <c r="O226" i="70"/>
  <c r="O227" i="70"/>
  <c r="O228" i="70"/>
  <c r="O229" i="70"/>
  <c r="O230" i="70"/>
  <c r="O231" i="70"/>
  <c r="O232" i="70"/>
  <c r="O233" i="70"/>
  <c r="O234" i="70"/>
  <c r="O235" i="70"/>
  <c r="O236" i="70"/>
  <c r="O237" i="70"/>
  <c r="O238" i="70"/>
  <c r="O239" i="70"/>
  <c r="O240" i="70"/>
  <c r="O241" i="70"/>
  <c r="O242" i="70"/>
  <c r="O243" i="70"/>
  <c r="O244" i="70"/>
  <c r="O245" i="70"/>
  <c r="O246" i="70"/>
  <c r="O247" i="70"/>
  <c r="O248" i="70"/>
  <c r="O249" i="70"/>
  <c r="O250" i="70"/>
  <c r="O251" i="70"/>
  <c r="O252" i="70"/>
  <c r="O253" i="70"/>
  <c r="O254" i="70"/>
  <c r="O255" i="70"/>
  <c r="O256" i="70"/>
  <c r="O257" i="70"/>
  <c r="O258" i="70"/>
  <c r="O259" i="70"/>
  <c r="O260" i="70"/>
  <c r="O261" i="70"/>
  <c r="O262" i="70"/>
  <c r="O263" i="70"/>
  <c r="O264" i="70"/>
  <c r="O265" i="70"/>
  <c r="O266" i="70"/>
  <c r="O267" i="70"/>
  <c r="O268" i="70"/>
  <c r="O269" i="70"/>
  <c r="O270" i="70"/>
  <c r="O271" i="70"/>
  <c r="O272" i="70"/>
  <c r="O273" i="70"/>
  <c r="O274" i="70"/>
  <c r="O275" i="70"/>
  <c r="O276" i="70"/>
  <c r="O277" i="70"/>
  <c r="O278" i="70"/>
  <c r="O279" i="70"/>
  <c r="O280" i="70"/>
  <c r="O281" i="70"/>
  <c r="O282" i="70"/>
  <c r="O283" i="70"/>
  <c r="O284" i="70"/>
  <c r="O285" i="70"/>
  <c r="O286" i="70"/>
  <c r="O287" i="70"/>
  <c r="O288" i="70"/>
  <c r="O289" i="70"/>
  <c r="O290" i="70"/>
  <c r="O291" i="70"/>
  <c r="O292" i="70"/>
  <c r="O293" i="70"/>
  <c r="O294" i="70"/>
  <c r="O295" i="70"/>
  <c r="O296" i="70"/>
  <c r="O297" i="70"/>
  <c r="O298" i="70"/>
  <c r="O299" i="70"/>
  <c r="O300" i="70"/>
  <c r="O301" i="70"/>
  <c r="O302" i="70"/>
  <c r="O303" i="70"/>
  <c r="O304" i="70"/>
  <c r="O305" i="70"/>
  <c r="O306" i="70"/>
  <c r="O307" i="70"/>
  <c r="O308" i="70"/>
  <c r="O309" i="70"/>
  <c r="O310" i="70"/>
  <c r="O311" i="70"/>
  <c r="O312" i="70"/>
  <c r="O313" i="70"/>
  <c r="O314" i="70"/>
  <c r="X23" i="70" s="1"/>
  <c r="O315" i="70"/>
  <c r="O316" i="70"/>
  <c r="O317" i="70"/>
  <c r="O318" i="70"/>
  <c r="O319" i="70"/>
  <c r="O320" i="70"/>
  <c r="O321" i="70"/>
  <c r="O322" i="70"/>
  <c r="O323" i="70"/>
  <c r="O324" i="70"/>
  <c r="O325" i="70"/>
  <c r="O326" i="70"/>
  <c r="O327" i="70"/>
  <c r="O328" i="70"/>
  <c r="O329" i="70"/>
  <c r="O330" i="70"/>
  <c r="O331" i="70"/>
  <c r="O332" i="70"/>
  <c r="O333" i="70"/>
  <c r="O334" i="70"/>
  <c r="O335" i="70"/>
  <c r="O336" i="70"/>
  <c r="O337" i="70"/>
  <c r="O338" i="70"/>
  <c r="O339" i="70"/>
  <c r="O340" i="70"/>
  <c r="O341" i="70"/>
  <c r="O342" i="70"/>
  <c r="O343" i="70"/>
  <c r="O344" i="70"/>
  <c r="O345" i="70"/>
  <c r="O346" i="70"/>
  <c r="O347" i="70"/>
  <c r="O348" i="70"/>
  <c r="O349" i="70"/>
  <c r="O350" i="70"/>
  <c r="O351" i="70"/>
  <c r="O352" i="70"/>
  <c r="O353" i="70"/>
  <c r="O354" i="70"/>
  <c r="O355" i="70"/>
  <c r="O356" i="70"/>
  <c r="O357" i="70"/>
  <c r="O358" i="70"/>
  <c r="O359" i="70"/>
  <c r="O360" i="70"/>
  <c r="O361" i="70"/>
  <c r="O362" i="70"/>
  <c r="O363" i="70"/>
  <c r="O364" i="70"/>
  <c r="O365" i="70"/>
  <c r="O366" i="70"/>
  <c r="O367" i="70"/>
  <c r="O368" i="70"/>
  <c r="O369" i="70"/>
  <c r="O370" i="70"/>
  <c r="X29" i="70" s="1"/>
  <c r="O371" i="70"/>
  <c r="O372" i="70"/>
  <c r="O373" i="70"/>
  <c r="O374" i="70"/>
  <c r="O375" i="70"/>
  <c r="O376" i="70"/>
  <c r="O377" i="70"/>
  <c r="O378" i="70"/>
  <c r="O379" i="70"/>
  <c r="O380" i="70"/>
  <c r="O381" i="70"/>
  <c r="O382" i="70"/>
  <c r="O383" i="70"/>
  <c r="O384" i="70"/>
  <c r="O385" i="70"/>
  <c r="O386" i="70"/>
  <c r="O387" i="70"/>
  <c r="O388" i="70"/>
  <c r="O389" i="70"/>
  <c r="O390" i="70"/>
  <c r="O391" i="70"/>
  <c r="O392" i="70"/>
  <c r="O393" i="70"/>
  <c r="O394" i="70"/>
  <c r="O395" i="70"/>
  <c r="O396" i="70"/>
  <c r="O397" i="70"/>
  <c r="O398" i="70"/>
  <c r="X24" i="70" s="1"/>
  <c r="O399" i="70"/>
  <c r="O400" i="70"/>
  <c r="O401" i="70"/>
  <c r="O402" i="70"/>
  <c r="O403" i="70"/>
  <c r="O404" i="70"/>
  <c r="O405" i="70"/>
  <c r="O406" i="70"/>
  <c r="O407" i="70"/>
  <c r="O408" i="70"/>
  <c r="O409" i="70"/>
  <c r="O410" i="70"/>
  <c r="O411" i="70"/>
  <c r="O412" i="70"/>
  <c r="O413" i="70"/>
  <c r="O414" i="70"/>
  <c r="O415" i="70"/>
  <c r="O416" i="70"/>
  <c r="O417" i="70"/>
  <c r="O418" i="70"/>
  <c r="O419" i="70"/>
  <c r="O420" i="70"/>
  <c r="O421" i="70"/>
  <c r="O422" i="70"/>
  <c r="O423" i="70"/>
  <c r="O424" i="70"/>
  <c r="O425" i="70"/>
  <c r="O426" i="70"/>
  <c r="O427" i="70"/>
  <c r="O428" i="70"/>
  <c r="O429" i="70"/>
  <c r="O430" i="70"/>
  <c r="O431" i="70"/>
  <c r="O432" i="70"/>
  <c r="O433" i="70"/>
  <c r="O434" i="70"/>
  <c r="O435" i="70"/>
  <c r="O436" i="70"/>
  <c r="O437" i="70"/>
  <c r="O438" i="70"/>
  <c r="O439" i="70"/>
  <c r="O440" i="70"/>
  <c r="O441" i="70"/>
  <c r="O442" i="70"/>
  <c r="O443" i="70"/>
  <c r="O444" i="70"/>
  <c r="O445" i="70"/>
  <c r="O446" i="70"/>
  <c r="O447" i="70"/>
  <c r="O448" i="70"/>
  <c r="O449" i="70"/>
  <c r="O450" i="70"/>
  <c r="O451" i="70"/>
  <c r="O452" i="70"/>
  <c r="O453" i="70"/>
  <c r="O454" i="70"/>
  <c r="O455" i="70"/>
  <c r="O456" i="70"/>
  <c r="O457" i="70"/>
  <c r="O458" i="70"/>
  <c r="O459" i="70"/>
  <c r="O460" i="70"/>
  <c r="O461" i="70"/>
  <c r="O462" i="70"/>
  <c r="O463" i="70"/>
  <c r="O464" i="70"/>
  <c r="O465" i="70"/>
  <c r="O466" i="70"/>
  <c r="O467" i="70"/>
  <c r="O468" i="70"/>
  <c r="O469" i="70"/>
  <c r="O470" i="70"/>
  <c r="O471" i="70"/>
  <c r="O472" i="70"/>
  <c r="O473" i="70"/>
  <c r="O474" i="70"/>
  <c r="O475" i="70"/>
  <c r="O476" i="70"/>
  <c r="O477" i="70"/>
  <c r="O478" i="70"/>
  <c r="O479" i="70"/>
  <c r="O480" i="70"/>
  <c r="O481" i="70"/>
  <c r="O482" i="70"/>
  <c r="O483" i="70"/>
  <c r="O484" i="70"/>
  <c r="O485" i="70"/>
  <c r="O486" i="70"/>
  <c r="O487" i="70"/>
  <c r="O488" i="70"/>
  <c r="O489" i="70"/>
  <c r="O490" i="70"/>
  <c r="O491" i="70"/>
  <c r="O492" i="70"/>
  <c r="O493" i="70"/>
  <c r="O494" i="70"/>
  <c r="O495" i="70"/>
  <c r="O496" i="70"/>
  <c r="X28" i="70" s="1"/>
  <c r="O497" i="70"/>
  <c r="O498" i="70"/>
  <c r="O499" i="70"/>
  <c r="O500" i="70"/>
  <c r="O501" i="70"/>
  <c r="O502" i="70"/>
  <c r="O503" i="70"/>
  <c r="O504" i="70"/>
  <c r="O505" i="70"/>
  <c r="O506" i="70"/>
  <c r="O507" i="70"/>
  <c r="O508" i="70"/>
  <c r="O509" i="70"/>
  <c r="O510" i="70"/>
  <c r="O511" i="70"/>
  <c r="O512" i="70"/>
  <c r="O513" i="70"/>
  <c r="O514" i="70"/>
  <c r="O516" i="70"/>
  <c r="O517" i="70"/>
  <c r="O518" i="70"/>
  <c r="O519" i="70"/>
  <c r="O520" i="70"/>
  <c r="O521" i="70"/>
  <c r="O522" i="70"/>
  <c r="O524" i="70"/>
  <c r="O525" i="70"/>
  <c r="O527" i="70"/>
  <c r="O528" i="70"/>
  <c r="O530" i="70"/>
  <c r="O531" i="70"/>
  <c r="O532" i="70"/>
  <c r="O533" i="70"/>
  <c r="O534" i="70"/>
  <c r="O535" i="70"/>
  <c r="O536" i="70"/>
  <c r="O539" i="70"/>
  <c r="O540" i="70"/>
  <c r="O541" i="70"/>
  <c r="O542" i="70"/>
  <c r="O544" i="70"/>
  <c r="O545" i="70"/>
  <c r="O546" i="70"/>
  <c r="O547" i="70"/>
  <c r="O549" i="70"/>
  <c r="O552" i="70"/>
  <c r="O553" i="70"/>
  <c r="O554" i="70"/>
  <c r="O555" i="70"/>
  <c r="O556" i="70"/>
  <c r="O557" i="70"/>
  <c r="O558" i="70"/>
  <c r="O559" i="70"/>
  <c r="O560" i="70"/>
  <c r="O561" i="70"/>
  <c r="O562" i="70"/>
  <c r="O564" i="70"/>
  <c r="O565" i="70"/>
  <c r="O566" i="70"/>
  <c r="O567" i="70"/>
  <c r="O568" i="70"/>
  <c r="O569" i="70"/>
  <c r="O570" i="70"/>
  <c r="O571" i="70"/>
  <c r="O572" i="70"/>
  <c r="O573" i="70"/>
  <c r="O574" i="70"/>
  <c r="O575" i="70"/>
  <c r="O576" i="70"/>
  <c r="O577" i="70"/>
  <c r="O578" i="70"/>
  <c r="O579" i="70"/>
  <c r="O580" i="70"/>
  <c r="O581" i="70"/>
  <c r="O582" i="70"/>
  <c r="O583" i="70"/>
  <c r="O584" i="70"/>
  <c r="O587" i="70"/>
  <c r="O590" i="70"/>
  <c r="O591" i="70"/>
  <c r="O592" i="70"/>
  <c r="O594" i="70"/>
  <c r="O595" i="70"/>
  <c r="O596" i="70"/>
  <c r="O597" i="70"/>
  <c r="O599" i="70"/>
  <c r="O600" i="70"/>
  <c r="O601" i="70"/>
  <c r="O602" i="70"/>
  <c r="O603" i="70"/>
  <c r="O604" i="70"/>
  <c r="O605" i="70"/>
  <c r="O606" i="70"/>
  <c r="O607" i="70"/>
  <c r="O608" i="70"/>
  <c r="O609" i="70"/>
  <c r="O610" i="70"/>
  <c r="O613" i="70"/>
  <c r="O614" i="70"/>
  <c r="O615" i="70"/>
  <c r="X25" i="70" s="1"/>
  <c r="O616" i="70"/>
  <c r="O617" i="70"/>
  <c r="O618" i="70"/>
  <c r="O619" i="70"/>
  <c r="O620" i="70"/>
  <c r="O622" i="70"/>
  <c r="O623" i="70"/>
  <c r="O624" i="70"/>
  <c r="O625" i="70"/>
  <c r="O626" i="70"/>
  <c r="O627" i="70"/>
  <c r="O628" i="70"/>
  <c r="O629" i="70"/>
  <c r="O631" i="70"/>
  <c r="O634" i="70"/>
  <c r="O635" i="70"/>
  <c r="O639" i="70"/>
  <c r="O642" i="70"/>
  <c r="O643" i="70"/>
  <c r="O644" i="70"/>
  <c r="O646" i="70"/>
  <c r="O647" i="70"/>
  <c r="O649" i="70"/>
  <c r="O651" i="70"/>
  <c r="O652" i="70"/>
  <c r="O653" i="70"/>
  <c r="O654" i="70"/>
  <c r="O655" i="70"/>
  <c r="O656" i="70"/>
  <c r="O657" i="70"/>
  <c r="O659" i="70"/>
  <c r="O661" i="70"/>
  <c r="O662" i="70"/>
  <c r="O667" i="70"/>
  <c r="O668" i="70"/>
  <c r="O669" i="70"/>
  <c r="O670" i="70"/>
  <c r="O672" i="70"/>
  <c r="O673" i="70"/>
  <c r="O675" i="70"/>
  <c r="O678" i="70"/>
  <c r="O679" i="70"/>
  <c r="O683" i="70"/>
  <c r="O684" i="70"/>
  <c r="O685" i="70"/>
  <c r="O686" i="70"/>
  <c r="O687" i="70"/>
  <c r="O688" i="70"/>
  <c r="O689" i="70"/>
  <c r="O690" i="70"/>
  <c r="O691" i="70"/>
  <c r="O692" i="70"/>
  <c r="O693" i="70"/>
  <c r="O694" i="70"/>
  <c r="O695" i="70"/>
  <c r="O696" i="70"/>
  <c r="O697" i="70"/>
  <c r="O698" i="70"/>
  <c r="O699" i="70"/>
  <c r="O700" i="70"/>
  <c r="O701" i="70"/>
  <c r="O702" i="70"/>
  <c r="O703" i="70"/>
  <c r="O704" i="70"/>
  <c r="O705" i="70"/>
  <c r="O706" i="70"/>
  <c r="O707" i="70"/>
  <c r="O708" i="70"/>
  <c r="O709" i="70"/>
  <c r="O711" i="70"/>
  <c r="O715" i="70"/>
  <c r="O717" i="70"/>
  <c r="O720" i="70"/>
  <c r="O721" i="70"/>
  <c r="O722" i="70"/>
  <c r="O725" i="70"/>
  <c r="O727" i="70"/>
  <c r="O728" i="70"/>
  <c r="O729" i="70"/>
  <c r="O730" i="70"/>
  <c r="O731" i="70"/>
  <c r="O732" i="70"/>
  <c r="O733" i="70"/>
  <c r="O734" i="70"/>
  <c r="O735" i="70"/>
  <c r="O736" i="70"/>
  <c r="O737" i="70"/>
  <c r="O738" i="70"/>
  <c r="O739" i="70"/>
  <c r="O740" i="70"/>
  <c r="O741" i="70"/>
  <c r="O744" i="70"/>
  <c r="O745" i="70"/>
  <c r="O746" i="70"/>
  <c r="O747" i="70"/>
  <c r="O749" i="70"/>
  <c r="O751" i="70"/>
  <c r="O752" i="70"/>
  <c r="O755" i="70"/>
  <c r="O756" i="70"/>
  <c r="O757" i="70"/>
  <c r="O759" i="70"/>
  <c r="O760" i="70"/>
  <c r="O764" i="70"/>
  <c r="O765" i="70"/>
  <c r="O766" i="70"/>
  <c r="O769" i="70"/>
  <c r="O770" i="70"/>
  <c r="O771" i="70"/>
  <c r="O772" i="70"/>
  <c r="O774" i="70"/>
  <c r="O775" i="70"/>
  <c r="O776" i="70"/>
  <c r="O777" i="70"/>
  <c r="O778" i="70"/>
  <c r="O779" i="70"/>
  <c r="O780" i="70"/>
  <c r="O781" i="70"/>
  <c r="O782" i="70"/>
  <c r="O783" i="70"/>
  <c r="O784" i="70"/>
  <c r="O785" i="70"/>
  <c r="O787" i="70"/>
  <c r="O788" i="70"/>
  <c r="O789" i="70"/>
  <c r="O790" i="70"/>
  <c r="O791" i="70"/>
  <c r="O795" i="70"/>
  <c r="O798" i="70"/>
  <c r="O800" i="70"/>
  <c r="O801" i="70"/>
  <c r="O802" i="70"/>
  <c r="O804" i="70"/>
  <c r="O805" i="70"/>
  <c r="O806" i="70"/>
  <c r="O807" i="70"/>
  <c r="O809" i="70"/>
  <c r="O810" i="70"/>
  <c r="O811" i="70"/>
  <c r="O814" i="70"/>
  <c r="O817" i="70"/>
  <c r="O820" i="70"/>
  <c r="O821" i="70"/>
  <c r="O822" i="70"/>
  <c r="O824" i="70"/>
  <c r="O826" i="70"/>
  <c r="O827" i="70"/>
  <c r="O828" i="70"/>
  <c r="O830" i="70"/>
  <c r="O831" i="70"/>
  <c r="O832" i="70"/>
  <c r="O833" i="70"/>
  <c r="O835" i="70"/>
  <c r="O836" i="70"/>
  <c r="O839" i="70"/>
  <c r="O843" i="70"/>
  <c r="O844" i="70"/>
  <c r="O845" i="70"/>
  <c r="O846" i="70"/>
  <c r="O849" i="70"/>
  <c r="O851" i="70"/>
  <c r="O852" i="70"/>
  <c r="O853" i="70"/>
  <c r="O856" i="70"/>
  <c r="O857" i="70"/>
  <c r="O858" i="70"/>
  <c r="O859" i="70"/>
  <c r="O860" i="70"/>
  <c r="O861" i="70"/>
  <c r="O862" i="70"/>
  <c r="O863" i="70"/>
  <c r="O864" i="70"/>
  <c r="O865" i="70"/>
  <c r="O866" i="70"/>
  <c r="O867" i="70"/>
  <c r="O868" i="70"/>
  <c r="O869" i="70"/>
  <c r="O870" i="70"/>
  <c r="O871" i="70"/>
  <c r="O872" i="70"/>
  <c r="O873" i="70"/>
  <c r="O874" i="70"/>
  <c r="O876" i="70"/>
  <c r="O877" i="70"/>
  <c r="O878" i="70"/>
  <c r="O879" i="70"/>
  <c r="O880" i="70"/>
  <c r="O883" i="70"/>
  <c r="O884" i="70"/>
  <c r="O885" i="70"/>
  <c r="O886" i="70"/>
  <c r="O887" i="70"/>
  <c r="O888" i="70"/>
  <c r="O889" i="70"/>
  <c r="O892" i="70"/>
  <c r="O893" i="70"/>
  <c r="O894" i="70"/>
  <c r="O895" i="70"/>
  <c r="O898" i="70"/>
  <c r="O899" i="70"/>
  <c r="O900" i="70"/>
  <c r="O901" i="70"/>
  <c r="O902" i="70"/>
  <c r="O903" i="70"/>
  <c r="O904" i="70"/>
  <c r="O906" i="70"/>
  <c r="O907" i="70"/>
  <c r="O908" i="70"/>
  <c r="O909" i="70"/>
  <c r="O910" i="70"/>
  <c r="O911" i="70"/>
  <c r="O912" i="70"/>
  <c r="O915" i="70"/>
  <c r="O916" i="70"/>
  <c r="O918" i="70"/>
  <c r="O919" i="70"/>
  <c r="O921" i="70"/>
  <c r="O922" i="70"/>
  <c r="O923" i="70"/>
  <c r="O924" i="70"/>
  <c r="O925" i="70"/>
  <c r="O928" i="70"/>
  <c r="O929" i="70"/>
  <c r="O931" i="70"/>
  <c r="O933" i="70"/>
  <c r="O935" i="70"/>
  <c r="O938" i="70"/>
  <c r="O939" i="70"/>
  <c r="O942" i="70"/>
  <c r="O943" i="70"/>
  <c r="O944" i="70"/>
  <c r="O945" i="70"/>
  <c r="O946" i="70"/>
  <c r="O947" i="70"/>
  <c r="O948" i="70"/>
  <c r="O949" i="70"/>
  <c r="O951" i="70"/>
  <c r="O952" i="70"/>
  <c r="O953" i="70"/>
  <c r="O954" i="70"/>
  <c r="O955" i="70"/>
  <c r="O956" i="70"/>
  <c r="O957" i="70"/>
  <c r="O959" i="70"/>
  <c r="O960" i="70"/>
  <c r="O961" i="70"/>
  <c r="O962" i="70"/>
  <c r="O964" i="70"/>
  <c r="O965" i="70"/>
  <c r="O967" i="70"/>
  <c r="O968" i="70"/>
  <c r="O969" i="70"/>
  <c r="O973" i="70"/>
  <c r="O974" i="70"/>
  <c r="O977" i="70"/>
  <c r="O978" i="70"/>
  <c r="O979" i="70"/>
  <c r="O982" i="70"/>
  <c r="O983" i="70"/>
  <c r="O984" i="70"/>
  <c r="O985" i="70"/>
  <c r="O988" i="70"/>
  <c r="O992" i="70"/>
  <c r="O994" i="70"/>
  <c r="O996" i="70"/>
  <c r="O997" i="70"/>
  <c r="O998" i="70"/>
  <c r="O1001" i="70"/>
  <c r="O1003" i="70"/>
  <c r="O1004" i="70"/>
  <c r="O1006" i="70"/>
  <c r="O1007" i="70"/>
  <c r="O1009" i="70"/>
  <c r="O1010" i="70"/>
  <c r="O1011" i="70"/>
  <c r="O1012" i="70"/>
  <c r="O1014" i="70"/>
  <c r="O1015" i="70"/>
  <c r="O1018" i="70"/>
  <c r="O1019" i="70"/>
  <c r="O1020" i="70"/>
  <c r="O1021" i="70"/>
  <c r="O1024" i="70"/>
  <c r="O1025" i="70"/>
  <c r="O1028" i="70"/>
  <c r="O1029" i="70"/>
  <c r="O1033" i="70"/>
  <c r="O1034" i="70"/>
  <c r="O1035" i="70"/>
  <c r="O1037" i="70"/>
  <c r="O1038" i="70"/>
  <c r="O1040" i="70"/>
  <c r="O1042" i="70"/>
  <c r="O1043" i="70"/>
  <c r="O1044" i="70"/>
  <c r="O1045" i="70"/>
  <c r="O1046" i="70"/>
  <c r="O1047" i="70"/>
  <c r="O1048" i="70"/>
  <c r="O1049" i="70"/>
  <c r="O1050" i="70"/>
  <c r="O1052" i="70"/>
  <c r="O1053" i="70"/>
  <c r="O1054" i="70"/>
  <c r="O1056" i="70"/>
  <c r="O1057" i="70"/>
  <c r="O1058" i="70"/>
  <c r="O1059" i="70"/>
  <c r="O1060" i="70"/>
  <c r="O1062" i="70"/>
  <c r="O1064" i="70"/>
  <c r="O1065" i="70"/>
  <c r="O1066" i="70"/>
  <c r="O1069" i="70"/>
  <c r="O1072" i="70"/>
  <c r="O1073" i="70"/>
  <c r="O1074" i="70"/>
  <c r="O1075" i="70"/>
  <c r="O1076" i="70"/>
  <c r="O1077" i="70"/>
  <c r="O1078" i="70"/>
  <c r="O1079" i="70"/>
  <c r="O1080" i="70"/>
  <c r="O1081" i="70"/>
  <c r="O1082" i="70"/>
  <c r="O1083" i="70"/>
  <c r="O1084" i="70"/>
  <c r="O1085" i="70"/>
  <c r="O1086" i="70"/>
  <c r="O1087" i="70"/>
  <c r="O1088" i="70"/>
  <c r="O1089" i="70"/>
  <c r="O1090" i="70"/>
  <c r="O1091" i="70"/>
  <c r="O1092" i="70"/>
  <c r="O1093" i="70"/>
  <c r="O1094" i="70"/>
  <c r="O1095" i="70"/>
  <c r="O1096" i="70"/>
  <c r="O1097" i="70"/>
  <c r="O1098" i="70"/>
  <c r="O1100" i="70"/>
  <c r="O1106" i="70"/>
  <c r="O1109" i="70"/>
  <c r="O1110" i="70"/>
  <c r="O1111" i="70"/>
  <c r="O1113" i="70"/>
  <c r="O1114" i="70"/>
  <c r="O1115" i="70"/>
  <c r="O1116" i="70"/>
  <c r="O1117" i="70"/>
  <c r="O1118" i="70"/>
  <c r="O1119" i="70"/>
  <c r="O1120" i="70"/>
  <c r="O1121" i="70"/>
  <c r="O1122" i="70"/>
  <c r="O1123" i="70"/>
  <c r="O1124" i="70"/>
  <c r="O1125" i="70"/>
  <c r="O1126" i="70"/>
  <c r="O1127" i="70"/>
  <c r="O1128" i="70"/>
  <c r="O1130" i="70"/>
  <c r="O1131" i="70"/>
  <c r="O1132" i="70"/>
  <c r="O1133" i="70"/>
  <c r="O1134" i="70"/>
  <c r="O1135" i="70"/>
  <c r="O1136" i="70"/>
  <c r="O1137" i="70"/>
  <c r="O1139" i="70"/>
  <c r="O1140" i="70"/>
  <c r="O1141" i="70"/>
  <c r="O1145" i="70"/>
  <c r="O1146" i="70"/>
  <c r="O1147" i="70"/>
  <c r="O1149" i="70"/>
  <c r="O1150" i="70"/>
  <c r="O1151" i="70"/>
  <c r="O1152" i="70"/>
  <c r="O1153" i="70"/>
  <c r="O1154" i="70"/>
  <c r="O1155" i="70"/>
  <c r="O1156" i="70"/>
  <c r="O1158" i="70"/>
  <c r="O1159" i="70"/>
  <c r="O1160" i="70"/>
  <c r="O1161" i="70"/>
  <c r="O1162" i="70"/>
  <c r="O1163" i="70"/>
  <c r="O1164" i="70"/>
  <c r="O1165" i="70"/>
  <c r="O1166" i="70"/>
  <c r="O1167" i="70"/>
  <c r="O1168" i="70"/>
  <c r="O1170" i="70"/>
  <c r="O1171" i="70"/>
  <c r="O1172" i="70"/>
  <c r="O1173" i="70"/>
  <c r="O1174" i="70"/>
  <c r="O1175" i="70"/>
  <c r="O1179" i="70"/>
  <c r="O1180" i="70"/>
  <c r="O1181" i="70"/>
  <c r="O1183" i="70"/>
  <c r="O1189" i="70"/>
  <c r="O1190" i="70"/>
  <c r="O1192" i="70"/>
  <c r="O1193" i="70"/>
  <c r="O1194" i="70"/>
  <c r="O1195" i="70"/>
  <c r="O1196" i="70"/>
  <c r="O1197" i="70"/>
  <c r="O1198" i="70"/>
  <c r="O1199" i="70"/>
  <c r="O1200" i="70"/>
  <c r="O1201" i="70"/>
  <c r="O1202" i="70"/>
  <c r="O1203" i="70"/>
  <c r="O1204" i="70"/>
  <c r="O1205" i="70"/>
  <c r="O1206" i="70"/>
  <c r="O1207" i="70"/>
  <c r="O1208" i="70"/>
  <c r="O1209" i="70"/>
  <c r="O1210" i="70"/>
  <c r="O1211" i="70"/>
  <c r="O1212" i="70"/>
  <c r="O1213" i="70"/>
  <c r="O1214" i="70"/>
  <c r="O1215" i="70"/>
  <c r="O1216" i="70"/>
  <c r="O1217" i="70"/>
  <c r="O1218" i="70"/>
  <c r="O1219" i="70"/>
  <c r="O1220" i="70"/>
  <c r="O1221" i="70"/>
  <c r="O1222" i="70"/>
  <c r="O1223" i="70"/>
  <c r="O1224" i="70"/>
  <c r="O1225" i="70"/>
  <c r="O1226" i="70"/>
  <c r="O1227" i="70"/>
  <c r="O1228" i="70"/>
  <c r="O1229" i="70"/>
  <c r="O1230" i="70"/>
  <c r="O1231" i="70"/>
  <c r="O1232" i="70"/>
  <c r="O1233" i="70"/>
  <c r="O1234" i="70"/>
  <c r="O1235" i="70"/>
  <c r="O1236" i="70"/>
  <c r="O1237" i="70"/>
  <c r="O1238" i="70"/>
  <c r="O1239" i="70"/>
  <c r="O1240" i="70"/>
  <c r="O1241" i="70"/>
  <c r="O1242" i="70"/>
  <c r="O1243" i="70"/>
  <c r="O1244" i="70"/>
  <c r="O1245" i="70"/>
  <c r="O1246" i="70"/>
  <c r="O1247" i="70"/>
  <c r="O1248" i="70"/>
  <c r="O1249" i="70"/>
  <c r="O1250" i="70"/>
  <c r="O1251" i="70"/>
  <c r="O1252" i="70"/>
  <c r="O1253" i="70"/>
  <c r="O1254" i="70"/>
  <c r="O1255" i="70"/>
  <c r="O1256" i="70"/>
  <c r="O1257" i="70"/>
  <c r="O1258" i="70"/>
  <c r="O1259" i="70"/>
  <c r="O1260" i="70"/>
  <c r="O1261" i="70"/>
  <c r="O1262" i="70"/>
  <c r="O1263" i="70"/>
  <c r="O1264" i="70"/>
  <c r="O1265" i="70"/>
  <c r="O1266" i="70"/>
  <c r="O1267" i="70"/>
  <c r="O1268" i="70"/>
  <c r="O1269" i="70"/>
  <c r="O1270" i="70"/>
  <c r="O1271" i="70"/>
  <c r="O1272" i="70"/>
  <c r="O1273" i="70"/>
  <c r="O1274" i="70"/>
  <c r="O1275" i="70"/>
  <c r="O1276" i="70"/>
  <c r="O1277" i="70"/>
  <c r="O1278" i="70"/>
  <c r="O1279" i="70"/>
  <c r="O1280" i="70"/>
  <c r="O1281" i="70"/>
  <c r="O1282" i="70"/>
  <c r="O1283" i="70"/>
  <c r="O1284" i="70"/>
  <c r="O1285" i="70"/>
  <c r="O1286" i="70"/>
  <c r="O1287" i="70"/>
  <c r="O1288" i="70"/>
  <c r="O1289" i="70"/>
  <c r="O1290" i="70"/>
  <c r="O1291" i="70"/>
  <c r="O1292" i="70"/>
  <c r="O1293" i="70"/>
  <c r="O1294" i="70"/>
  <c r="O1295" i="70"/>
  <c r="O1296" i="70"/>
  <c r="O1297" i="70"/>
  <c r="O1298" i="70"/>
  <c r="O1299" i="70"/>
  <c r="O1300" i="70"/>
  <c r="O1301" i="70"/>
  <c r="O1302" i="70"/>
  <c r="O1303" i="70"/>
  <c r="O1304" i="70"/>
  <c r="O1305" i="70"/>
  <c r="O1306" i="70"/>
  <c r="O1307" i="70"/>
  <c r="O1308" i="70"/>
  <c r="O1309" i="70"/>
  <c r="O1310" i="70"/>
  <c r="O1311" i="70"/>
  <c r="O1312" i="70"/>
  <c r="O1313" i="70"/>
  <c r="O1314" i="70"/>
  <c r="O1315" i="70"/>
  <c r="O1316" i="70"/>
  <c r="O1317" i="70"/>
  <c r="O1318" i="70"/>
  <c r="O1319" i="70"/>
  <c r="O1320" i="70"/>
  <c r="O1321" i="70"/>
  <c r="O1322" i="70"/>
  <c r="O1323" i="70"/>
  <c r="O1324" i="70"/>
  <c r="O1325" i="70"/>
  <c r="O1326" i="70"/>
  <c r="O1327" i="70"/>
  <c r="O1328" i="70"/>
  <c r="O1329" i="70"/>
  <c r="O1330" i="70"/>
  <c r="O1331" i="70"/>
  <c r="O1332" i="70"/>
  <c r="O1333" i="70"/>
  <c r="O1334" i="70"/>
  <c r="O1335" i="70"/>
  <c r="O1336" i="70"/>
  <c r="O1337" i="70"/>
  <c r="O1338" i="70"/>
  <c r="O1339" i="70"/>
  <c r="O1340" i="70"/>
  <c r="O1341" i="70"/>
  <c r="O1342" i="70"/>
  <c r="O1343" i="70"/>
  <c r="O1344" i="70"/>
  <c r="O1345" i="70"/>
  <c r="O1346" i="70"/>
  <c r="O1347" i="70"/>
  <c r="O1348" i="70"/>
  <c r="O1349" i="70"/>
  <c r="O1350" i="70"/>
  <c r="O1351" i="70"/>
  <c r="O1352" i="70"/>
  <c r="O1353" i="70"/>
  <c r="O1354" i="70"/>
  <c r="O1355" i="70"/>
  <c r="O1356" i="70"/>
  <c r="O1357" i="70"/>
  <c r="O1358" i="70"/>
  <c r="O1359" i="70"/>
  <c r="O1360" i="70"/>
  <c r="O1361" i="70"/>
  <c r="O1362" i="70"/>
  <c r="O1363" i="70"/>
  <c r="O1364" i="70"/>
  <c r="O1365" i="70"/>
  <c r="O1366" i="70"/>
  <c r="O1367" i="70"/>
  <c r="O1368" i="70"/>
  <c r="O1369" i="70"/>
  <c r="O1370" i="70"/>
  <c r="O1371" i="70"/>
  <c r="O1372" i="70"/>
  <c r="O1373" i="70"/>
  <c r="O1374" i="70"/>
  <c r="O1375" i="70"/>
  <c r="O1376" i="70"/>
  <c r="O1377" i="70"/>
  <c r="O1378" i="70"/>
  <c r="O1379" i="70"/>
  <c r="O1380" i="70"/>
  <c r="O1381" i="70"/>
  <c r="O1382" i="70"/>
  <c r="O1383" i="70"/>
  <c r="O1384" i="70"/>
  <c r="O1385" i="70"/>
  <c r="O1386" i="70"/>
  <c r="O1387" i="70"/>
  <c r="O1388" i="70"/>
  <c r="O1389" i="70"/>
  <c r="O1390" i="70"/>
  <c r="O1391" i="70"/>
  <c r="O1392" i="70"/>
  <c r="O1393" i="70"/>
  <c r="O1394" i="70"/>
  <c r="O1395" i="70"/>
  <c r="O1396" i="70"/>
  <c r="O1397" i="70"/>
  <c r="O1398" i="70"/>
  <c r="O1399" i="70"/>
  <c r="O1400" i="70"/>
  <c r="O1401" i="70"/>
  <c r="O1402" i="70"/>
  <c r="O1403" i="70"/>
  <c r="O1404" i="70"/>
  <c r="O1405" i="70"/>
  <c r="O1406" i="70"/>
  <c r="O1407" i="70"/>
  <c r="O1408" i="70"/>
  <c r="O1409" i="70"/>
  <c r="O1410" i="70"/>
  <c r="O1411" i="70"/>
  <c r="O1412" i="70"/>
  <c r="O1413" i="70"/>
  <c r="O1414" i="70"/>
  <c r="O1415" i="70"/>
  <c r="O1416" i="70"/>
  <c r="O1417" i="70"/>
  <c r="O1418" i="70"/>
  <c r="O1419" i="70"/>
  <c r="O1420" i="70"/>
  <c r="O1421" i="70"/>
  <c r="O1422" i="70"/>
  <c r="O1423" i="70"/>
  <c r="O1424" i="70"/>
  <c r="O1425" i="70"/>
  <c r="O1426" i="70"/>
  <c r="O1427" i="70"/>
  <c r="O1428" i="70"/>
  <c r="O1429" i="70"/>
  <c r="O1430" i="70"/>
  <c r="O1431" i="70"/>
  <c r="O1432" i="70"/>
  <c r="O1433" i="70"/>
  <c r="O1434" i="70"/>
  <c r="O1435" i="70"/>
  <c r="O1436" i="70"/>
  <c r="O1437" i="70"/>
  <c r="O1438" i="70"/>
  <c r="O1439" i="70"/>
  <c r="O1440" i="70"/>
  <c r="O1441" i="70"/>
  <c r="O1442" i="70"/>
  <c r="O1443" i="70"/>
  <c r="O1444" i="70"/>
  <c r="O1445" i="70"/>
  <c r="O1446" i="70"/>
  <c r="O1447" i="70"/>
  <c r="O1448" i="70"/>
  <c r="O1449" i="70"/>
  <c r="O1450" i="70"/>
  <c r="O1451" i="70"/>
  <c r="O1452" i="70"/>
  <c r="O1453" i="70"/>
  <c r="O1454" i="70"/>
  <c r="O1455" i="70"/>
  <c r="O1456" i="70"/>
  <c r="U22" i="70" s="1"/>
  <c r="O1457" i="70"/>
  <c r="O1458" i="70"/>
  <c r="O1459" i="70"/>
  <c r="O1460" i="70"/>
  <c r="O1461" i="70"/>
  <c r="O1462" i="70"/>
  <c r="O1463" i="70"/>
  <c r="O1464" i="70"/>
  <c r="O1465" i="70"/>
  <c r="O1466" i="70"/>
  <c r="O1467" i="70"/>
  <c r="O1468" i="70"/>
  <c r="O1469" i="70"/>
  <c r="O1470" i="70"/>
  <c r="O1471" i="70"/>
  <c r="O1472" i="70"/>
  <c r="O1473" i="70"/>
  <c r="O1474" i="70"/>
  <c r="O1475" i="70"/>
  <c r="O1476" i="70"/>
  <c r="O1477" i="70"/>
  <c r="O1478" i="70"/>
  <c r="O1479" i="70"/>
  <c r="O1480" i="70"/>
  <c r="O1481" i="70"/>
  <c r="O1482" i="70"/>
  <c r="O1483" i="70"/>
  <c r="O1484" i="70"/>
  <c r="O1485" i="70"/>
  <c r="O1486" i="70"/>
  <c r="O1487" i="70"/>
  <c r="O1488" i="70"/>
  <c r="O1489" i="70"/>
  <c r="O1490" i="70"/>
  <c r="O1491" i="70"/>
  <c r="O1492" i="70"/>
  <c r="O1493" i="70"/>
  <c r="O1494" i="70"/>
  <c r="O1495" i="70"/>
  <c r="O1496" i="70"/>
  <c r="O1497" i="70"/>
  <c r="O1498" i="70"/>
  <c r="O2" i="70"/>
  <c r="U23" i="70"/>
  <c r="V23" i="70"/>
  <c r="W23" i="70"/>
  <c r="U24" i="70"/>
  <c r="V24" i="70"/>
  <c r="W24" i="70"/>
  <c r="U25" i="70"/>
  <c r="V25" i="70"/>
  <c r="W25" i="70"/>
  <c r="U28" i="70"/>
  <c r="V28" i="70"/>
  <c r="W28" i="70"/>
  <c r="U29" i="70"/>
  <c r="V29" i="70"/>
  <c r="W29" i="70"/>
  <c r="V22" i="70"/>
  <c r="W22" i="70"/>
  <c r="X22" i="70"/>
  <c r="Q23" i="70"/>
  <c r="R23" i="70"/>
  <c r="S23" i="70"/>
  <c r="Q24" i="70"/>
  <c r="R24" i="70"/>
  <c r="S24" i="70"/>
  <c r="Q25" i="70"/>
  <c r="R25" i="70"/>
  <c r="S25" i="70"/>
  <c r="T25" i="70"/>
  <c r="Q28" i="70"/>
  <c r="R28" i="70"/>
  <c r="S28" i="70"/>
  <c r="T28" i="70"/>
  <c r="Q29" i="70"/>
  <c r="R29" i="70"/>
  <c r="S29" i="70"/>
  <c r="T29" i="70"/>
  <c r="R22" i="70"/>
  <c r="S22" i="70"/>
  <c r="T22" i="70"/>
  <c r="Q22" i="70"/>
  <c r="O41" i="42"/>
  <c r="T24" i="70" l="1"/>
  <c r="T23" i="70"/>
  <c r="M1454" i="70" l="1"/>
  <c r="M1455" i="70"/>
  <c r="M1456" i="70"/>
  <c r="M1457" i="70"/>
  <c r="M1458" i="70"/>
  <c r="M1459" i="70"/>
  <c r="M1460" i="70"/>
  <c r="M1461" i="70"/>
  <c r="M1462" i="70"/>
  <c r="M1463" i="70"/>
  <c r="M1464" i="70"/>
  <c r="M1465" i="70"/>
  <c r="M1466" i="70"/>
  <c r="M1467" i="70"/>
  <c r="M1468" i="70"/>
  <c r="M1469" i="70"/>
  <c r="M1470" i="70"/>
  <c r="M1471" i="70"/>
  <c r="M1472" i="70"/>
  <c r="M1473" i="70"/>
  <c r="M1474" i="70"/>
  <c r="M1475" i="70"/>
  <c r="M1476" i="70"/>
  <c r="M1477" i="70"/>
  <c r="M1478" i="70"/>
  <c r="M1479" i="70"/>
  <c r="M1480" i="70"/>
  <c r="M1481" i="70"/>
  <c r="M1482" i="70"/>
  <c r="M1483" i="70"/>
  <c r="M1484" i="70"/>
  <c r="M1485" i="70"/>
  <c r="M1486" i="70"/>
  <c r="M1487" i="70"/>
  <c r="M1488" i="70"/>
  <c r="M1489" i="70"/>
  <c r="M1490" i="70"/>
  <c r="M1491" i="70"/>
  <c r="M1492" i="70"/>
  <c r="M1493" i="70"/>
  <c r="M1494" i="70"/>
  <c r="M1495" i="70"/>
  <c r="M1496" i="70"/>
  <c r="M1497" i="70"/>
  <c r="M1498" i="70"/>
  <c r="BK72" i="42" l="1"/>
  <c r="BK71" i="42"/>
  <c r="BK70" i="42"/>
  <c r="BK69" i="42"/>
  <c r="BI69" i="42"/>
  <c r="BK68" i="42"/>
  <c r="BK67" i="42"/>
  <c r="BK66" i="42"/>
  <c r="BK65" i="42"/>
  <c r="BK64" i="42"/>
  <c r="A64" i="42"/>
  <c r="A65" i="42" s="1"/>
  <c r="BK63" i="42"/>
  <c r="BK62" i="42"/>
  <c r="BI62" i="42"/>
  <c r="BH62" i="42" s="1"/>
  <c r="BL61" i="42"/>
  <c r="BJ61" i="42"/>
  <c r="BI61" i="42"/>
  <c r="BL60" i="42"/>
  <c r="BK60" i="42" s="1"/>
  <c r="BJ60" i="42"/>
  <c r="O25" i="42"/>
  <c r="O21" i="42"/>
  <c r="O17" i="42"/>
  <c r="BL11" i="42"/>
  <c r="BJ11" i="42"/>
  <c r="BL10" i="42"/>
  <c r="BJ10" i="42"/>
  <c r="BL9" i="42"/>
  <c r="BJ9" i="42"/>
  <c r="BI9" i="42"/>
  <c r="BL8" i="42"/>
  <c r="BJ8" i="42"/>
  <c r="BL7" i="42"/>
  <c r="BJ7" i="42"/>
  <c r="BL6" i="42"/>
  <c r="BJ6" i="42"/>
  <c r="BL5" i="42"/>
  <c r="BJ5" i="42"/>
  <c r="BI5" i="42"/>
  <c r="B63" i="42"/>
  <c r="BJ4" i="42"/>
  <c r="BI4" i="42"/>
  <c r="M1453" i="70"/>
  <c r="M1452" i="70"/>
  <c r="M1451" i="70"/>
  <c r="M1450" i="70"/>
  <c r="M1449" i="70"/>
  <c r="M1448" i="70"/>
  <c r="M1447" i="70"/>
  <c r="M1446" i="70"/>
  <c r="M1445" i="70"/>
  <c r="M1444" i="70"/>
  <c r="M1443" i="70"/>
  <c r="M1442" i="70"/>
  <c r="M1441" i="70"/>
  <c r="M1440" i="70"/>
  <c r="M1439" i="70"/>
  <c r="M1438" i="70"/>
  <c r="M1437" i="70"/>
  <c r="M1436" i="70"/>
  <c r="M1435" i="70"/>
  <c r="M1434" i="70"/>
  <c r="M1433" i="70"/>
  <c r="M1432" i="70"/>
  <c r="M1431" i="70"/>
  <c r="M1430" i="70"/>
  <c r="M1429" i="70"/>
  <c r="M1428" i="70"/>
  <c r="M1427" i="70"/>
  <c r="M1426" i="70"/>
  <c r="M1425" i="70"/>
  <c r="M1424" i="70"/>
  <c r="M1423" i="70"/>
  <c r="M1422" i="70"/>
  <c r="M1421" i="70"/>
  <c r="M1420" i="70"/>
  <c r="M1419" i="70"/>
  <c r="M1418" i="70"/>
  <c r="M1417" i="70"/>
  <c r="M1416" i="70"/>
  <c r="M1415" i="70"/>
  <c r="M1414" i="70"/>
  <c r="M1413" i="70"/>
  <c r="M1412" i="70"/>
  <c r="M1411" i="70"/>
  <c r="M1410" i="70"/>
  <c r="M1409" i="70"/>
  <c r="M1408" i="70"/>
  <c r="M1407" i="70"/>
  <c r="M1406" i="70"/>
  <c r="M1405" i="70"/>
  <c r="M1404" i="70"/>
  <c r="M1403" i="70"/>
  <c r="M1402" i="70"/>
  <c r="M1401" i="70"/>
  <c r="M1400" i="70"/>
  <c r="M1399" i="70"/>
  <c r="M1398" i="70"/>
  <c r="M1397" i="70"/>
  <c r="M1396" i="70"/>
  <c r="M1395" i="70"/>
  <c r="M1394" i="70"/>
  <c r="M1393" i="70"/>
  <c r="M1392" i="70"/>
  <c r="M1391" i="70"/>
  <c r="M1390" i="70"/>
  <c r="M1389" i="70"/>
  <c r="M1388" i="70"/>
  <c r="M1387" i="70"/>
  <c r="M1386" i="70"/>
  <c r="M1385" i="70"/>
  <c r="M1384" i="70"/>
  <c r="M1383" i="70"/>
  <c r="M1382" i="70"/>
  <c r="M1381" i="70"/>
  <c r="M1380" i="70"/>
  <c r="M1379" i="70"/>
  <c r="M1378" i="70"/>
  <c r="M1377" i="70"/>
  <c r="M1376" i="70"/>
  <c r="M1375" i="70"/>
  <c r="M1374" i="70"/>
  <c r="M1373" i="70"/>
  <c r="M1372" i="70"/>
  <c r="M1371" i="70"/>
  <c r="M1370" i="70"/>
  <c r="M1369" i="70"/>
  <c r="M1368" i="70"/>
  <c r="M1367" i="70"/>
  <c r="M1366" i="70"/>
  <c r="M1365" i="70"/>
  <c r="M1364" i="70"/>
  <c r="M1363" i="70"/>
  <c r="M1362" i="70"/>
  <c r="M1361" i="70"/>
  <c r="M1360" i="70"/>
  <c r="M1359" i="70"/>
  <c r="M1358" i="70"/>
  <c r="M1357" i="70"/>
  <c r="M1356" i="70"/>
  <c r="M1355" i="70"/>
  <c r="M1354" i="70"/>
  <c r="M1353" i="70"/>
  <c r="M1352" i="70"/>
  <c r="M1351" i="70"/>
  <c r="M1350" i="70"/>
  <c r="M1349" i="70"/>
  <c r="M1348" i="70"/>
  <c r="M1347" i="70"/>
  <c r="M1346" i="70"/>
  <c r="M1345" i="70"/>
  <c r="M1344" i="70"/>
  <c r="M1343" i="70"/>
  <c r="M1342" i="70"/>
  <c r="M1341" i="70"/>
  <c r="M1340" i="70"/>
  <c r="M1339" i="70"/>
  <c r="M1338" i="70"/>
  <c r="M1337" i="70"/>
  <c r="M1336" i="70"/>
  <c r="M1335" i="70"/>
  <c r="M1334" i="70"/>
  <c r="M1333" i="70"/>
  <c r="M1332" i="70"/>
  <c r="M1331" i="70"/>
  <c r="M1330" i="70"/>
  <c r="M1329" i="70"/>
  <c r="M1328" i="70"/>
  <c r="M1327" i="70"/>
  <c r="M1326" i="70"/>
  <c r="M1325" i="70"/>
  <c r="M1324" i="70"/>
  <c r="M1323" i="70"/>
  <c r="M1322" i="70"/>
  <c r="M1321" i="70"/>
  <c r="M1320" i="70"/>
  <c r="M1319" i="70"/>
  <c r="M1318" i="70"/>
  <c r="M1317" i="70"/>
  <c r="M1316" i="70"/>
  <c r="M1315" i="70"/>
  <c r="M1314" i="70"/>
  <c r="M1313" i="70"/>
  <c r="M1312" i="70"/>
  <c r="M1311" i="70"/>
  <c r="M1310" i="70"/>
  <c r="M1309" i="70"/>
  <c r="M1308" i="70"/>
  <c r="M1307" i="70"/>
  <c r="M1306" i="70"/>
  <c r="M1305" i="70"/>
  <c r="M1304" i="70"/>
  <c r="M1303" i="70"/>
  <c r="M1302" i="70"/>
  <c r="M1301" i="70"/>
  <c r="M1300" i="70"/>
  <c r="M1299" i="70"/>
  <c r="M1298" i="70"/>
  <c r="M1297" i="70"/>
  <c r="M1296" i="70"/>
  <c r="M1295" i="70"/>
  <c r="M1294" i="70"/>
  <c r="M1293" i="70"/>
  <c r="M1292" i="70"/>
  <c r="M1291" i="70"/>
  <c r="M1290" i="70"/>
  <c r="M1289" i="70"/>
  <c r="M1288" i="70"/>
  <c r="M1287" i="70"/>
  <c r="BI63" i="42" l="1"/>
  <c r="BK61" i="42"/>
  <c r="BH65" i="42"/>
  <c r="BH66" i="42" s="1"/>
  <c r="A66" i="42"/>
  <c r="B66" i="42" s="1"/>
  <c r="BI66" i="42" s="1"/>
  <c r="BK9" i="42"/>
  <c r="BK10" i="42"/>
  <c r="BK5" i="42"/>
  <c r="BK11" i="42"/>
  <c r="BJ62" i="42"/>
  <c r="B64" i="42"/>
  <c r="BI64" i="42" s="1"/>
  <c r="BK4" i="42"/>
  <c r="BK6" i="42"/>
  <c r="BK7" i="42"/>
  <c r="BK8" i="42"/>
  <c r="B65" i="42"/>
  <c r="BI65" i="42" s="1"/>
  <c r="BJ65" i="42" s="1"/>
  <c r="BH63" i="42"/>
  <c r="M1286" i="70"/>
  <c r="M1285" i="70"/>
  <c r="M1284" i="70"/>
  <c r="M1283" i="70"/>
  <c r="M1282" i="70"/>
  <c r="M1281" i="70"/>
  <c r="M1280" i="70"/>
  <c r="M1279" i="70"/>
  <c r="M1278" i="70"/>
  <c r="M1277" i="70"/>
  <c r="M1276" i="70"/>
  <c r="M1275" i="70"/>
  <c r="M1274" i="70"/>
  <c r="M1273" i="70"/>
  <c r="M1272" i="70"/>
  <c r="M1271" i="70"/>
  <c r="M1270" i="70"/>
  <c r="M1269" i="70"/>
  <c r="M1268" i="70"/>
  <c r="M1267" i="70"/>
  <c r="M1266" i="70"/>
  <c r="M1265" i="70"/>
  <c r="M1264" i="70"/>
  <c r="M1263" i="70"/>
  <c r="M1262" i="70"/>
  <c r="M1261" i="70"/>
  <c r="M1260" i="70"/>
  <c r="M1259" i="70"/>
  <c r="M1258" i="70"/>
  <c r="M1257" i="70"/>
  <c r="M1256" i="70"/>
  <c r="M1255" i="70"/>
  <c r="M1254" i="70"/>
  <c r="M1253" i="70"/>
  <c r="M1252" i="70"/>
  <c r="M1251" i="70"/>
  <c r="M1250" i="70"/>
  <c r="M1249" i="70"/>
  <c r="M1248" i="70"/>
  <c r="M1247" i="70"/>
  <c r="M1246" i="70"/>
  <c r="M1245" i="70"/>
  <c r="M1244" i="70"/>
  <c r="M1243" i="70"/>
  <c r="M1242" i="70"/>
  <c r="M1241" i="70"/>
  <c r="M1240" i="70"/>
  <c r="M1239" i="70"/>
  <c r="M1238" i="70"/>
  <c r="M1237" i="70"/>
  <c r="M1236" i="70"/>
  <c r="M1235" i="70"/>
  <c r="M1234" i="70"/>
  <c r="M1233" i="70"/>
  <c r="M1232" i="70"/>
  <c r="M1231" i="70"/>
  <c r="M1230" i="70"/>
  <c r="M1229" i="70"/>
  <c r="M1228" i="70"/>
  <c r="M1227" i="70"/>
  <c r="M1226" i="70"/>
  <c r="M1225" i="70"/>
  <c r="M1224" i="70"/>
  <c r="M1223" i="70"/>
  <c r="M1222" i="70"/>
  <c r="M1221" i="70"/>
  <c r="M1220" i="70"/>
  <c r="M1219" i="70"/>
  <c r="M1218" i="70"/>
  <c r="M1217" i="70"/>
  <c r="M1216" i="70"/>
  <c r="M1215" i="70"/>
  <c r="M1214" i="70"/>
  <c r="M1213" i="70"/>
  <c r="M1212" i="70"/>
  <c r="M1211" i="70"/>
  <c r="M1210" i="70"/>
  <c r="M1209" i="70"/>
  <c r="M1208" i="70"/>
  <c r="M1207" i="70"/>
  <c r="M1206" i="70"/>
  <c r="M1205" i="70"/>
  <c r="M1204" i="70"/>
  <c r="M1203" i="70"/>
  <c r="M1202" i="70"/>
  <c r="M1201" i="70"/>
  <c r="M1200" i="70"/>
  <c r="M1199" i="70"/>
  <c r="M1198" i="70"/>
  <c r="M1197" i="70"/>
  <c r="M1196" i="70"/>
  <c r="M1195" i="70"/>
  <c r="M1194" i="70"/>
  <c r="I1194" i="70"/>
  <c r="M1193" i="70"/>
  <c r="I1193" i="70"/>
  <c r="M1192" i="70"/>
  <c r="I1192" i="70"/>
  <c r="M1191" i="70"/>
  <c r="I1191" i="70"/>
  <c r="O1191" i="70" s="1"/>
  <c r="M1190" i="70"/>
  <c r="I1190" i="70"/>
  <c r="M1189" i="70"/>
  <c r="I1189" i="70"/>
  <c r="M1188" i="70"/>
  <c r="I1188" i="70"/>
  <c r="O1188" i="70" s="1"/>
  <c r="M1187" i="70"/>
  <c r="I1187" i="70"/>
  <c r="O1187" i="70" s="1"/>
  <c r="M1186" i="70"/>
  <c r="I1186" i="70"/>
  <c r="O1186" i="70" s="1"/>
  <c r="M1185" i="70"/>
  <c r="I1185" i="70"/>
  <c r="O1185" i="70" s="1"/>
  <c r="M1184" i="70"/>
  <c r="I1184" i="70"/>
  <c r="O1184" i="70" s="1"/>
  <c r="M1183" i="70"/>
  <c r="I1183" i="70"/>
  <c r="M1182" i="70"/>
  <c r="I1182" i="70"/>
  <c r="O1182" i="70" s="1"/>
  <c r="M1181" i="70"/>
  <c r="I1181" i="70"/>
  <c r="M1180" i="70"/>
  <c r="I1180" i="70"/>
  <c r="M1179" i="70"/>
  <c r="I1179" i="70"/>
  <c r="M1178" i="70"/>
  <c r="I1178" i="70"/>
  <c r="O1178" i="70" s="1"/>
  <c r="M1177" i="70"/>
  <c r="I1177" i="70"/>
  <c r="O1177" i="70" s="1"/>
  <c r="M1176" i="70"/>
  <c r="I1176" i="70"/>
  <c r="O1176" i="70" s="1"/>
  <c r="M1175" i="70"/>
  <c r="I1175" i="70"/>
  <c r="M1174" i="70"/>
  <c r="I1174" i="70"/>
  <c r="M1173" i="70"/>
  <c r="I1173" i="70"/>
  <c r="M1172" i="70"/>
  <c r="I1172" i="70"/>
  <c r="M1171" i="70"/>
  <c r="I1171" i="70"/>
  <c r="M1170" i="70"/>
  <c r="I1170" i="70"/>
  <c r="M1169" i="70"/>
  <c r="I1169" i="70"/>
  <c r="O1169" i="70" s="1"/>
  <c r="M1168" i="70"/>
  <c r="I1168" i="70"/>
  <c r="M1167" i="70"/>
  <c r="I1167" i="70"/>
  <c r="M1166" i="70"/>
  <c r="I1166" i="70"/>
  <c r="M1165" i="70"/>
  <c r="I1165" i="70"/>
  <c r="M1164" i="70"/>
  <c r="I1164" i="70"/>
  <c r="M1163" i="70"/>
  <c r="I1163" i="70"/>
  <c r="M1162" i="70"/>
  <c r="I1162" i="70"/>
  <c r="M1161" i="70"/>
  <c r="I1161" i="70"/>
  <c r="M1160" i="70"/>
  <c r="I1160" i="70"/>
  <c r="M1159" i="70"/>
  <c r="I1159" i="70"/>
  <c r="M1158" i="70"/>
  <c r="I1158" i="70"/>
  <c r="M1157" i="70"/>
  <c r="I1157" i="70"/>
  <c r="O1157" i="70" s="1"/>
  <c r="M1156" i="70"/>
  <c r="I1156" i="70"/>
  <c r="M1155" i="70"/>
  <c r="I1155" i="70"/>
  <c r="M1154" i="70"/>
  <c r="I1154" i="70"/>
  <c r="M1153" i="70"/>
  <c r="I1153" i="70"/>
  <c r="M1152" i="70"/>
  <c r="I1152" i="70"/>
  <c r="M1151" i="70"/>
  <c r="I1151" i="70"/>
  <c r="M1150" i="70"/>
  <c r="I1150" i="70"/>
  <c r="M1149" i="70"/>
  <c r="I1149" i="70"/>
  <c r="M1148" i="70"/>
  <c r="I1148" i="70"/>
  <c r="O1148" i="70" s="1"/>
  <c r="M1147" i="70"/>
  <c r="I1147" i="70"/>
  <c r="M1146" i="70"/>
  <c r="I1146" i="70"/>
  <c r="M1145" i="70"/>
  <c r="I1145" i="70"/>
  <c r="M1144" i="70"/>
  <c r="I1144" i="70"/>
  <c r="O1144" i="70" s="1"/>
  <c r="M1143" i="70"/>
  <c r="I1143" i="70"/>
  <c r="O1143" i="70" s="1"/>
  <c r="M1142" i="70"/>
  <c r="I1142" i="70"/>
  <c r="O1142" i="70" s="1"/>
  <c r="M1141" i="70"/>
  <c r="I1141" i="70"/>
  <c r="M1140" i="70"/>
  <c r="I1140" i="70"/>
  <c r="M1139" i="70"/>
  <c r="I1139" i="70"/>
  <c r="M1138" i="70"/>
  <c r="I1138" i="70"/>
  <c r="O1138" i="70" s="1"/>
  <c r="M1137" i="70"/>
  <c r="I1137" i="70"/>
  <c r="M1136" i="70"/>
  <c r="I1136" i="70"/>
  <c r="M1135" i="70"/>
  <c r="I1135" i="70"/>
  <c r="M1134" i="70"/>
  <c r="I1134" i="70"/>
  <c r="M1133" i="70"/>
  <c r="I1133" i="70"/>
  <c r="M1132" i="70"/>
  <c r="I1132" i="70"/>
  <c r="M1131" i="70"/>
  <c r="I1131" i="70"/>
  <c r="M1130" i="70"/>
  <c r="I1130" i="70"/>
  <c r="M1129" i="70"/>
  <c r="I1129" i="70"/>
  <c r="O1129" i="70" s="1"/>
  <c r="M1128" i="70"/>
  <c r="I1128" i="70"/>
  <c r="M1127" i="70"/>
  <c r="I1127" i="70"/>
  <c r="M1126" i="70"/>
  <c r="I1126" i="70"/>
  <c r="M1125" i="70"/>
  <c r="I1125" i="70"/>
  <c r="M1124" i="70"/>
  <c r="I1124" i="70"/>
  <c r="M1123" i="70"/>
  <c r="I1123" i="70"/>
  <c r="M1122" i="70"/>
  <c r="I1122" i="70"/>
  <c r="M1121" i="70"/>
  <c r="I1121" i="70"/>
  <c r="M1120" i="70"/>
  <c r="I1120" i="70"/>
  <c r="M1119" i="70"/>
  <c r="I1119" i="70"/>
  <c r="M1118" i="70"/>
  <c r="I1118" i="70"/>
  <c r="M1117" i="70"/>
  <c r="I1117" i="70"/>
  <c r="M1116" i="70"/>
  <c r="I1116" i="70"/>
  <c r="M1115" i="70"/>
  <c r="I1115" i="70"/>
  <c r="M1114" i="70"/>
  <c r="I1114" i="70"/>
  <c r="M1113" i="70"/>
  <c r="I1113" i="70"/>
  <c r="M1112" i="70"/>
  <c r="I1112" i="70"/>
  <c r="O1112" i="70" s="1"/>
  <c r="M1111" i="70"/>
  <c r="I1111" i="70"/>
  <c r="M1110" i="70"/>
  <c r="I1110" i="70"/>
  <c r="M1109" i="70"/>
  <c r="I1109" i="70"/>
  <c r="M1108" i="70"/>
  <c r="I1108" i="70"/>
  <c r="O1108" i="70" s="1"/>
  <c r="M1107" i="70"/>
  <c r="I1107" i="70"/>
  <c r="O1107" i="70" s="1"/>
  <c r="M1106" i="70"/>
  <c r="I1106" i="70"/>
  <c r="M1105" i="70"/>
  <c r="I1105" i="70"/>
  <c r="O1105" i="70" s="1"/>
  <c r="M1104" i="70"/>
  <c r="I1104" i="70"/>
  <c r="O1104" i="70" s="1"/>
  <c r="M1103" i="70"/>
  <c r="I1103" i="70"/>
  <c r="O1103" i="70" s="1"/>
  <c r="M1102" i="70"/>
  <c r="I1102" i="70"/>
  <c r="O1102" i="70" s="1"/>
  <c r="M1101" i="70"/>
  <c r="I1101" i="70"/>
  <c r="O1101" i="70" s="1"/>
  <c r="M1100" i="70"/>
  <c r="I1100" i="70"/>
  <c r="M1099" i="70"/>
  <c r="I1099" i="70"/>
  <c r="O1099" i="70" s="1"/>
  <c r="M1098" i="70"/>
  <c r="I1098" i="70"/>
  <c r="M1097" i="70"/>
  <c r="I1097" i="70"/>
  <c r="M1096" i="70"/>
  <c r="I1096" i="70"/>
  <c r="M1095" i="70"/>
  <c r="I1095" i="70"/>
  <c r="M1094" i="70"/>
  <c r="I1094" i="70"/>
  <c r="M1093" i="70"/>
  <c r="I1093" i="70"/>
  <c r="M1092" i="70"/>
  <c r="I1092" i="70"/>
  <c r="M1091" i="70"/>
  <c r="I1091" i="70"/>
  <c r="M1090" i="70"/>
  <c r="I1090" i="70"/>
  <c r="M1089" i="70"/>
  <c r="I1089" i="70"/>
  <c r="M1088" i="70"/>
  <c r="I1088" i="70"/>
  <c r="M1087" i="70"/>
  <c r="I1087" i="70"/>
  <c r="M1086" i="70"/>
  <c r="I1086" i="70"/>
  <c r="M1085" i="70"/>
  <c r="I1085" i="70"/>
  <c r="M1084" i="70"/>
  <c r="I1084" i="70"/>
  <c r="M1083" i="70"/>
  <c r="I1083" i="70"/>
  <c r="M1082" i="70"/>
  <c r="I1082" i="70"/>
  <c r="M1081" i="70"/>
  <c r="I1081" i="70"/>
  <c r="M1080" i="70"/>
  <c r="I1080" i="70"/>
  <c r="M1079" i="70"/>
  <c r="I1079" i="70"/>
  <c r="M1078" i="70"/>
  <c r="I1078" i="70"/>
  <c r="M1077" i="70"/>
  <c r="I1077" i="70"/>
  <c r="M1076" i="70"/>
  <c r="I1076" i="70"/>
  <c r="M1075" i="70"/>
  <c r="I1075" i="70"/>
  <c r="M1074" i="70"/>
  <c r="I1074" i="70"/>
  <c r="M1073" i="70"/>
  <c r="I1073" i="70"/>
  <c r="M1072" i="70"/>
  <c r="I1072" i="70"/>
  <c r="M1071" i="70"/>
  <c r="I1071" i="70"/>
  <c r="O1071" i="70" s="1"/>
  <c r="M1070" i="70"/>
  <c r="I1070" i="70"/>
  <c r="O1070" i="70" s="1"/>
  <c r="M1069" i="70"/>
  <c r="I1069" i="70"/>
  <c r="M1068" i="70"/>
  <c r="I1068" i="70"/>
  <c r="O1068" i="70" s="1"/>
  <c r="M1067" i="70"/>
  <c r="I1067" i="70"/>
  <c r="O1067" i="70" s="1"/>
  <c r="M1066" i="70"/>
  <c r="I1066" i="70"/>
  <c r="M1065" i="70"/>
  <c r="I1065" i="70"/>
  <c r="M1064" i="70"/>
  <c r="I1064" i="70"/>
  <c r="M1063" i="70"/>
  <c r="I1063" i="70"/>
  <c r="O1063" i="70" s="1"/>
  <c r="M1062" i="70"/>
  <c r="I1062" i="70"/>
  <c r="M1061" i="70"/>
  <c r="I1061" i="70"/>
  <c r="O1061" i="70" s="1"/>
  <c r="M1060" i="70"/>
  <c r="I1060" i="70"/>
  <c r="M1059" i="70"/>
  <c r="I1059" i="70"/>
  <c r="M1058" i="70"/>
  <c r="I1058" i="70"/>
  <c r="M1057" i="70"/>
  <c r="I1057" i="70"/>
  <c r="M1056" i="70"/>
  <c r="I1056" i="70"/>
  <c r="M1055" i="70"/>
  <c r="I1055" i="70"/>
  <c r="O1055" i="70" s="1"/>
  <c r="M1054" i="70"/>
  <c r="I1054" i="70"/>
  <c r="M1053" i="70"/>
  <c r="I1053" i="70"/>
  <c r="M1052" i="70"/>
  <c r="I1052" i="70"/>
  <c r="M1051" i="70"/>
  <c r="I1051" i="70"/>
  <c r="O1051" i="70" s="1"/>
  <c r="M1050" i="70"/>
  <c r="I1050" i="70"/>
  <c r="M1049" i="70"/>
  <c r="I1049" i="70"/>
  <c r="M1048" i="70"/>
  <c r="I1048" i="70"/>
  <c r="M1047" i="70"/>
  <c r="I1047" i="70"/>
  <c r="M1046" i="70"/>
  <c r="I1046" i="70"/>
  <c r="M1045" i="70"/>
  <c r="I1045" i="70"/>
  <c r="M1044" i="70"/>
  <c r="I1044" i="70"/>
  <c r="M1043" i="70"/>
  <c r="I1043" i="70"/>
  <c r="M1042" i="70"/>
  <c r="I1042" i="70"/>
  <c r="M1041" i="70"/>
  <c r="I1041" i="70"/>
  <c r="O1041" i="70" s="1"/>
  <c r="M1040" i="70"/>
  <c r="I1040" i="70"/>
  <c r="M1039" i="70"/>
  <c r="I1039" i="70"/>
  <c r="O1039" i="70" s="1"/>
  <c r="M1038" i="70"/>
  <c r="I1038" i="70"/>
  <c r="M1037" i="70"/>
  <c r="I1037" i="70"/>
  <c r="M1036" i="70"/>
  <c r="I1036" i="70"/>
  <c r="O1036" i="70" s="1"/>
  <c r="M1035" i="70"/>
  <c r="I1035" i="70"/>
  <c r="M1034" i="70"/>
  <c r="I1034" i="70"/>
  <c r="M1033" i="70"/>
  <c r="I1033" i="70"/>
  <c r="M1032" i="70"/>
  <c r="I1032" i="70"/>
  <c r="O1032" i="70" s="1"/>
  <c r="M1031" i="70"/>
  <c r="I1031" i="70"/>
  <c r="O1031" i="70" s="1"/>
  <c r="M1030" i="70"/>
  <c r="I1030" i="70"/>
  <c r="O1030" i="70" s="1"/>
  <c r="M1029" i="70"/>
  <c r="I1029" i="70"/>
  <c r="M1028" i="70"/>
  <c r="I1028" i="70"/>
  <c r="M1027" i="70"/>
  <c r="I1027" i="70"/>
  <c r="O1027" i="70" s="1"/>
  <c r="M1026" i="70"/>
  <c r="I1026" i="70"/>
  <c r="O1026" i="70" s="1"/>
  <c r="M1025" i="70"/>
  <c r="I1025" i="70"/>
  <c r="M1024" i="70"/>
  <c r="I1024" i="70"/>
  <c r="M1023" i="70"/>
  <c r="I1023" i="70"/>
  <c r="O1023" i="70" s="1"/>
  <c r="M1022" i="70"/>
  <c r="I1022" i="70"/>
  <c r="O1022" i="70" s="1"/>
  <c r="M1021" i="70"/>
  <c r="I1021" i="70"/>
  <c r="M1020" i="70"/>
  <c r="I1020" i="70"/>
  <c r="M1019" i="70"/>
  <c r="I1019" i="70"/>
  <c r="M1018" i="70"/>
  <c r="I1018" i="70"/>
  <c r="M1017" i="70"/>
  <c r="I1017" i="70"/>
  <c r="O1017" i="70" s="1"/>
  <c r="M1016" i="70"/>
  <c r="I1016" i="70"/>
  <c r="O1016" i="70" s="1"/>
  <c r="M1015" i="70"/>
  <c r="I1015" i="70"/>
  <c r="M1014" i="70"/>
  <c r="I1014" i="70"/>
  <c r="M1013" i="70"/>
  <c r="I1013" i="70"/>
  <c r="O1013" i="70" s="1"/>
  <c r="M1012" i="70"/>
  <c r="I1012" i="70"/>
  <c r="M1011" i="70"/>
  <c r="I1011" i="70"/>
  <c r="M1010" i="70"/>
  <c r="I1010" i="70"/>
  <c r="M1009" i="70"/>
  <c r="I1009" i="70"/>
  <c r="M1008" i="70"/>
  <c r="I1008" i="70"/>
  <c r="O1008" i="70" s="1"/>
  <c r="M1007" i="70"/>
  <c r="I1007" i="70"/>
  <c r="M1006" i="70"/>
  <c r="I1006" i="70"/>
  <c r="M1005" i="70"/>
  <c r="I1005" i="70"/>
  <c r="O1005" i="70" s="1"/>
  <c r="M1004" i="70"/>
  <c r="I1004" i="70"/>
  <c r="M1003" i="70"/>
  <c r="I1003" i="70"/>
  <c r="M1002" i="70"/>
  <c r="I1002" i="70"/>
  <c r="O1002" i="70" s="1"/>
  <c r="M1001" i="70"/>
  <c r="I1001" i="70"/>
  <c r="M1000" i="70"/>
  <c r="I1000" i="70"/>
  <c r="O1000" i="70" s="1"/>
  <c r="M999" i="70"/>
  <c r="I999" i="70"/>
  <c r="O999" i="70" s="1"/>
  <c r="M998" i="70"/>
  <c r="I998" i="70"/>
  <c r="M997" i="70"/>
  <c r="I997" i="70"/>
  <c r="M996" i="70"/>
  <c r="I996" i="70"/>
  <c r="M995" i="70"/>
  <c r="I995" i="70"/>
  <c r="O995" i="70" s="1"/>
  <c r="M994" i="70"/>
  <c r="I994" i="70"/>
  <c r="M993" i="70"/>
  <c r="I993" i="70"/>
  <c r="O993" i="70" s="1"/>
  <c r="M992" i="70"/>
  <c r="I992" i="70"/>
  <c r="M991" i="70"/>
  <c r="I991" i="70"/>
  <c r="O991" i="70" s="1"/>
  <c r="M990" i="70"/>
  <c r="I990" i="70"/>
  <c r="O990" i="70" s="1"/>
  <c r="M989" i="70"/>
  <c r="I989" i="70"/>
  <c r="O989" i="70" s="1"/>
  <c r="M988" i="70"/>
  <c r="I988" i="70"/>
  <c r="M987" i="70"/>
  <c r="I987" i="70"/>
  <c r="O987" i="70" s="1"/>
  <c r="M986" i="70"/>
  <c r="I986" i="70"/>
  <c r="O986" i="70" s="1"/>
  <c r="M985" i="70"/>
  <c r="I985" i="70"/>
  <c r="M984" i="70"/>
  <c r="I984" i="70"/>
  <c r="M983" i="70"/>
  <c r="I983" i="70"/>
  <c r="M982" i="70"/>
  <c r="I982" i="70"/>
  <c r="M981" i="70"/>
  <c r="I981" i="70"/>
  <c r="O981" i="70" s="1"/>
  <c r="M980" i="70"/>
  <c r="I980" i="70"/>
  <c r="O980" i="70" s="1"/>
  <c r="M979" i="70"/>
  <c r="I979" i="70"/>
  <c r="M978" i="70"/>
  <c r="I978" i="70"/>
  <c r="M977" i="70"/>
  <c r="I977" i="70"/>
  <c r="M976" i="70"/>
  <c r="I976" i="70"/>
  <c r="O976" i="70" s="1"/>
  <c r="M975" i="70"/>
  <c r="I975" i="70"/>
  <c r="O975" i="70" s="1"/>
  <c r="M974" i="70"/>
  <c r="I974" i="70"/>
  <c r="M973" i="70"/>
  <c r="I973" i="70"/>
  <c r="M972" i="70"/>
  <c r="I972" i="70"/>
  <c r="O972" i="70" s="1"/>
  <c r="M971" i="70"/>
  <c r="I971" i="70"/>
  <c r="O971" i="70" s="1"/>
  <c r="M970" i="70"/>
  <c r="I970" i="70"/>
  <c r="O970" i="70" s="1"/>
  <c r="M969" i="70"/>
  <c r="I969" i="70"/>
  <c r="M968" i="70"/>
  <c r="I968" i="70"/>
  <c r="M967" i="70"/>
  <c r="I967" i="70"/>
  <c r="M966" i="70"/>
  <c r="I966" i="70"/>
  <c r="O966" i="70" s="1"/>
  <c r="M965" i="70"/>
  <c r="I965" i="70"/>
  <c r="M964" i="70"/>
  <c r="I964" i="70"/>
  <c r="M963" i="70"/>
  <c r="I963" i="70"/>
  <c r="O963" i="70" s="1"/>
  <c r="M962" i="70"/>
  <c r="I962" i="70"/>
  <c r="M961" i="70"/>
  <c r="I961" i="70"/>
  <c r="M960" i="70"/>
  <c r="I960" i="70"/>
  <c r="M959" i="70"/>
  <c r="I959" i="70"/>
  <c r="M958" i="70"/>
  <c r="I958" i="70"/>
  <c r="O958" i="70" s="1"/>
  <c r="M957" i="70"/>
  <c r="I957" i="70"/>
  <c r="M956" i="70"/>
  <c r="I956" i="70"/>
  <c r="M955" i="70"/>
  <c r="I955" i="70"/>
  <c r="M954" i="70"/>
  <c r="I954" i="70"/>
  <c r="M953" i="70"/>
  <c r="I953" i="70"/>
  <c r="M952" i="70"/>
  <c r="I952" i="70"/>
  <c r="M951" i="70"/>
  <c r="I951" i="70"/>
  <c r="M950" i="70"/>
  <c r="I950" i="70"/>
  <c r="O950" i="70" s="1"/>
  <c r="M949" i="70"/>
  <c r="I949" i="70"/>
  <c r="M948" i="70"/>
  <c r="I948" i="70"/>
  <c r="M947" i="70"/>
  <c r="I947" i="70"/>
  <c r="M946" i="70"/>
  <c r="I946" i="70"/>
  <c r="M945" i="70"/>
  <c r="I945" i="70"/>
  <c r="M944" i="70"/>
  <c r="I944" i="70"/>
  <c r="M943" i="70"/>
  <c r="I943" i="70"/>
  <c r="M942" i="70"/>
  <c r="I942" i="70"/>
  <c r="M941" i="70"/>
  <c r="I941" i="70"/>
  <c r="O941" i="70" s="1"/>
  <c r="M940" i="70"/>
  <c r="I940" i="70"/>
  <c r="O940" i="70" s="1"/>
  <c r="M939" i="70"/>
  <c r="I939" i="70"/>
  <c r="M938" i="70"/>
  <c r="I938" i="70"/>
  <c r="M937" i="70"/>
  <c r="I937" i="70"/>
  <c r="O937" i="70" s="1"/>
  <c r="M936" i="70"/>
  <c r="I936" i="70"/>
  <c r="O936" i="70" s="1"/>
  <c r="M935" i="70"/>
  <c r="I935" i="70"/>
  <c r="M934" i="70"/>
  <c r="I934" i="70"/>
  <c r="O934" i="70" s="1"/>
  <c r="M933" i="70"/>
  <c r="I933" i="70"/>
  <c r="M932" i="70"/>
  <c r="I932" i="70"/>
  <c r="O932" i="70" s="1"/>
  <c r="M931" i="70"/>
  <c r="I931" i="70"/>
  <c r="M930" i="70"/>
  <c r="I930" i="70"/>
  <c r="O930" i="70" s="1"/>
  <c r="M929" i="70"/>
  <c r="I929" i="70"/>
  <c r="M928" i="70"/>
  <c r="I928" i="70"/>
  <c r="M927" i="70"/>
  <c r="I927" i="70"/>
  <c r="O927" i="70" s="1"/>
  <c r="M926" i="70"/>
  <c r="I926" i="70"/>
  <c r="O926" i="70" s="1"/>
  <c r="M925" i="70"/>
  <c r="I925" i="70"/>
  <c r="M924" i="70"/>
  <c r="I924" i="70"/>
  <c r="M923" i="70"/>
  <c r="I923" i="70"/>
  <c r="M922" i="70"/>
  <c r="I922" i="70"/>
  <c r="M921" i="70"/>
  <c r="I921" i="70"/>
  <c r="M920" i="70"/>
  <c r="I920" i="70"/>
  <c r="O920" i="70" s="1"/>
  <c r="M919" i="70"/>
  <c r="I919" i="70"/>
  <c r="M918" i="70"/>
  <c r="I918" i="70"/>
  <c r="M917" i="70"/>
  <c r="I917" i="70"/>
  <c r="O917" i="70" s="1"/>
  <c r="M916" i="70"/>
  <c r="I916" i="70"/>
  <c r="M915" i="70"/>
  <c r="I915" i="70"/>
  <c r="M914" i="70"/>
  <c r="I914" i="70"/>
  <c r="O914" i="70" s="1"/>
  <c r="M913" i="70"/>
  <c r="I913" i="70"/>
  <c r="O913" i="70" s="1"/>
  <c r="M912" i="70"/>
  <c r="I912" i="70"/>
  <c r="M911" i="70"/>
  <c r="I911" i="70"/>
  <c r="M910" i="70"/>
  <c r="I910" i="70"/>
  <c r="M909" i="70"/>
  <c r="I909" i="70"/>
  <c r="M908" i="70"/>
  <c r="I908" i="70"/>
  <c r="M907" i="70"/>
  <c r="I907" i="70"/>
  <c r="M906" i="70"/>
  <c r="I906" i="70"/>
  <c r="M905" i="70"/>
  <c r="I905" i="70"/>
  <c r="O905" i="70" s="1"/>
  <c r="M904" i="70"/>
  <c r="I904" i="70"/>
  <c r="M903" i="70"/>
  <c r="I903" i="70"/>
  <c r="M902" i="70"/>
  <c r="I902" i="70"/>
  <c r="M901" i="70"/>
  <c r="I901" i="70"/>
  <c r="M900" i="70"/>
  <c r="I900" i="70"/>
  <c r="M899" i="70"/>
  <c r="I899" i="70"/>
  <c r="M898" i="70"/>
  <c r="I898" i="70"/>
  <c r="M897" i="70"/>
  <c r="I897" i="70"/>
  <c r="O897" i="70" s="1"/>
  <c r="M896" i="70"/>
  <c r="I896" i="70"/>
  <c r="O896" i="70" s="1"/>
  <c r="M895" i="70"/>
  <c r="I895" i="70"/>
  <c r="M894" i="70"/>
  <c r="I894" i="70"/>
  <c r="M893" i="70"/>
  <c r="I893" i="70"/>
  <c r="M892" i="70"/>
  <c r="I892" i="70"/>
  <c r="M891" i="70"/>
  <c r="I891" i="70"/>
  <c r="O891" i="70" s="1"/>
  <c r="M890" i="70"/>
  <c r="I890" i="70"/>
  <c r="O890" i="70" s="1"/>
  <c r="M889" i="70"/>
  <c r="I889" i="70"/>
  <c r="M888" i="70"/>
  <c r="I888" i="70"/>
  <c r="M887" i="70"/>
  <c r="I887" i="70"/>
  <c r="M886" i="70"/>
  <c r="I886" i="70"/>
  <c r="M885" i="70"/>
  <c r="I885" i="70"/>
  <c r="M884" i="70"/>
  <c r="I884" i="70"/>
  <c r="M883" i="70"/>
  <c r="I883" i="70"/>
  <c r="M882" i="70"/>
  <c r="I882" i="70"/>
  <c r="O882" i="70" s="1"/>
  <c r="M881" i="70"/>
  <c r="I881" i="70"/>
  <c r="O881" i="70" s="1"/>
  <c r="M880" i="70"/>
  <c r="I880" i="70"/>
  <c r="M879" i="70"/>
  <c r="I879" i="70"/>
  <c r="M878" i="70"/>
  <c r="I878" i="70"/>
  <c r="M877" i="70"/>
  <c r="I877" i="70"/>
  <c r="M876" i="70"/>
  <c r="I876" i="70"/>
  <c r="M875" i="70"/>
  <c r="I875" i="70"/>
  <c r="O875" i="70" s="1"/>
  <c r="M874" i="70"/>
  <c r="I874" i="70"/>
  <c r="M873" i="70"/>
  <c r="I873" i="70"/>
  <c r="M872" i="70"/>
  <c r="I872" i="70"/>
  <c r="M871" i="70"/>
  <c r="I871" i="70"/>
  <c r="M870" i="70"/>
  <c r="I870" i="70"/>
  <c r="M869" i="70"/>
  <c r="I869" i="70"/>
  <c r="M868" i="70"/>
  <c r="I868" i="70"/>
  <c r="M867" i="70"/>
  <c r="I867" i="70"/>
  <c r="M866" i="70"/>
  <c r="I866" i="70"/>
  <c r="M865" i="70"/>
  <c r="I865" i="70"/>
  <c r="M864" i="70"/>
  <c r="I864" i="70"/>
  <c r="M863" i="70"/>
  <c r="I863" i="70"/>
  <c r="M862" i="70"/>
  <c r="I862" i="70"/>
  <c r="M861" i="70"/>
  <c r="I861" i="70"/>
  <c r="M860" i="70"/>
  <c r="I860" i="70"/>
  <c r="M859" i="70"/>
  <c r="I859" i="70"/>
  <c r="M858" i="70"/>
  <c r="I858" i="70"/>
  <c r="M857" i="70"/>
  <c r="I857" i="70"/>
  <c r="M856" i="70"/>
  <c r="I856" i="70"/>
  <c r="M855" i="70"/>
  <c r="I855" i="70"/>
  <c r="O855" i="70" s="1"/>
  <c r="M854" i="70"/>
  <c r="I854" i="70"/>
  <c r="O854" i="70" s="1"/>
  <c r="M853" i="70"/>
  <c r="I853" i="70"/>
  <c r="M852" i="70"/>
  <c r="I852" i="70"/>
  <c r="M851" i="70"/>
  <c r="I851" i="70"/>
  <c r="M850" i="70"/>
  <c r="I850" i="70"/>
  <c r="O850" i="70" s="1"/>
  <c r="M849" i="70"/>
  <c r="I849" i="70"/>
  <c r="M848" i="70"/>
  <c r="I848" i="70"/>
  <c r="O848" i="70" s="1"/>
  <c r="M847" i="70"/>
  <c r="I847" i="70"/>
  <c r="O847" i="70" s="1"/>
  <c r="M846" i="70"/>
  <c r="I846" i="70"/>
  <c r="M845" i="70"/>
  <c r="I845" i="70"/>
  <c r="M844" i="70"/>
  <c r="I844" i="70"/>
  <c r="M843" i="70"/>
  <c r="I843" i="70"/>
  <c r="M842" i="70"/>
  <c r="I842" i="70"/>
  <c r="O842" i="70" s="1"/>
  <c r="M841" i="70"/>
  <c r="I841" i="70"/>
  <c r="O841" i="70" s="1"/>
  <c r="M840" i="70"/>
  <c r="I840" i="70"/>
  <c r="O840" i="70" s="1"/>
  <c r="M839" i="70"/>
  <c r="I839" i="70"/>
  <c r="M838" i="70"/>
  <c r="I838" i="70"/>
  <c r="O838" i="70" s="1"/>
  <c r="M837" i="70"/>
  <c r="I837" i="70"/>
  <c r="O837" i="70" s="1"/>
  <c r="M836" i="70"/>
  <c r="I836" i="70"/>
  <c r="M835" i="70"/>
  <c r="I835" i="70"/>
  <c r="M834" i="70"/>
  <c r="I834" i="70"/>
  <c r="O834" i="70" s="1"/>
  <c r="M833" i="70"/>
  <c r="I833" i="70"/>
  <c r="M832" i="70"/>
  <c r="I832" i="70"/>
  <c r="M831" i="70"/>
  <c r="I831" i="70"/>
  <c r="M830" i="70"/>
  <c r="I830" i="70"/>
  <c r="M829" i="70"/>
  <c r="I829" i="70"/>
  <c r="O829" i="70" s="1"/>
  <c r="M828" i="70"/>
  <c r="I828" i="70"/>
  <c r="M827" i="70"/>
  <c r="I827" i="70"/>
  <c r="M826" i="70"/>
  <c r="I826" i="70"/>
  <c r="M825" i="70"/>
  <c r="I825" i="70"/>
  <c r="O825" i="70" s="1"/>
  <c r="M824" i="70"/>
  <c r="I824" i="70"/>
  <c r="M823" i="70"/>
  <c r="I823" i="70"/>
  <c r="O823" i="70" s="1"/>
  <c r="M822" i="70"/>
  <c r="I822" i="70"/>
  <c r="M821" i="70"/>
  <c r="I821" i="70"/>
  <c r="M820" i="70"/>
  <c r="I820" i="70"/>
  <c r="M819" i="70"/>
  <c r="I819" i="70"/>
  <c r="O819" i="70" s="1"/>
  <c r="M818" i="70"/>
  <c r="I818" i="70"/>
  <c r="O818" i="70" s="1"/>
  <c r="M817" i="70"/>
  <c r="I817" i="70"/>
  <c r="M816" i="70"/>
  <c r="I816" i="70"/>
  <c r="O816" i="70" s="1"/>
  <c r="M815" i="70"/>
  <c r="I815" i="70"/>
  <c r="O815" i="70" s="1"/>
  <c r="M814" i="70"/>
  <c r="I814" i="70"/>
  <c r="M813" i="70"/>
  <c r="I813" i="70"/>
  <c r="O813" i="70" s="1"/>
  <c r="M812" i="70"/>
  <c r="I812" i="70"/>
  <c r="O812" i="70" s="1"/>
  <c r="M811" i="70"/>
  <c r="I811" i="70"/>
  <c r="M810" i="70"/>
  <c r="I810" i="70"/>
  <c r="M809" i="70"/>
  <c r="I809" i="70"/>
  <c r="M808" i="70"/>
  <c r="I808" i="70"/>
  <c r="O808" i="70" s="1"/>
  <c r="M807" i="70"/>
  <c r="I807" i="70"/>
  <c r="M806" i="70"/>
  <c r="I806" i="70"/>
  <c r="M805" i="70"/>
  <c r="I805" i="70"/>
  <c r="M804" i="70"/>
  <c r="I804" i="70"/>
  <c r="M803" i="70"/>
  <c r="I803" i="70"/>
  <c r="O803" i="70" s="1"/>
  <c r="M802" i="70"/>
  <c r="I802" i="70"/>
  <c r="M801" i="70"/>
  <c r="I801" i="70"/>
  <c r="M800" i="70"/>
  <c r="I800" i="70"/>
  <c r="M799" i="70"/>
  <c r="I799" i="70"/>
  <c r="O799" i="70" s="1"/>
  <c r="M798" i="70"/>
  <c r="I798" i="70"/>
  <c r="M797" i="70"/>
  <c r="I797" i="70"/>
  <c r="O797" i="70" s="1"/>
  <c r="M796" i="70"/>
  <c r="I796" i="70"/>
  <c r="O796" i="70" s="1"/>
  <c r="M795" i="70"/>
  <c r="I795" i="70"/>
  <c r="M794" i="70"/>
  <c r="I794" i="70"/>
  <c r="O794" i="70" s="1"/>
  <c r="M793" i="70"/>
  <c r="I793" i="70"/>
  <c r="O793" i="70" s="1"/>
  <c r="M792" i="70"/>
  <c r="I792" i="70"/>
  <c r="O792" i="70" s="1"/>
  <c r="M791" i="70"/>
  <c r="I791" i="70"/>
  <c r="M790" i="70"/>
  <c r="I790" i="70"/>
  <c r="M789" i="70"/>
  <c r="I789" i="70"/>
  <c r="M788" i="70"/>
  <c r="I788" i="70"/>
  <c r="M787" i="70"/>
  <c r="I787" i="70"/>
  <c r="M786" i="70"/>
  <c r="I786" i="70"/>
  <c r="O786" i="70" s="1"/>
  <c r="M785" i="70"/>
  <c r="I785" i="70"/>
  <c r="M784" i="70"/>
  <c r="I784" i="70"/>
  <c r="M783" i="70"/>
  <c r="I783" i="70"/>
  <c r="M782" i="70"/>
  <c r="I782" i="70"/>
  <c r="M781" i="70"/>
  <c r="I781" i="70"/>
  <c r="M780" i="70"/>
  <c r="I780" i="70"/>
  <c r="M779" i="70"/>
  <c r="I779" i="70"/>
  <c r="M778" i="70"/>
  <c r="I778" i="70"/>
  <c r="M777" i="70"/>
  <c r="I777" i="70"/>
  <c r="M776" i="70"/>
  <c r="I776" i="70"/>
  <c r="M775" i="70"/>
  <c r="I775" i="70"/>
  <c r="M774" i="70"/>
  <c r="I774" i="70"/>
  <c r="M773" i="70"/>
  <c r="I773" i="70"/>
  <c r="O773" i="70" s="1"/>
  <c r="M772" i="70"/>
  <c r="I772" i="70"/>
  <c r="M771" i="70"/>
  <c r="I771" i="70"/>
  <c r="M770" i="70"/>
  <c r="I770" i="70"/>
  <c r="M769" i="70"/>
  <c r="I769" i="70"/>
  <c r="M768" i="70"/>
  <c r="I768" i="70"/>
  <c r="O768" i="70" s="1"/>
  <c r="M767" i="70"/>
  <c r="I767" i="70"/>
  <c r="O767" i="70" s="1"/>
  <c r="M766" i="70"/>
  <c r="I766" i="70"/>
  <c r="M765" i="70"/>
  <c r="I765" i="70"/>
  <c r="M764" i="70"/>
  <c r="I764" i="70"/>
  <c r="M763" i="70"/>
  <c r="I763" i="70"/>
  <c r="O763" i="70" s="1"/>
  <c r="M762" i="70"/>
  <c r="I762" i="70"/>
  <c r="O762" i="70" s="1"/>
  <c r="M761" i="70"/>
  <c r="I761" i="70"/>
  <c r="O761" i="70" s="1"/>
  <c r="M760" i="70"/>
  <c r="I760" i="70"/>
  <c r="M759" i="70"/>
  <c r="I759" i="70"/>
  <c r="M758" i="70"/>
  <c r="I758" i="70"/>
  <c r="O758" i="70" s="1"/>
  <c r="M757" i="70"/>
  <c r="I757" i="70"/>
  <c r="M756" i="70"/>
  <c r="I756" i="70"/>
  <c r="M755" i="70"/>
  <c r="I755" i="70"/>
  <c r="M754" i="70"/>
  <c r="I754" i="70"/>
  <c r="O754" i="70" s="1"/>
  <c r="M753" i="70"/>
  <c r="I753" i="70"/>
  <c r="O753" i="70" s="1"/>
  <c r="M752" i="70"/>
  <c r="I752" i="70"/>
  <c r="M751" i="70"/>
  <c r="I751" i="70"/>
  <c r="M750" i="70"/>
  <c r="I750" i="70"/>
  <c r="O750" i="70" s="1"/>
  <c r="M749" i="70"/>
  <c r="I749" i="70"/>
  <c r="M748" i="70"/>
  <c r="I748" i="70"/>
  <c r="O748" i="70" s="1"/>
  <c r="M747" i="70"/>
  <c r="I747" i="70"/>
  <c r="M746" i="70"/>
  <c r="I746" i="70"/>
  <c r="M745" i="70"/>
  <c r="I745" i="70"/>
  <c r="M744" i="70"/>
  <c r="I744" i="70"/>
  <c r="M743" i="70"/>
  <c r="I743" i="70"/>
  <c r="O743" i="70" s="1"/>
  <c r="M742" i="70"/>
  <c r="I742" i="70"/>
  <c r="O742" i="70" s="1"/>
  <c r="M741" i="70"/>
  <c r="I741" i="70"/>
  <c r="M740" i="70"/>
  <c r="I740" i="70"/>
  <c r="M739" i="70"/>
  <c r="I739" i="70"/>
  <c r="M738" i="70"/>
  <c r="I738" i="70"/>
  <c r="M737" i="70"/>
  <c r="I737" i="70"/>
  <c r="M736" i="70"/>
  <c r="I736" i="70"/>
  <c r="M735" i="70"/>
  <c r="I735" i="70"/>
  <c r="M734" i="70"/>
  <c r="I734" i="70"/>
  <c r="M733" i="70"/>
  <c r="I733" i="70"/>
  <c r="M732" i="70"/>
  <c r="I732" i="70"/>
  <c r="M731" i="70"/>
  <c r="I731" i="70"/>
  <c r="M730" i="70"/>
  <c r="I730" i="70"/>
  <c r="M729" i="70"/>
  <c r="I729" i="70"/>
  <c r="M728" i="70"/>
  <c r="I728" i="70"/>
  <c r="E728" i="70"/>
  <c r="M727" i="70"/>
  <c r="I727" i="70"/>
  <c r="E727" i="70"/>
  <c r="M726" i="70"/>
  <c r="I726" i="70"/>
  <c r="O726" i="70" s="1"/>
  <c r="E726" i="70"/>
  <c r="M725" i="70"/>
  <c r="I725" i="70"/>
  <c r="E725" i="70"/>
  <c r="M724" i="70"/>
  <c r="I724" i="70"/>
  <c r="O724" i="70" s="1"/>
  <c r="E724" i="70"/>
  <c r="M723" i="70"/>
  <c r="I723" i="70"/>
  <c r="O723" i="70" s="1"/>
  <c r="E723" i="70"/>
  <c r="M722" i="70"/>
  <c r="I722" i="70"/>
  <c r="E722" i="70"/>
  <c r="M721" i="70"/>
  <c r="I721" i="70"/>
  <c r="E721" i="70"/>
  <c r="M720" i="70"/>
  <c r="I720" i="70"/>
  <c r="E720" i="70"/>
  <c r="M719" i="70"/>
  <c r="I719" i="70"/>
  <c r="O719" i="70" s="1"/>
  <c r="E719" i="70"/>
  <c r="M718" i="70"/>
  <c r="I718" i="70"/>
  <c r="O718" i="70" s="1"/>
  <c r="E718" i="70"/>
  <c r="M717" i="70"/>
  <c r="I717" i="70"/>
  <c r="E717" i="70"/>
  <c r="M716" i="70"/>
  <c r="I716" i="70"/>
  <c r="O716" i="70" s="1"/>
  <c r="E716" i="70"/>
  <c r="M715" i="70"/>
  <c r="I715" i="70"/>
  <c r="E715" i="70"/>
  <c r="M714" i="70"/>
  <c r="I714" i="70"/>
  <c r="O714" i="70" s="1"/>
  <c r="E714" i="70"/>
  <c r="M713" i="70"/>
  <c r="I713" i="70"/>
  <c r="O713" i="70" s="1"/>
  <c r="E713" i="70"/>
  <c r="M712" i="70"/>
  <c r="I712" i="70"/>
  <c r="O712" i="70" s="1"/>
  <c r="E712" i="70"/>
  <c r="M711" i="70"/>
  <c r="I711" i="70"/>
  <c r="E711" i="70"/>
  <c r="M710" i="70"/>
  <c r="I710" i="70"/>
  <c r="O710" i="70" s="1"/>
  <c r="E710" i="70"/>
  <c r="M709" i="70"/>
  <c r="I709" i="70"/>
  <c r="E709" i="70"/>
  <c r="M708" i="70"/>
  <c r="I708" i="70"/>
  <c r="E708" i="70"/>
  <c r="M707" i="70"/>
  <c r="I707" i="70"/>
  <c r="E707" i="70"/>
  <c r="M706" i="70"/>
  <c r="I706" i="70"/>
  <c r="E706" i="70"/>
  <c r="M705" i="70"/>
  <c r="I705" i="70"/>
  <c r="E705" i="70"/>
  <c r="M704" i="70"/>
  <c r="I704" i="70"/>
  <c r="E704" i="70"/>
  <c r="M703" i="70"/>
  <c r="I703" i="70"/>
  <c r="E703" i="70"/>
  <c r="M702" i="70"/>
  <c r="I702" i="70"/>
  <c r="E702" i="70"/>
  <c r="M701" i="70"/>
  <c r="I701" i="70"/>
  <c r="E701" i="70"/>
  <c r="M700" i="70"/>
  <c r="I700" i="70"/>
  <c r="E700" i="70"/>
  <c r="M699" i="70"/>
  <c r="I699" i="70"/>
  <c r="E699" i="70"/>
  <c r="M698" i="70"/>
  <c r="I698" i="70"/>
  <c r="E698" i="70"/>
  <c r="M697" i="70"/>
  <c r="I697" i="70"/>
  <c r="E697" i="70"/>
  <c r="M696" i="70"/>
  <c r="I696" i="70"/>
  <c r="E696" i="70"/>
  <c r="M695" i="70"/>
  <c r="I695" i="70"/>
  <c r="E695" i="70"/>
  <c r="M694" i="70"/>
  <c r="I694" i="70"/>
  <c r="E694" i="70"/>
  <c r="M693" i="70"/>
  <c r="I693" i="70"/>
  <c r="E693" i="70"/>
  <c r="M692" i="70"/>
  <c r="I692" i="70"/>
  <c r="E692" i="70"/>
  <c r="M691" i="70"/>
  <c r="I691" i="70"/>
  <c r="E691" i="70"/>
  <c r="M690" i="70"/>
  <c r="I690" i="70"/>
  <c r="E690" i="70"/>
  <c r="M689" i="70"/>
  <c r="I689" i="70"/>
  <c r="E689" i="70"/>
  <c r="M688" i="70"/>
  <c r="I688" i="70"/>
  <c r="E688" i="70"/>
  <c r="M687" i="70"/>
  <c r="I687" i="70"/>
  <c r="E687" i="70"/>
  <c r="M686" i="70"/>
  <c r="I686" i="70"/>
  <c r="E686" i="70"/>
  <c r="M685" i="70"/>
  <c r="I685" i="70"/>
  <c r="M684" i="70"/>
  <c r="I684" i="70"/>
  <c r="M683" i="70"/>
  <c r="I683" i="70"/>
  <c r="M682" i="70"/>
  <c r="I682" i="70"/>
  <c r="O682" i="70" s="1"/>
  <c r="M681" i="70"/>
  <c r="I681" i="70"/>
  <c r="O681" i="70" s="1"/>
  <c r="M680" i="70"/>
  <c r="I680" i="70"/>
  <c r="O680" i="70" s="1"/>
  <c r="M679" i="70"/>
  <c r="I679" i="70"/>
  <c r="M678" i="70"/>
  <c r="I678" i="70"/>
  <c r="M677" i="70"/>
  <c r="I677" i="70"/>
  <c r="O677" i="70" s="1"/>
  <c r="M676" i="70"/>
  <c r="I676" i="70"/>
  <c r="O676" i="70" s="1"/>
  <c r="M675" i="70"/>
  <c r="I675" i="70"/>
  <c r="M674" i="70"/>
  <c r="I674" i="70"/>
  <c r="O674" i="70" s="1"/>
  <c r="M673" i="70"/>
  <c r="I673" i="70"/>
  <c r="M672" i="70"/>
  <c r="I672" i="70"/>
  <c r="M671" i="70"/>
  <c r="I671" i="70"/>
  <c r="O671" i="70" s="1"/>
  <c r="M670" i="70"/>
  <c r="I670" i="70"/>
  <c r="M669" i="70"/>
  <c r="I669" i="70"/>
  <c r="M668" i="70"/>
  <c r="I668" i="70"/>
  <c r="M667" i="70"/>
  <c r="I667" i="70"/>
  <c r="M666" i="70"/>
  <c r="I666" i="70"/>
  <c r="O666" i="70" s="1"/>
  <c r="M665" i="70"/>
  <c r="I665" i="70"/>
  <c r="O665" i="70" s="1"/>
  <c r="M664" i="70"/>
  <c r="I664" i="70"/>
  <c r="O664" i="70" s="1"/>
  <c r="M663" i="70"/>
  <c r="I663" i="70"/>
  <c r="O663" i="70" s="1"/>
  <c r="M662" i="70"/>
  <c r="I662" i="70"/>
  <c r="M661" i="70"/>
  <c r="I661" i="70"/>
  <c r="M660" i="70"/>
  <c r="I660" i="70"/>
  <c r="O660" i="70" s="1"/>
  <c r="M659" i="70"/>
  <c r="I659" i="70"/>
  <c r="M658" i="70"/>
  <c r="I658" i="70"/>
  <c r="O658" i="70" s="1"/>
  <c r="M657" i="70"/>
  <c r="I657" i="70"/>
  <c r="M656" i="70"/>
  <c r="I656" i="70"/>
  <c r="M655" i="70"/>
  <c r="I655" i="70"/>
  <c r="M654" i="70"/>
  <c r="I654" i="70"/>
  <c r="M653" i="70"/>
  <c r="I653" i="70"/>
  <c r="M652" i="70"/>
  <c r="I652" i="70"/>
  <c r="M651" i="70"/>
  <c r="I651" i="70"/>
  <c r="M650" i="70"/>
  <c r="I650" i="70"/>
  <c r="O650" i="70" s="1"/>
  <c r="M649" i="70"/>
  <c r="I649" i="70"/>
  <c r="M648" i="70"/>
  <c r="I648" i="70"/>
  <c r="O648" i="70" s="1"/>
  <c r="M647" i="70"/>
  <c r="I647" i="70"/>
  <c r="M646" i="70"/>
  <c r="I646" i="70"/>
  <c r="M645" i="70"/>
  <c r="I645" i="70"/>
  <c r="O645" i="70" s="1"/>
  <c r="M644" i="70"/>
  <c r="I644" i="70"/>
  <c r="M643" i="70"/>
  <c r="I643" i="70"/>
  <c r="M642" i="70"/>
  <c r="I642" i="70"/>
  <c r="M641" i="70"/>
  <c r="I641" i="70"/>
  <c r="O641" i="70" s="1"/>
  <c r="M640" i="70"/>
  <c r="I640" i="70"/>
  <c r="O640" i="70" s="1"/>
  <c r="M639" i="70"/>
  <c r="I639" i="70"/>
  <c r="M638" i="70"/>
  <c r="I638" i="70"/>
  <c r="O638" i="70" s="1"/>
  <c r="M637" i="70"/>
  <c r="I637" i="70"/>
  <c r="O637" i="70" s="1"/>
  <c r="M636" i="70"/>
  <c r="I636" i="70"/>
  <c r="O636" i="70" s="1"/>
  <c r="M635" i="70"/>
  <c r="I635" i="70"/>
  <c r="M634" i="70"/>
  <c r="I634" i="70"/>
  <c r="M633" i="70"/>
  <c r="I633" i="70"/>
  <c r="O633" i="70" s="1"/>
  <c r="M632" i="70"/>
  <c r="I632" i="70"/>
  <c r="O632" i="70" s="1"/>
  <c r="M631" i="70"/>
  <c r="I631" i="70"/>
  <c r="M630" i="70"/>
  <c r="I630" i="70"/>
  <c r="O630" i="70" s="1"/>
  <c r="M629" i="70"/>
  <c r="I629" i="70"/>
  <c r="M628" i="70"/>
  <c r="I628" i="70"/>
  <c r="M627" i="70"/>
  <c r="I627" i="70"/>
  <c r="M626" i="70"/>
  <c r="I626" i="70"/>
  <c r="M625" i="70"/>
  <c r="I625" i="70"/>
  <c r="M624" i="70"/>
  <c r="I624" i="70"/>
  <c r="M623" i="70"/>
  <c r="I623" i="70"/>
  <c r="M622" i="70"/>
  <c r="I622" i="70"/>
  <c r="M621" i="70"/>
  <c r="I621" i="70"/>
  <c r="O621" i="70" s="1"/>
  <c r="M620" i="70"/>
  <c r="I620" i="70"/>
  <c r="M619" i="70"/>
  <c r="I619" i="70"/>
  <c r="M618" i="70"/>
  <c r="I618" i="70"/>
  <c r="M617" i="70"/>
  <c r="I617" i="70"/>
  <c r="M616" i="70"/>
  <c r="I616" i="70"/>
  <c r="M615" i="70"/>
  <c r="I615" i="70"/>
  <c r="M614" i="70"/>
  <c r="I614" i="70"/>
  <c r="M613" i="70"/>
  <c r="I613" i="70"/>
  <c r="M612" i="70"/>
  <c r="I612" i="70"/>
  <c r="O612" i="70" s="1"/>
  <c r="M611" i="70"/>
  <c r="I611" i="70"/>
  <c r="O611" i="70" s="1"/>
  <c r="M610" i="70"/>
  <c r="I610" i="70"/>
  <c r="M609" i="70"/>
  <c r="I609" i="70"/>
  <c r="M608" i="70"/>
  <c r="I608" i="70"/>
  <c r="M607" i="70"/>
  <c r="I607" i="70"/>
  <c r="M606" i="70"/>
  <c r="I606" i="70"/>
  <c r="M605" i="70"/>
  <c r="I605" i="70"/>
  <c r="M604" i="70"/>
  <c r="I604" i="70"/>
  <c r="M603" i="70"/>
  <c r="I603" i="70"/>
  <c r="M602" i="70"/>
  <c r="I602" i="70"/>
  <c r="M601" i="70"/>
  <c r="I601" i="70"/>
  <c r="M600" i="70"/>
  <c r="I600" i="70"/>
  <c r="M599" i="70"/>
  <c r="I599" i="70"/>
  <c r="M598" i="70"/>
  <c r="I598" i="70"/>
  <c r="O598" i="70" s="1"/>
  <c r="M597" i="70"/>
  <c r="I597" i="70"/>
  <c r="M596" i="70"/>
  <c r="I596" i="70"/>
  <c r="M595" i="70"/>
  <c r="I595" i="70"/>
  <c r="M594" i="70"/>
  <c r="I594" i="70"/>
  <c r="M593" i="70"/>
  <c r="I593" i="70"/>
  <c r="O593" i="70" s="1"/>
  <c r="M592" i="70"/>
  <c r="I592" i="70"/>
  <c r="M591" i="70"/>
  <c r="I591" i="70"/>
  <c r="M590" i="70"/>
  <c r="I590" i="70"/>
  <c r="M589" i="70"/>
  <c r="I589" i="70"/>
  <c r="O589" i="70" s="1"/>
  <c r="M588" i="70"/>
  <c r="I588" i="70"/>
  <c r="O588" i="70" s="1"/>
  <c r="M587" i="70"/>
  <c r="I587" i="70"/>
  <c r="M586" i="70"/>
  <c r="I586" i="70"/>
  <c r="O586" i="70" s="1"/>
  <c r="M585" i="70"/>
  <c r="I585" i="70"/>
  <c r="O585" i="70" s="1"/>
  <c r="M584" i="70"/>
  <c r="I584" i="70"/>
  <c r="M583" i="70"/>
  <c r="I583" i="70"/>
  <c r="M582" i="70"/>
  <c r="I582" i="70"/>
  <c r="M581" i="70"/>
  <c r="I581" i="70"/>
  <c r="M580" i="70"/>
  <c r="I580" i="70"/>
  <c r="M579" i="70"/>
  <c r="I579" i="70"/>
  <c r="M578" i="70"/>
  <c r="I578" i="70"/>
  <c r="M577" i="70"/>
  <c r="I577" i="70"/>
  <c r="M576" i="70"/>
  <c r="I576" i="70"/>
  <c r="M575" i="70"/>
  <c r="I575" i="70"/>
  <c r="M574" i="70"/>
  <c r="I574" i="70"/>
  <c r="M573" i="70"/>
  <c r="I573" i="70"/>
  <c r="M572" i="70"/>
  <c r="I572" i="70"/>
  <c r="M571" i="70"/>
  <c r="I571" i="70"/>
  <c r="M570" i="70"/>
  <c r="I570" i="70"/>
  <c r="M569" i="70"/>
  <c r="I569" i="70"/>
  <c r="M568" i="70"/>
  <c r="I568" i="70"/>
  <c r="M567" i="70"/>
  <c r="I567" i="70"/>
  <c r="M566" i="70"/>
  <c r="I566" i="70"/>
  <c r="M565" i="70"/>
  <c r="I565" i="70"/>
  <c r="M564" i="70"/>
  <c r="I564" i="70"/>
  <c r="M563" i="70"/>
  <c r="I563" i="70"/>
  <c r="O563" i="70" s="1"/>
  <c r="M562" i="70"/>
  <c r="I562" i="70"/>
  <c r="M561" i="70"/>
  <c r="I561" i="70"/>
  <c r="M560" i="70"/>
  <c r="I560" i="70"/>
  <c r="M559" i="70"/>
  <c r="I559" i="70"/>
  <c r="M558" i="70"/>
  <c r="I558" i="70"/>
  <c r="M557" i="70"/>
  <c r="I557" i="70"/>
  <c r="M556" i="70"/>
  <c r="I556" i="70"/>
  <c r="M555" i="70"/>
  <c r="I555" i="70"/>
  <c r="M554" i="70"/>
  <c r="I554" i="70"/>
  <c r="M553" i="70"/>
  <c r="I553" i="70"/>
  <c r="M552" i="70"/>
  <c r="I552" i="70"/>
  <c r="M551" i="70"/>
  <c r="I551" i="70"/>
  <c r="O551" i="70" s="1"/>
  <c r="M550" i="70"/>
  <c r="I550" i="70"/>
  <c r="O550" i="70" s="1"/>
  <c r="M549" i="70"/>
  <c r="I549" i="70"/>
  <c r="M548" i="70"/>
  <c r="I548" i="70"/>
  <c r="O548" i="70" s="1"/>
  <c r="M547" i="70"/>
  <c r="I547" i="70"/>
  <c r="M546" i="70"/>
  <c r="I546" i="70"/>
  <c r="M545" i="70"/>
  <c r="I545" i="70"/>
  <c r="M544" i="70"/>
  <c r="I544" i="70"/>
  <c r="M543" i="70"/>
  <c r="I543" i="70"/>
  <c r="O543" i="70" s="1"/>
  <c r="M542" i="70"/>
  <c r="I542" i="70"/>
  <c r="M541" i="70"/>
  <c r="I541" i="70"/>
  <c r="M540" i="70"/>
  <c r="I540" i="70"/>
  <c r="M539" i="70"/>
  <c r="I539" i="70"/>
  <c r="M538" i="70"/>
  <c r="I538" i="70"/>
  <c r="O538" i="70" s="1"/>
  <c r="M537" i="70"/>
  <c r="I537" i="70"/>
  <c r="O537" i="70" s="1"/>
  <c r="M536" i="70"/>
  <c r="I536" i="70"/>
  <c r="M535" i="70"/>
  <c r="I535" i="70"/>
  <c r="M534" i="70"/>
  <c r="I534" i="70"/>
  <c r="M533" i="70"/>
  <c r="I533" i="70"/>
  <c r="M532" i="70"/>
  <c r="I532" i="70"/>
  <c r="M531" i="70"/>
  <c r="I531" i="70"/>
  <c r="M530" i="70"/>
  <c r="I530" i="70"/>
  <c r="M529" i="70"/>
  <c r="I529" i="70"/>
  <c r="O529" i="70" s="1"/>
  <c r="M528" i="70"/>
  <c r="I528" i="70"/>
  <c r="M527" i="70"/>
  <c r="I527" i="70"/>
  <c r="M526" i="70"/>
  <c r="I526" i="70"/>
  <c r="O526" i="70" s="1"/>
  <c r="M525" i="70"/>
  <c r="I525" i="70"/>
  <c r="M524" i="70"/>
  <c r="I524" i="70"/>
  <c r="M523" i="70"/>
  <c r="I523" i="70"/>
  <c r="O523" i="70" s="1"/>
  <c r="M522" i="70"/>
  <c r="I522" i="70"/>
  <c r="M521" i="70"/>
  <c r="I521" i="70"/>
  <c r="M520" i="70"/>
  <c r="I520" i="70"/>
  <c r="M519" i="70"/>
  <c r="I519" i="70"/>
  <c r="M518" i="70"/>
  <c r="I518" i="70"/>
  <c r="M517" i="70"/>
  <c r="I517" i="70"/>
  <c r="M516" i="70"/>
  <c r="I516" i="70"/>
  <c r="M515" i="70"/>
  <c r="I515" i="70"/>
  <c r="O515" i="70" s="1"/>
  <c r="M514" i="70"/>
  <c r="I514" i="70"/>
  <c r="M513" i="70"/>
  <c r="I513" i="70"/>
  <c r="M512" i="70"/>
  <c r="I512" i="70"/>
  <c r="M511" i="70"/>
  <c r="I511" i="70"/>
  <c r="M510" i="70"/>
  <c r="L510" i="70"/>
  <c r="I510" i="70"/>
  <c r="M509" i="70"/>
  <c r="L509" i="70"/>
  <c r="I509" i="70"/>
  <c r="M508" i="70"/>
  <c r="L508" i="70"/>
  <c r="I508" i="70"/>
  <c r="M507" i="70"/>
  <c r="L507" i="70"/>
  <c r="I507" i="70"/>
  <c r="M506" i="70"/>
  <c r="L506" i="70"/>
  <c r="I506" i="70"/>
  <c r="M505" i="70"/>
  <c r="L505" i="70"/>
  <c r="I505" i="70"/>
  <c r="M504" i="70"/>
  <c r="L504" i="70"/>
  <c r="I504" i="70"/>
  <c r="M503" i="70"/>
  <c r="L503" i="70"/>
  <c r="I503" i="70"/>
  <c r="M502" i="70"/>
  <c r="L502" i="70"/>
  <c r="I502" i="70"/>
  <c r="M501" i="70"/>
  <c r="L501" i="70"/>
  <c r="I501" i="70"/>
  <c r="M500" i="70"/>
  <c r="L500" i="70"/>
  <c r="I500" i="70"/>
  <c r="M499" i="70"/>
  <c r="L499" i="70"/>
  <c r="I499" i="70"/>
  <c r="M498" i="70"/>
  <c r="L498" i="70"/>
  <c r="I498" i="70"/>
  <c r="M497" i="70"/>
  <c r="L497" i="70"/>
  <c r="I497" i="70"/>
  <c r="M496" i="70"/>
  <c r="L496" i="70"/>
  <c r="I496" i="70"/>
  <c r="M495" i="70"/>
  <c r="L495" i="70"/>
  <c r="I495" i="70"/>
  <c r="M494" i="70"/>
  <c r="L494" i="70"/>
  <c r="I494" i="70"/>
  <c r="M493" i="70"/>
  <c r="L493" i="70"/>
  <c r="I493" i="70"/>
  <c r="M492" i="70"/>
  <c r="L492" i="70"/>
  <c r="I492" i="70"/>
  <c r="M491" i="70"/>
  <c r="L491" i="70"/>
  <c r="I491" i="70"/>
  <c r="M490" i="70"/>
  <c r="L490" i="70"/>
  <c r="I490" i="70"/>
  <c r="M489" i="70"/>
  <c r="L489" i="70"/>
  <c r="I489" i="70"/>
  <c r="M488" i="70"/>
  <c r="L488" i="70"/>
  <c r="I488" i="70"/>
  <c r="M487" i="70"/>
  <c r="L487" i="70"/>
  <c r="I487" i="70"/>
  <c r="M486" i="70"/>
  <c r="L486" i="70"/>
  <c r="I486" i="70"/>
  <c r="M485" i="70"/>
  <c r="L485" i="70"/>
  <c r="I485" i="70"/>
  <c r="M484" i="70"/>
  <c r="L484" i="70"/>
  <c r="I484" i="70"/>
  <c r="M483" i="70"/>
  <c r="L483" i="70"/>
  <c r="I483" i="70"/>
  <c r="M482" i="70"/>
  <c r="L482" i="70"/>
  <c r="I482" i="70"/>
  <c r="M481" i="70"/>
  <c r="L481" i="70"/>
  <c r="I481" i="70"/>
  <c r="M480" i="70"/>
  <c r="L480" i="70"/>
  <c r="I480" i="70"/>
  <c r="M479" i="70"/>
  <c r="L479" i="70"/>
  <c r="I479" i="70"/>
  <c r="M478" i="70"/>
  <c r="L478" i="70"/>
  <c r="I478" i="70"/>
  <c r="M477" i="70"/>
  <c r="L477" i="70"/>
  <c r="I477" i="70"/>
  <c r="M476" i="70"/>
  <c r="L476" i="70"/>
  <c r="I476" i="70"/>
  <c r="M475" i="70"/>
  <c r="L475" i="70"/>
  <c r="I475" i="70"/>
  <c r="M474" i="70"/>
  <c r="L474" i="70"/>
  <c r="I474" i="70"/>
  <c r="M473" i="70"/>
  <c r="L473" i="70"/>
  <c r="I473" i="70"/>
  <c r="M472" i="70"/>
  <c r="L472" i="70"/>
  <c r="I472" i="70"/>
  <c r="M471" i="70"/>
  <c r="L471" i="70"/>
  <c r="I471" i="70"/>
  <c r="M470" i="70"/>
  <c r="L470" i="70"/>
  <c r="I470" i="70"/>
  <c r="M469" i="70"/>
  <c r="L469" i="70"/>
  <c r="I469" i="70"/>
  <c r="M468" i="70"/>
  <c r="L468" i="70"/>
  <c r="I468" i="70"/>
  <c r="M467" i="70"/>
  <c r="L467" i="70"/>
  <c r="I467" i="70"/>
  <c r="M466" i="70"/>
  <c r="L466" i="70"/>
  <c r="I466" i="70"/>
  <c r="M465" i="70"/>
  <c r="L465" i="70"/>
  <c r="I465" i="70"/>
  <c r="M464" i="70"/>
  <c r="L464" i="70"/>
  <c r="I464" i="70"/>
  <c r="M463" i="70"/>
  <c r="L463" i="70"/>
  <c r="I463" i="70"/>
  <c r="M462" i="70"/>
  <c r="L462" i="70"/>
  <c r="I462" i="70"/>
  <c r="M461" i="70"/>
  <c r="L461" i="70"/>
  <c r="I461" i="70"/>
  <c r="M460" i="70"/>
  <c r="L460" i="70"/>
  <c r="I460" i="70"/>
  <c r="M459" i="70"/>
  <c r="L459" i="70"/>
  <c r="I459" i="70"/>
  <c r="M458" i="70"/>
  <c r="L458" i="70"/>
  <c r="I458" i="70"/>
  <c r="M457" i="70"/>
  <c r="L457" i="70"/>
  <c r="I457" i="70"/>
  <c r="M456" i="70"/>
  <c r="L456" i="70"/>
  <c r="I456" i="70"/>
  <c r="M455" i="70"/>
  <c r="L455" i="70"/>
  <c r="I455" i="70"/>
  <c r="M454" i="70"/>
  <c r="L454" i="70"/>
  <c r="I454" i="70"/>
  <c r="M453" i="70"/>
  <c r="L453" i="70"/>
  <c r="I453" i="70"/>
  <c r="M452" i="70"/>
  <c r="L452" i="70"/>
  <c r="I452" i="70"/>
  <c r="M451" i="70"/>
  <c r="L451" i="70"/>
  <c r="I451" i="70"/>
  <c r="M450" i="70"/>
  <c r="L450" i="70"/>
  <c r="I450" i="70"/>
  <c r="M449" i="70"/>
  <c r="L449" i="70"/>
  <c r="I449" i="70"/>
  <c r="M448" i="70"/>
  <c r="L448" i="70"/>
  <c r="I448" i="70"/>
  <c r="M447" i="70"/>
  <c r="L447" i="70"/>
  <c r="I447" i="70"/>
  <c r="M446" i="70"/>
  <c r="L446" i="70"/>
  <c r="I446" i="70"/>
  <c r="M445" i="70"/>
  <c r="L445" i="70"/>
  <c r="I445" i="70"/>
  <c r="M444" i="70"/>
  <c r="L444" i="70"/>
  <c r="I444" i="70"/>
  <c r="M443" i="70"/>
  <c r="L443" i="70"/>
  <c r="I443" i="70"/>
  <c r="M442" i="70"/>
  <c r="L442" i="70"/>
  <c r="I442" i="70"/>
  <c r="M441" i="70"/>
  <c r="L441" i="70"/>
  <c r="I441" i="70"/>
  <c r="M440" i="70"/>
  <c r="L440" i="70"/>
  <c r="I440" i="70"/>
  <c r="M439" i="70"/>
  <c r="L439" i="70"/>
  <c r="I439" i="70"/>
  <c r="M438" i="70"/>
  <c r="L438" i="70"/>
  <c r="I438" i="70"/>
  <c r="M437" i="70"/>
  <c r="L437" i="70"/>
  <c r="I437" i="70"/>
  <c r="M436" i="70"/>
  <c r="L436" i="70"/>
  <c r="I436" i="70"/>
  <c r="M435" i="70"/>
  <c r="L435" i="70"/>
  <c r="I435" i="70"/>
  <c r="M434" i="70"/>
  <c r="L434" i="70"/>
  <c r="I434" i="70"/>
  <c r="M433" i="70"/>
  <c r="L433" i="70"/>
  <c r="I433" i="70"/>
  <c r="M432" i="70"/>
  <c r="L432" i="70"/>
  <c r="I432" i="70"/>
  <c r="M431" i="70"/>
  <c r="L431" i="70"/>
  <c r="I431" i="70"/>
  <c r="M430" i="70"/>
  <c r="L430" i="70"/>
  <c r="I430" i="70"/>
  <c r="M429" i="70"/>
  <c r="L429" i="70"/>
  <c r="I429" i="70"/>
  <c r="M428" i="70"/>
  <c r="L428" i="70"/>
  <c r="I428" i="70"/>
  <c r="M427" i="70"/>
  <c r="L427" i="70"/>
  <c r="I427" i="70"/>
  <c r="M426" i="70"/>
  <c r="L426" i="70"/>
  <c r="I426" i="70"/>
  <c r="M425" i="70"/>
  <c r="L425" i="70"/>
  <c r="I425" i="70"/>
  <c r="M424" i="70"/>
  <c r="L424" i="70"/>
  <c r="I424" i="70"/>
  <c r="M423" i="70"/>
  <c r="L423" i="70"/>
  <c r="I423" i="70"/>
  <c r="M422" i="70"/>
  <c r="L422" i="70"/>
  <c r="I422" i="70"/>
  <c r="M421" i="70"/>
  <c r="L421" i="70"/>
  <c r="I421" i="70"/>
  <c r="M420" i="70"/>
  <c r="L420" i="70"/>
  <c r="I420" i="70"/>
  <c r="M419" i="70"/>
  <c r="L419" i="70"/>
  <c r="I419" i="70"/>
  <c r="M418" i="70"/>
  <c r="L418" i="70"/>
  <c r="I418" i="70"/>
  <c r="M417" i="70"/>
  <c r="L417" i="70"/>
  <c r="I417" i="70"/>
  <c r="M416" i="70"/>
  <c r="L416" i="70"/>
  <c r="I416" i="70"/>
  <c r="M415" i="70"/>
  <c r="L415" i="70"/>
  <c r="I415" i="70"/>
  <c r="M414" i="70"/>
  <c r="L414" i="70"/>
  <c r="I414" i="70"/>
  <c r="M413" i="70"/>
  <c r="L413" i="70"/>
  <c r="I413" i="70"/>
  <c r="M412" i="70"/>
  <c r="L412" i="70"/>
  <c r="I412" i="70"/>
  <c r="M411" i="70"/>
  <c r="L411" i="70"/>
  <c r="I411" i="70"/>
  <c r="M410" i="70"/>
  <c r="L410" i="70"/>
  <c r="I410" i="70"/>
  <c r="M409" i="70"/>
  <c r="L409" i="70"/>
  <c r="I409" i="70"/>
  <c r="M408" i="70"/>
  <c r="L408" i="70"/>
  <c r="I408" i="70"/>
  <c r="M407" i="70"/>
  <c r="L407" i="70"/>
  <c r="I407" i="70"/>
  <c r="M406" i="70"/>
  <c r="L406" i="70"/>
  <c r="I406" i="70"/>
  <c r="M405" i="70"/>
  <c r="L405" i="70"/>
  <c r="I405" i="70"/>
  <c r="M404" i="70"/>
  <c r="L404" i="70"/>
  <c r="I404" i="70"/>
  <c r="M403" i="70"/>
  <c r="L403" i="70"/>
  <c r="I403" i="70"/>
  <c r="M402" i="70"/>
  <c r="L402" i="70"/>
  <c r="I402" i="70"/>
  <c r="M401" i="70"/>
  <c r="L401" i="70"/>
  <c r="I401" i="70"/>
  <c r="M400" i="70"/>
  <c r="L400" i="70"/>
  <c r="I400" i="70"/>
  <c r="M399" i="70"/>
  <c r="L399" i="70"/>
  <c r="I399" i="70"/>
  <c r="M398" i="70"/>
  <c r="L398" i="70"/>
  <c r="I398" i="70"/>
  <c r="M397" i="70"/>
  <c r="L397" i="70"/>
  <c r="I397" i="70"/>
  <c r="M396" i="70"/>
  <c r="L396" i="70"/>
  <c r="I396" i="70"/>
  <c r="M395" i="70"/>
  <c r="L395" i="70"/>
  <c r="I395" i="70"/>
  <c r="M394" i="70"/>
  <c r="L394" i="70"/>
  <c r="I394" i="70"/>
  <c r="M393" i="70"/>
  <c r="L393" i="70"/>
  <c r="I393" i="70"/>
  <c r="M392" i="70"/>
  <c r="L392" i="70"/>
  <c r="I392" i="70"/>
  <c r="M391" i="70"/>
  <c r="L391" i="70"/>
  <c r="I391" i="70"/>
  <c r="M390" i="70"/>
  <c r="L390" i="70"/>
  <c r="I390" i="70"/>
  <c r="M389" i="70"/>
  <c r="L389" i="70"/>
  <c r="I389" i="70"/>
  <c r="M388" i="70"/>
  <c r="L388" i="70"/>
  <c r="I388" i="70"/>
  <c r="M387" i="70"/>
  <c r="L387" i="70"/>
  <c r="I387" i="70"/>
  <c r="M386" i="70"/>
  <c r="L386" i="70"/>
  <c r="I386" i="70"/>
  <c r="M385" i="70"/>
  <c r="L385" i="70"/>
  <c r="I385" i="70"/>
  <c r="M384" i="70"/>
  <c r="L384" i="70"/>
  <c r="I384" i="70"/>
  <c r="M383" i="70"/>
  <c r="L383" i="70"/>
  <c r="I383" i="70"/>
  <c r="M382" i="70"/>
  <c r="L382" i="70"/>
  <c r="I382" i="70"/>
  <c r="M381" i="70"/>
  <c r="L381" i="70"/>
  <c r="I381" i="70"/>
  <c r="M380" i="70"/>
  <c r="L380" i="70"/>
  <c r="I380" i="70"/>
  <c r="M379" i="70"/>
  <c r="L379" i="70"/>
  <c r="I379" i="70"/>
  <c r="M378" i="70"/>
  <c r="L378" i="70"/>
  <c r="I378" i="70"/>
  <c r="M377" i="70"/>
  <c r="L377" i="70"/>
  <c r="I377" i="70"/>
  <c r="M376" i="70"/>
  <c r="L376" i="70"/>
  <c r="I376" i="70"/>
  <c r="M375" i="70"/>
  <c r="L375" i="70"/>
  <c r="I375" i="70"/>
  <c r="M374" i="70"/>
  <c r="L374" i="70"/>
  <c r="I374" i="70"/>
  <c r="M373" i="70"/>
  <c r="L373" i="70"/>
  <c r="I373" i="70"/>
  <c r="M372" i="70"/>
  <c r="L372" i="70"/>
  <c r="I372" i="70"/>
  <c r="M371" i="70"/>
  <c r="L371" i="70"/>
  <c r="I371" i="70"/>
  <c r="M370" i="70"/>
  <c r="L370" i="70"/>
  <c r="I370" i="70"/>
  <c r="M369" i="70"/>
  <c r="L369" i="70"/>
  <c r="I369" i="70"/>
  <c r="M368" i="70"/>
  <c r="L368" i="70"/>
  <c r="I368" i="70"/>
  <c r="M367" i="70"/>
  <c r="L367" i="70"/>
  <c r="I367" i="70"/>
  <c r="M366" i="70"/>
  <c r="L366" i="70"/>
  <c r="I366" i="70"/>
  <c r="M365" i="70"/>
  <c r="L365" i="70"/>
  <c r="I365" i="70"/>
  <c r="M364" i="70"/>
  <c r="L364" i="70"/>
  <c r="I364" i="70"/>
  <c r="M363" i="70"/>
  <c r="L363" i="70"/>
  <c r="I363" i="70"/>
  <c r="M362" i="70"/>
  <c r="L362" i="70"/>
  <c r="I362" i="70"/>
  <c r="M361" i="70"/>
  <c r="L361" i="70"/>
  <c r="I361" i="70"/>
  <c r="M360" i="70"/>
  <c r="L360" i="70"/>
  <c r="I360" i="70"/>
  <c r="M359" i="70"/>
  <c r="L359" i="70"/>
  <c r="I359" i="70"/>
  <c r="M358" i="70"/>
  <c r="L358" i="70"/>
  <c r="I358" i="70"/>
  <c r="M357" i="70"/>
  <c r="L357" i="70"/>
  <c r="I357" i="70"/>
  <c r="M356" i="70"/>
  <c r="L356" i="70"/>
  <c r="I356" i="70"/>
  <c r="M355" i="70"/>
  <c r="L355" i="70"/>
  <c r="I355" i="70"/>
  <c r="M354" i="70"/>
  <c r="L354" i="70"/>
  <c r="I354" i="70"/>
  <c r="M353" i="70"/>
  <c r="L353" i="70"/>
  <c r="I353" i="70"/>
  <c r="M352" i="70"/>
  <c r="L352" i="70"/>
  <c r="I352" i="70"/>
  <c r="M351" i="70"/>
  <c r="L351" i="70"/>
  <c r="I351" i="70"/>
  <c r="M350" i="70"/>
  <c r="L350" i="70"/>
  <c r="I350" i="70"/>
  <c r="M349" i="70"/>
  <c r="L349" i="70"/>
  <c r="I349" i="70"/>
  <c r="M348" i="70"/>
  <c r="L348" i="70"/>
  <c r="I348" i="70"/>
  <c r="M347" i="70"/>
  <c r="L347" i="70"/>
  <c r="I347" i="70"/>
  <c r="M346" i="70"/>
  <c r="L346" i="70"/>
  <c r="I346" i="70"/>
  <c r="M345" i="70"/>
  <c r="L345" i="70"/>
  <c r="I345" i="70"/>
  <c r="M344" i="70"/>
  <c r="L344" i="70"/>
  <c r="I344" i="70"/>
  <c r="M343" i="70"/>
  <c r="L343" i="70"/>
  <c r="I343" i="70"/>
  <c r="M342" i="70"/>
  <c r="L342" i="70"/>
  <c r="I342" i="70"/>
  <c r="M341" i="70"/>
  <c r="L341" i="70"/>
  <c r="I341" i="70"/>
  <c r="M340" i="70"/>
  <c r="L340" i="70"/>
  <c r="I340" i="70"/>
  <c r="M339" i="70"/>
  <c r="L339" i="70"/>
  <c r="I339" i="70"/>
  <c r="M338" i="70"/>
  <c r="L338" i="70"/>
  <c r="I338" i="70"/>
  <c r="M337" i="70"/>
  <c r="L337" i="70"/>
  <c r="I337" i="70"/>
  <c r="M336" i="70"/>
  <c r="L336" i="70"/>
  <c r="I336" i="70"/>
  <c r="M335" i="70"/>
  <c r="L335" i="70"/>
  <c r="I335" i="70"/>
  <c r="M334" i="70"/>
  <c r="L334" i="70"/>
  <c r="I334" i="70"/>
  <c r="M333" i="70"/>
  <c r="L333" i="70"/>
  <c r="I333" i="70"/>
  <c r="M332" i="70"/>
  <c r="L332" i="70"/>
  <c r="I332" i="70"/>
  <c r="M331" i="70"/>
  <c r="L331" i="70"/>
  <c r="I331" i="70"/>
  <c r="M330" i="70"/>
  <c r="L330" i="70"/>
  <c r="I330" i="70"/>
  <c r="M329" i="70"/>
  <c r="L329" i="70"/>
  <c r="I329" i="70"/>
  <c r="M328" i="70"/>
  <c r="L328" i="70"/>
  <c r="I328" i="70"/>
  <c r="M327" i="70"/>
  <c r="L327" i="70"/>
  <c r="I327" i="70"/>
  <c r="M326" i="70"/>
  <c r="L326" i="70"/>
  <c r="I326" i="70"/>
  <c r="M325" i="70"/>
  <c r="L325" i="70"/>
  <c r="I325" i="70"/>
  <c r="M324" i="70"/>
  <c r="L324" i="70"/>
  <c r="I324" i="70"/>
  <c r="M323" i="70"/>
  <c r="L323" i="70"/>
  <c r="I323" i="70"/>
  <c r="M322" i="70"/>
  <c r="L322" i="70"/>
  <c r="I322" i="70"/>
  <c r="M321" i="70"/>
  <c r="L321" i="70"/>
  <c r="I321" i="70"/>
  <c r="M320" i="70"/>
  <c r="L320" i="70"/>
  <c r="I320" i="70"/>
  <c r="M319" i="70"/>
  <c r="L319" i="70"/>
  <c r="I319" i="70"/>
  <c r="M318" i="70"/>
  <c r="L318" i="70"/>
  <c r="I318" i="70"/>
  <c r="M317" i="70"/>
  <c r="L317" i="70"/>
  <c r="I317" i="70"/>
  <c r="M316" i="70"/>
  <c r="L316" i="70"/>
  <c r="I316" i="70"/>
  <c r="M315" i="70"/>
  <c r="L315" i="70"/>
  <c r="I315" i="70"/>
  <c r="M314" i="70"/>
  <c r="L314" i="70"/>
  <c r="I314" i="70"/>
  <c r="M313" i="70"/>
  <c r="L313" i="70"/>
  <c r="I313" i="70"/>
  <c r="M312" i="70"/>
  <c r="L312" i="70"/>
  <c r="I312" i="70"/>
  <c r="M311" i="70"/>
  <c r="L311" i="70"/>
  <c r="I311" i="70"/>
  <c r="M310" i="70"/>
  <c r="L310" i="70"/>
  <c r="I310" i="70"/>
  <c r="M309" i="70"/>
  <c r="L309" i="70"/>
  <c r="I309" i="70"/>
  <c r="M308" i="70"/>
  <c r="L308" i="70"/>
  <c r="I308" i="70"/>
  <c r="M307" i="70"/>
  <c r="L307" i="70"/>
  <c r="I307" i="70"/>
  <c r="M306" i="70"/>
  <c r="L306" i="70"/>
  <c r="I306" i="70"/>
  <c r="M305" i="70"/>
  <c r="L305" i="70"/>
  <c r="I305" i="70"/>
  <c r="M304" i="70"/>
  <c r="L304" i="70"/>
  <c r="I304" i="70"/>
  <c r="M303" i="70"/>
  <c r="L303" i="70"/>
  <c r="I303" i="70"/>
  <c r="M302" i="70"/>
  <c r="L302" i="70"/>
  <c r="I302" i="70"/>
  <c r="M301" i="70"/>
  <c r="L301" i="70"/>
  <c r="I301" i="70"/>
  <c r="M300" i="70"/>
  <c r="L300" i="70"/>
  <c r="I300" i="70"/>
  <c r="M299" i="70"/>
  <c r="L299" i="70"/>
  <c r="I299" i="70"/>
  <c r="M298" i="70"/>
  <c r="L298" i="70"/>
  <c r="I298" i="70"/>
  <c r="M297" i="70"/>
  <c r="L297" i="70"/>
  <c r="I297" i="70"/>
  <c r="M296" i="70"/>
  <c r="L296" i="70"/>
  <c r="I296" i="70"/>
  <c r="M295" i="70"/>
  <c r="L295" i="70"/>
  <c r="I295" i="70"/>
  <c r="M294" i="70"/>
  <c r="L294" i="70"/>
  <c r="I294" i="70"/>
  <c r="M293" i="70"/>
  <c r="L293" i="70"/>
  <c r="I293" i="70"/>
  <c r="M292" i="70"/>
  <c r="L292" i="70"/>
  <c r="I292" i="70"/>
  <c r="M291" i="70"/>
  <c r="L291" i="70"/>
  <c r="I291" i="70"/>
  <c r="M290" i="70"/>
  <c r="L290" i="70"/>
  <c r="I290" i="70"/>
  <c r="M289" i="70"/>
  <c r="L289" i="70"/>
  <c r="I289" i="70"/>
  <c r="M288" i="70"/>
  <c r="L288" i="70"/>
  <c r="I288" i="70"/>
  <c r="M287" i="70"/>
  <c r="L287" i="70"/>
  <c r="I287" i="70"/>
  <c r="M286" i="70"/>
  <c r="L286" i="70"/>
  <c r="I286" i="70"/>
  <c r="M285" i="70"/>
  <c r="L285" i="70"/>
  <c r="I285" i="70"/>
  <c r="M284" i="70"/>
  <c r="L284" i="70"/>
  <c r="I284" i="70"/>
  <c r="M283" i="70"/>
  <c r="L283" i="70"/>
  <c r="I283" i="70"/>
  <c r="M282" i="70"/>
  <c r="L282" i="70"/>
  <c r="I282" i="70"/>
  <c r="M281" i="70"/>
  <c r="L281" i="70"/>
  <c r="I281" i="70"/>
  <c r="M280" i="70"/>
  <c r="L280" i="70"/>
  <c r="I280" i="70"/>
  <c r="M279" i="70"/>
  <c r="L279" i="70"/>
  <c r="I279" i="70"/>
  <c r="M278" i="70"/>
  <c r="L278" i="70"/>
  <c r="I278" i="70"/>
  <c r="M277" i="70"/>
  <c r="L277" i="70"/>
  <c r="I277" i="70"/>
  <c r="M276" i="70"/>
  <c r="L276" i="70"/>
  <c r="I276" i="70"/>
  <c r="M275" i="70"/>
  <c r="L275" i="70"/>
  <c r="I275" i="70"/>
  <c r="M274" i="70"/>
  <c r="L274" i="70"/>
  <c r="I274" i="70"/>
  <c r="M273" i="70"/>
  <c r="L273" i="70"/>
  <c r="I273" i="70"/>
  <c r="M272" i="70"/>
  <c r="L272" i="70"/>
  <c r="I272" i="70"/>
  <c r="M271" i="70"/>
  <c r="L271" i="70"/>
  <c r="I271" i="70"/>
  <c r="M270" i="70"/>
  <c r="L270" i="70"/>
  <c r="I270" i="70"/>
  <c r="M269" i="70"/>
  <c r="L269" i="70"/>
  <c r="I269" i="70"/>
  <c r="M268" i="70"/>
  <c r="L268" i="70"/>
  <c r="I268" i="70"/>
  <c r="M267" i="70"/>
  <c r="L267" i="70"/>
  <c r="I267" i="70"/>
  <c r="M266" i="70"/>
  <c r="L266" i="70"/>
  <c r="I266" i="70"/>
  <c r="M265" i="70"/>
  <c r="L265" i="70"/>
  <c r="I265" i="70"/>
  <c r="M264" i="70"/>
  <c r="L264" i="70"/>
  <c r="I264" i="70"/>
  <c r="M263" i="70"/>
  <c r="L263" i="70"/>
  <c r="I263" i="70"/>
  <c r="M262" i="70"/>
  <c r="L262" i="70"/>
  <c r="I262" i="70"/>
  <c r="M261" i="70"/>
  <c r="L261" i="70"/>
  <c r="I261" i="70"/>
  <c r="M260" i="70"/>
  <c r="L260" i="70"/>
  <c r="I260" i="70"/>
  <c r="M259" i="70"/>
  <c r="L259" i="70"/>
  <c r="I259" i="70"/>
  <c r="M258" i="70"/>
  <c r="L258" i="70"/>
  <c r="I258" i="70"/>
  <c r="M257" i="70"/>
  <c r="L257" i="70"/>
  <c r="I257" i="70"/>
  <c r="M256" i="70"/>
  <c r="L256" i="70"/>
  <c r="I256" i="70"/>
  <c r="M255" i="70"/>
  <c r="L255" i="70"/>
  <c r="I255" i="70"/>
  <c r="M254" i="70"/>
  <c r="L254" i="70"/>
  <c r="I254" i="70"/>
  <c r="M253" i="70"/>
  <c r="L253" i="70"/>
  <c r="I253" i="70"/>
  <c r="M252" i="70"/>
  <c r="L252" i="70"/>
  <c r="I252" i="70"/>
  <c r="M251" i="70"/>
  <c r="L251" i="70"/>
  <c r="I251" i="70"/>
  <c r="M250" i="70"/>
  <c r="L250" i="70"/>
  <c r="I250" i="70"/>
  <c r="M249" i="70"/>
  <c r="L249" i="70"/>
  <c r="I249" i="70"/>
  <c r="M248" i="70"/>
  <c r="L248" i="70"/>
  <c r="I248" i="70"/>
  <c r="M247" i="70"/>
  <c r="L247" i="70"/>
  <c r="I247" i="70"/>
  <c r="M246" i="70"/>
  <c r="L246" i="70"/>
  <c r="I246" i="70"/>
  <c r="M245" i="70"/>
  <c r="L245" i="70"/>
  <c r="I245" i="70"/>
  <c r="M244" i="70"/>
  <c r="L244" i="70"/>
  <c r="I244" i="70"/>
  <c r="M243" i="70"/>
  <c r="L243" i="70"/>
  <c r="I243" i="70"/>
  <c r="M242" i="70"/>
  <c r="L242" i="70"/>
  <c r="I242" i="70"/>
  <c r="M241" i="70"/>
  <c r="L241" i="70"/>
  <c r="I241" i="70"/>
  <c r="M240" i="70"/>
  <c r="L240" i="70"/>
  <c r="I240" i="70"/>
  <c r="M239" i="70"/>
  <c r="L239" i="70"/>
  <c r="I239" i="70"/>
  <c r="M238" i="70"/>
  <c r="L238" i="70"/>
  <c r="I238" i="70"/>
  <c r="M237" i="70"/>
  <c r="L237" i="70"/>
  <c r="I237" i="70"/>
  <c r="M236" i="70"/>
  <c r="L236" i="70"/>
  <c r="I236" i="70"/>
  <c r="M235" i="70"/>
  <c r="L235" i="70"/>
  <c r="I235" i="70"/>
  <c r="M234" i="70"/>
  <c r="L234" i="70"/>
  <c r="I234" i="70"/>
  <c r="M233" i="70"/>
  <c r="L233" i="70"/>
  <c r="I233" i="70"/>
  <c r="M232" i="70"/>
  <c r="L232" i="70"/>
  <c r="I232" i="70"/>
  <c r="M231" i="70"/>
  <c r="L231" i="70"/>
  <c r="I231" i="70"/>
  <c r="M230" i="70"/>
  <c r="L230" i="70"/>
  <c r="I230" i="70"/>
  <c r="M229" i="70"/>
  <c r="L229" i="70"/>
  <c r="I229" i="70"/>
  <c r="M228" i="70"/>
  <c r="L228" i="70"/>
  <c r="I228" i="70"/>
  <c r="M227" i="70"/>
  <c r="L227" i="70"/>
  <c r="I227" i="70"/>
  <c r="M226" i="70"/>
  <c r="L226" i="70"/>
  <c r="I226" i="70"/>
  <c r="M225" i="70"/>
  <c r="L225" i="70"/>
  <c r="I225" i="70"/>
  <c r="M224" i="70"/>
  <c r="L224" i="70"/>
  <c r="I224" i="70"/>
  <c r="M223" i="70"/>
  <c r="L223" i="70"/>
  <c r="I223" i="70"/>
  <c r="M222" i="70"/>
  <c r="L222" i="70"/>
  <c r="I222" i="70"/>
  <c r="M221" i="70"/>
  <c r="L221" i="70"/>
  <c r="I221" i="70"/>
  <c r="M220" i="70"/>
  <c r="L220" i="70"/>
  <c r="I220" i="70"/>
  <c r="M219" i="70"/>
  <c r="L219" i="70"/>
  <c r="I219" i="70"/>
  <c r="M218" i="70"/>
  <c r="L218" i="70"/>
  <c r="I218" i="70"/>
  <c r="M217" i="70"/>
  <c r="L217" i="70"/>
  <c r="I217" i="70"/>
  <c r="M216" i="70"/>
  <c r="L216" i="70"/>
  <c r="I216" i="70"/>
  <c r="M215" i="70"/>
  <c r="L215" i="70"/>
  <c r="I215" i="70"/>
  <c r="M214" i="70"/>
  <c r="L214" i="70"/>
  <c r="I214" i="70"/>
  <c r="M213" i="70"/>
  <c r="L213" i="70"/>
  <c r="I213" i="70"/>
  <c r="M212" i="70"/>
  <c r="L212" i="70"/>
  <c r="I212" i="70"/>
  <c r="M211" i="70"/>
  <c r="L211" i="70"/>
  <c r="I211" i="70"/>
  <c r="M210" i="70"/>
  <c r="L210" i="70"/>
  <c r="I210" i="70"/>
  <c r="M209" i="70"/>
  <c r="L209" i="70"/>
  <c r="I209" i="70"/>
  <c r="M208" i="70"/>
  <c r="L208" i="70"/>
  <c r="I208" i="70"/>
  <c r="M207" i="70"/>
  <c r="L207" i="70"/>
  <c r="I207" i="70"/>
  <c r="M206" i="70"/>
  <c r="L206" i="70"/>
  <c r="I206" i="70"/>
  <c r="M205" i="70"/>
  <c r="L205" i="70"/>
  <c r="I205" i="70"/>
  <c r="M204" i="70"/>
  <c r="L204" i="70"/>
  <c r="I204" i="70"/>
  <c r="M203" i="70"/>
  <c r="L203" i="70"/>
  <c r="I203" i="70"/>
  <c r="M202" i="70"/>
  <c r="L202" i="70"/>
  <c r="I202" i="70"/>
  <c r="M201" i="70"/>
  <c r="L201" i="70"/>
  <c r="I201" i="70"/>
  <c r="M200" i="70"/>
  <c r="L200" i="70"/>
  <c r="I200" i="70"/>
  <c r="M199" i="70"/>
  <c r="L199" i="70"/>
  <c r="I199" i="70"/>
  <c r="M198" i="70"/>
  <c r="L198" i="70"/>
  <c r="I198" i="70"/>
  <c r="M197" i="70"/>
  <c r="L197" i="70"/>
  <c r="I197" i="70"/>
  <c r="M196" i="70"/>
  <c r="L196" i="70"/>
  <c r="I196" i="70"/>
  <c r="M195" i="70"/>
  <c r="L195" i="70"/>
  <c r="I195" i="70"/>
  <c r="M194" i="70"/>
  <c r="L194" i="70"/>
  <c r="I194" i="70"/>
  <c r="M193" i="70"/>
  <c r="L193" i="70"/>
  <c r="I193" i="70"/>
  <c r="M192" i="70"/>
  <c r="L192" i="70"/>
  <c r="I192" i="70"/>
  <c r="M191" i="70"/>
  <c r="L191" i="70"/>
  <c r="I191" i="70"/>
  <c r="M190" i="70"/>
  <c r="L190" i="70"/>
  <c r="I190" i="70"/>
  <c r="M189" i="70"/>
  <c r="L189" i="70"/>
  <c r="I189" i="70"/>
  <c r="M188" i="70"/>
  <c r="L188" i="70"/>
  <c r="I188" i="70"/>
  <c r="M187" i="70"/>
  <c r="L187" i="70"/>
  <c r="I187" i="70"/>
  <c r="M186" i="70"/>
  <c r="L186" i="70"/>
  <c r="I186" i="70"/>
  <c r="M185" i="70"/>
  <c r="L185" i="70"/>
  <c r="I185" i="70"/>
  <c r="M184" i="70"/>
  <c r="L184" i="70"/>
  <c r="I184" i="70"/>
  <c r="M183" i="70"/>
  <c r="L183" i="70"/>
  <c r="I183" i="70"/>
  <c r="M182" i="70"/>
  <c r="L182" i="70"/>
  <c r="I182" i="70"/>
  <c r="M181" i="70"/>
  <c r="L181" i="70"/>
  <c r="I181" i="70"/>
  <c r="M180" i="70"/>
  <c r="L180" i="70"/>
  <c r="I180" i="70"/>
  <c r="M179" i="70"/>
  <c r="L179" i="70"/>
  <c r="I179" i="70"/>
  <c r="M178" i="70"/>
  <c r="L178" i="70"/>
  <c r="I178" i="70"/>
  <c r="M177" i="70"/>
  <c r="L177" i="70"/>
  <c r="I177" i="70"/>
  <c r="M176" i="70"/>
  <c r="L176" i="70"/>
  <c r="I176" i="70"/>
  <c r="M175" i="70"/>
  <c r="L175" i="70"/>
  <c r="I175" i="70"/>
  <c r="M174" i="70"/>
  <c r="L174" i="70"/>
  <c r="I174" i="70"/>
  <c r="M173" i="70"/>
  <c r="L173" i="70"/>
  <c r="I173" i="70"/>
  <c r="M172" i="70"/>
  <c r="L172" i="70"/>
  <c r="I172" i="70"/>
  <c r="M171" i="70"/>
  <c r="L171" i="70"/>
  <c r="I171" i="70"/>
  <c r="M170" i="70"/>
  <c r="L170" i="70"/>
  <c r="I170" i="70"/>
  <c r="M169" i="70"/>
  <c r="L169" i="70"/>
  <c r="I169" i="70"/>
  <c r="M168" i="70"/>
  <c r="L168" i="70"/>
  <c r="I168" i="70"/>
  <c r="M167" i="70"/>
  <c r="L167" i="70"/>
  <c r="I167" i="70"/>
  <c r="M166" i="70"/>
  <c r="L166" i="70"/>
  <c r="I166" i="70"/>
  <c r="M165" i="70"/>
  <c r="L165" i="70"/>
  <c r="I165" i="70"/>
  <c r="M164" i="70"/>
  <c r="L164" i="70"/>
  <c r="I164" i="70"/>
  <c r="M163" i="70"/>
  <c r="L163" i="70"/>
  <c r="I163" i="70"/>
  <c r="M162" i="70"/>
  <c r="L162" i="70"/>
  <c r="I162" i="70"/>
  <c r="M161" i="70"/>
  <c r="L161" i="70"/>
  <c r="I161" i="70"/>
  <c r="M160" i="70"/>
  <c r="L160" i="70"/>
  <c r="I160" i="70"/>
  <c r="M159" i="70"/>
  <c r="L159" i="70"/>
  <c r="I159" i="70"/>
  <c r="M158" i="70"/>
  <c r="L158" i="70"/>
  <c r="I158" i="70"/>
  <c r="M157" i="70"/>
  <c r="L157" i="70"/>
  <c r="I157" i="70"/>
  <c r="M156" i="70"/>
  <c r="L156" i="70"/>
  <c r="I156" i="70"/>
  <c r="M155" i="70"/>
  <c r="L155" i="70"/>
  <c r="I155" i="70"/>
  <c r="M154" i="70"/>
  <c r="L154" i="70"/>
  <c r="I154" i="70"/>
  <c r="M153" i="70"/>
  <c r="L153" i="70"/>
  <c r="I153" i="70"/>
  <c r="M152" i="70"/>
  <c r="L152" i="70"/>
  <c r="I152" i="70"/>
  <c r="M151" i="70"/>
  <c r="L151" i="70"/>
  <c r="I151" i="70"/>
  <c r="M150" i="70"/>
  <c r="L150" i="70"/>
  <c r="I150" i="70"/>
  <c r="M149" i="70"/>
  <c r="L149" i="70"/>
  <c r="I149" i="70"/>
  <c r="M148" i="70"/>
  <c r="L148" i="70"/>
  <c r="I148" i="70"/>
  <c r="M147" i="70"/>
  <c r="L147" i="70"/>
  <c r="I147" i="70"/>
  <c r="M146" i="70"/>
  <c r="L146" i="70"/>
  <c r="I146" i="70"/>
  <c r="M145" i="70"/>
  <c r="L145" i="70"/>
  <c r="I145" i="70"/>
  <c r="M144" i="70"/>
  <c r="L144" i="70"/>
  <c r="I144" i="70"/>
  <c r="M143" i="70"/>
  <c r="L143" i="70"/>
  <c r="I143" i="70"/>
  <c r="M142" i="70"/>
  <c r="L142" i="70"/>
  <c r="I142" i="70"/>
  <c r="M141" i="70"/>
  <c r="L141" i="70"/>
  <c r="I141" i="70"/>
  <c r="M140" i="70"/>
  <c r="L140" i="70"/>
  <c r="I140" i="70"/>
  <c r="M139" i="70"/>
  <c r="L139" i="70"/>
  <c r="I139" i="70"/>
  <c r="M138" i="70"/>
  <c r="L138" i="70"/>
  <c r="I138" i="70"/>
  <c r="M137" i="70"/>
  <c r="L137" i="70"/>
  <c r="I137" i="70"/>
  <c r="M136" i="70"/>
  <c r="L136" i="70"/>
  <c r="I136" i="70"/>
  <c r="M135" i="70"/>
  <c r="L135" i="70"/>
  <c r="I135" i="70"/>
  <c r="M134" i="70"/>
  <c r="L134" i="70"/>
  <c r="I134" i="70"/>
  <c r="M133" i="70"/>
  <c r="L133" i="70"/>
  <c r="I133" i="70"/>
  <c r="M132" i="70"/>
  <c r="L132" i="70"/>
  <c r="I132" i="70"/>
  <c r="M131" i="70"/>
  <c r="L131" i="70"/>
  <c r="I131" i="70"/>
  <c r="M130" i="70"/>
  <c r="L130" i="70"/>
  <c r="I130" i="70"/>
  <c r="M129" i="70"/>
  <c r="L129" i="70"/>
  <c r="I129" i="70"/>
  <c r="M128" i="70"/>
  <c r="L128" i="70"/>
  <c r="I128" i="70"/>
  <c r="M127" i="70"/>
  <c r="L127" i="70"/>
  <c r="I127" i="70"/>
  <c r="M126" i="70"/>
  <c r="L126" i="70"/>
  <c r="I126" i="70"/>
  <c r="M125" i="70"/>
  <c r="L125" i="70"/>
  <c r="I125" i="70"/>
  <c r="M124" i="70"/>
  <c r="L124" i="70"/>
  <c r="I124" i="70"/>
  <c r="M123" i="70"/>
  <c r="L123" i="70"/>
  <c r="I123" i="70"/>
  <c r="M122" i="70"/>
  <c r="L122" i="70"/>
  <c r="I122" i="70"/>
  <c r="M121" i="70"/>
  <c r="L121" i="70"/>
  <c r="I121" i="70"/>
  <c r="M120" i="70"/>
  <c r="L120" i="70"/>
  <c r="I120" i="70"/>
  <c r="M119" i="70"/>
  <c r="L119" i="70"/>
  <c r="I119" i="70"/>
  <c r="M118" i="70"/>
  <c r="L118" i="70"/>
  <c r="I118" i="70"/>
  <c r="M117" i="70"/>
  <c r="L117" i="70"/>
  <c r="I117" i="70"/>
  <c r="M116" i="70"/>
  <c r="L116" i="70"/>
  <c r="I116" i="70"/>
  <c r="M115" i="70"/>
  <c r="L115" i="70"/>
  <c r="I115" i="70"/>
  <c r="M114" i="70"/>
  <c r="L114" i="70"/>
  <c r="I114" i="70"/>
  <c r="M113" i="70"/>
  <c r="L113" i="70"/>
  <c r="I113" i="70"/>
  <c r="M112" i="70"/>
  <c r="L112" i="70"/>
  <c r="I112" i="70"/>
  <c r="M111" i="70"/>
  <c r="L111" i="70"/>
  <c r="I111" i="70"/>
  <c r="M110" i="70"/>
  <c r="L110" i="70"/>
  <c r="I110" i="70"/>
  <c r="M109" i="70"/>
  <c r="L109" i="70"/>
  <c r="I109" i="70"/>
  <c r="M108" i="70"/>
  <c r="L108" i="70"/>
  <c r="I108" i="70"/>
  <c r="M107" i="70"/>
  <c r="L107" i="70"/>
  <c r="I107" i="70"/>
  <c r="M106" i="70"/>
  <c r="L106" i="70"/>
  <c r="I106" i="70"/>
  <c r="M105" i="70"/>
  <c r="L105" i="70"/>
  <c r="I105" i="70"/>
  <c r="M104" i="70"/>
  <c r="L104" i="70"/>
  <c r="I104" i="70"/>
  <c r="M103" i="70"/>
  <c r="L103" i="70"/>
  <c r="I103" i="70"/>
  <c r="M102" i="70"/>
  <c r="L102" i="70"/>
  <c r="I102" i="70"/>
  <c r="M101" i="70"/>
  <c r="L101" i="70"/>
  <c r="I101" i="70"/>
  <c r="M100" i="70"/>
  <c r="L100" i="70"/>
  <c r="I100" i="70"/>
  <c r="M99" i="70"/>
  <c r="L99" i="70"/>
  <c r="I99" i="70"/>
  <c r="M98" i="70"/>
  <c r="L98" i="70"/>
  <c r="I98" i="70"/>
  <c r="M97" i="70"/>
  <c r="L97" i="70"/>
  <c r="I97" i="70"/>
  <c r="M96" i="70"/>
  <c r="L96" i="70"/>
  <c r="I96" i="70"/>
  <c r="M95" i="70"/>
  <c r="L95" i="70"/>
  <c r="I95" i="70"/>
  <c r="M94" i="70"/>
  <c r="L94" i="70"/>
  <c r="I94" i="70"/>
  <c r="M93" i="70"/>
  <c r="L93" i="70"/>
  <c r="I93" i="70"/>
  <c r="M92" i="70"/>
  <c r="L92" i="70"/>
  <c r="I92" i="70"/>
  <c r="M91" i="70"/>
  <c r="L91" i="70"/>
  <c r="I91" i="70"/>
  <c r="M90" i="70"/>
  <c r="L90" i="70"/>
  <c r="I90" i="70"/>
  <c r="M89" i="70"/>
  <c r="L89" i="70"/>
  <c r="I89" i="70"/>
  <c r="M88" i="70"/>
  <c r="L88" i="70"/>
  <c r="I88" i="70"/>
  <c r="M87" i="70"/>
  <c r="L87" i="70"/>
  <c r="I87" i="70"/>
  <c r="M86" i="70"/>
  <c r="L86" i="70"/>
  <c r="I86" i="70"/>
  <c r="M85" i="70"/>
  <c r="L85" i="70"/>
  <c r="I85" i="70"/>
  <c r="M84" i="70"/>
  <c r="L84" i="70"/>
  <c r="I84" i="70"/>
  <c r="M83" i="70"/>
  <c r="L83" i="70"/>
  <c r="I83" i="70"/>
  <c r="M82" i="70"/>
  <c r="L82" i="70"/>
  <c r="I82" i="70"/>
  <c r="M81" i="70"/>
  <c r="L81" i="70"/>
  <c r="I81" i="70"/>
  <c r="M80" i="70"/>
  <c r="L80" i="70"/>
  <c r="I80" i="70"/>
  <c r="M79" i="70"/>
  <c r="L79" i="70"/>
  <c r="I79" i="70"/>
  <c r="M78" i="70"/>
  <c r="L78" i="70"/>
  <c r="I78" i="70"/>
  <c r="M77" i="70"/>
  <c r="L77" i="70"/>
  <c r="I77" i="70"/>
  <c r="M76" i="70"/>
  <c r="L76" i="70"/>
  <c r="I76" i="70"/>
  <c r="M75" i="70"/>
  <c r="L75" i="70"/>
  <c r="I75" i="70"/>
  <c r="M74" i="70"/>
  <c r="L74" i="70"/>
  <c r="I74" i="70"/>
  <c r="M73" i="70"/>
  <c r="L73" i="70"/>
  <c r="I73" i="70"/>
  <c r="M72" i="70"/>
  <c r="L72" i="70"/>
  <c r="I72" i="70"/>
  <c r="M71" i="70"/>
  <c r="L71" i="70"/>
  <c r="I71" i="70"/>
  <c r="M70" i="70"/>
  <c r="L70" i="70"/>
  <c r="I70" i="70"/>
  <c r="M69" i="70"/>
  <c r="L69" i="70"/>
  <c r="I69" i="70"/>
  <c r="M68" i="70"/>
  <c r="L68" i="70"/>
  <c r="I68" i="70"/>
  <c r="M67" i="70"/>
  <c r="L67" i="70"/>
  <c r="I67" i="70"/>
  <c r="M66" i="70"/>
  <c r="L66" i="70"/>
  <c r="I66" i="70"/>
  <c r="M65" i="70"/>
  <c r="L65" i="70"/>
  <c r="I65" i="70"/>
  <c r="M64" i="70"/>
  <c r="L64" i="70"/>
  <c r="I64" i="70"/>
  <c r="M63" i="70"/>
  <c r="L63" i="70"/>
  <c r="I63" i="70"/>
  <c r="M62" i="70"/>
  <c r="L62" i="70"/>
  <c r="I62" i="70"/>
  <c r="M61" i="70"/>
  <c r="L61" i="70"/>
  <c r="I61" i="70"/>
  <c r="M60" i="70"/>
  <c r="L60" i="70"/>
  <c r="I60" i="70"/>
  <c r="M59" i="70"/>
  <c r="L59" i="70"/>
  <c r="I59" i="70"/>
  <c r="M58" i="70"/>
  <c r="L58" i="70"/>
  <c r="I58" i="70"/>
  <c r="M57" i="70"/>
  <c r="L57" i="70"/>
  <c r="I57" i="70"/>
  <c r="M56" i="70"/>
  <c r="L56" i="70"/>
  <c r="I56" i="70"/>
  <c r="M55" i="70"/>
  <c r="L55" i="70"/>
  <c r="I55" i="70"/>
  <c r="M54" i="70"/>
  <c r="L54" i="70"/>
  <c r="I54" i="70"/>
  <c r="M53" i="70"/>
  <c r="L53" i="70"/>
  <c r="I53" i="70"/>
  <c r="M52" i="70"/>
  <c r="L52" i="70"/>
  <c r="I52" i="70"/>
  <c r="M51" i="70"/>
  <c r="L51" i="70"/>
  <c r="I51" i="70"/>
  <c r="M50" i="70"/>
  <c r="L50" i="70"/>
  <c r="I50" i="70"/>
  <c r="M49" i="70"/>
  <c r="L49" i="70"/>
  <c r="I49" i="70"/>
  <c r="M48" i="70"/>
  <c r="L48" i="70"/>
  <c r="I48" i="70"/>
  <c r="M47" i="70"/>
  <c r="L47" i="70"/>
  <c r="I47" i="70"/>
  <c r="M46" i="70"/>
  <c r="L46" i="70"/>
  <c r="I46" i="70"/>
  <c r="M45" i="70"/>
  <c r="L45" i="70"/>
  <c r="I45" i="70"/>
  <c r="M44" i="70"/>
  <c r="L44" i="70"/>
  <c r="I44" i="70"/>
  <c r="M43" i="70"/>
  <c r="L43" i="70"/>
  <c r="I43" i="70"/>
  <c r="M42" i="70"/>
  <c r="L42" i="70"/>
  <c r="I42" i="70"/>
  <c r="M41" i="70"/>
  <c r="L41" i="70"/>
  <c r="I41" i="70"/>
  <c r="M40" i="70"/>
  <c r="L40" i="70"/>
  <c r="I40" i="70"/>
  <c r="M39" i="70"/>
  <c r="L39" i="70"/>
  <c r="I39" i="70"/>
  <c r="M38" i="70"/>
  <c r="L38" i="70"/>
  <c r="I38" i="70"/>
  <c r="M37" i="70"/>
  <c r="L37" i="70"/>
  <c r="I37" i="70"/>
  <c r="M36" i="70"/>
  <c r="L36" i="70"/>
  <c r="I36" i="70"/>
  <c r="M35" i="70"/>
  <c r="L35" i="70"/>
  <c r="I35" i="70"/>
  <c r="M34" i="70"/>
  <c r="L34" i="70"/>
  <c r="I34" i="70"/>
  <c r="M33" i="70"/>
  <c r="L33" i="70"/>
  <c r="I33" i="70"/>
  <c r="M32" i="70"/>
  <c r="L32" i="70"/>
  <c r="I32" i="70"/>
  <c r="M31" i="70"/>
  <c r="L31" i="70"/>
  <c r="I31" i="70"/>
  <c r="M30" i="70"/>
  <c r="L30" i="70"/>
  <c r="I30" i="70"/>
  <c r="M29" i="70"/>
  <c r="L29" i="70"/>
  <c r="I29" i="70"/>
  <c r="M28" i="70"/>
  <c r="L28" i="70"/>
  <c r="I28" i="70"/>
  <c r="M27" i="70"/>
  <c r="L27" i="70"/>
  <c r="I27" i="70"/>
  <c r="M26" i="70"/>
  <c r="L26" i="70"/>
  <c r="I26" i="70"/>
  <c r="M25" i="70"/>
  <c r="L25" i="70"/>
  <c r="I25" i="70"/>
  <c r="M24" i="70"/>
  <c r="L24" i="70"/>
  <c r="I24" i="70"/>
  <c r="M23" i="70"/>
  <c r="L23" i="70"/>
  <c r="I23" i="70"/>
  <c r="M22" i="70"/>
  <c r="L22" i="70"/>
  <c r="I22" i="70"/>
  <c r="M21" i="70"/>
  <c r="L21" i="70"/>
  <c r="I21" i="70"/>
  <c r="M20" i="70"/>
  <c r="L20" i="70"/>
  <c r="I20" i="70"/>
  <c r="M19" i="70"/>
  <c r="L19" i="70"/>
  <c r="I19" i="70"/>
  <c r="M18" i="70"/>
  <c r="L18" i="70"/>
  <c r="I18" i="70"/>
  <c r="M17" i="70"/>
  <c r="L17" i="70"/>
  <c r="I17" i="70"/>
  <c r="M16" i="70"/>
  <c r="L16" i="70"/>
  <c r="I16" i="70"/>
  <c r="M15" i="70"/>
  <c r="L15" i="70"/>
  <c r="I15" i="70"/>
  <c r="M14" i="70"/>
  <c r="L14" i="70"/>
  <c r="I14" i="70"/>
  <c r="M13" i="70"/>
  <c r="L13" i="70"/>
  <c r="I13" i="70"/>
  <c r="M12" i="70"/>
  <c r="L12" i="70"/>
  <c r="I12" i="70"/>
  <c r="M11" i="70"/>
  <c r="L11" i="70"/>
  <c r="I11" i="70"/>
  <c r="M10" i="70"/>
  <c r="L10" i="70"/>
  <c r="I10" i="70"/>
  <c r="M9" i="70"/>
  <c r="L9" i="70"/>
  <c r="I9" i="70"/>
  <c r="M8" i="70"/>
  <c r="L8" i="70"/>
  <c r="I8" i="70"/>
  <c r="M7" i="70"/>
  <c r="L7" i="70"/>
  <c r="I7" i="70"/>
  <c r="M6" i="70"/>
  <c r="L6" i="70"/>
  <c r="I6" i="70"/>
  <c r="M5" i="70"/>
  <c r="L5" i="70"/>
  <c r="I5" i="70"/>
  <c r="M4" i="70"/>
  <c r="L4" i="70"/>
  <c r="I4" i="70"/>
  <c r="M3" i="70"/>
  <c r="L3" i="70"/>
  <c r="I3" i="70"/>
  <c r="M2" i="70"/>
  <c r="L2" i="70"/>
  <c r="I2" i="70"/>
  <c r="D3" i="71"/>
  <c r="D2" i="71"/>
  <c r="A2" i="71" s="1"/>
  <c r="BJ63" i="42" l="1"/>
  <c r="C4" i="71"/>
  <c r="C3" i="71"/>
  <c r="A3" i="71" s="1"/>
  <c r="BJ66" i="42"/>
  <c r="BH64" i="42"/>
  <c r="BJ64" i="42" s="1"/>
  <c r="W11" i="70"/>
  <c r="X11" i="70"/>
  <c r="S11" i="70"/>
  <c r="V11" i="70"/>
  <c r="T11" i="70"/>
  <c r="R11" i="70"/>
  <c r="U11" i="70"/>
  <c r="Q11" i="70"/>
  <c r="V10" i="70"/>
  <c r="T10" i="70"/>
  <c r="R10" i="70"/>
  <c r="Q10" i="70"/>
  <c r="X10" i="70"/>
  <c r="U10" i="70"/>
  <c r="W10" i="70"/>
  <c r="S10" i="70"/>
  <c r="V8" i="70"/>
  <c r="T8" i="70"/>
  <c r="W8" i="70"/>
  <c r="S8" i="70"/>
  <c r="U8" i="70"/>
  <c r="X8" i="70"/>
  <c r="Q8" i="70"/>
  <c r="R8" i="70"/>
  <c r="W13" i="70"/>
  <c r="X13" i="70"/>
  <c r="S13" i="70"/>
  <c r="V13" i="70"/>
  <c r="T13" i="70"/>
  <c r="Q13" i="70"/>
  <c r="U13" i="70"/>
  <c r="R13" i="70"/>
  <c r="W9" i="70"/>
  <c r="X9" i="70"/>
  <c r="S9" i="70"/>
  <c r="V9" i="70"/>
  <c r="T9" i="70"/>
  <c r="Q9" i="70"/>
  <c r="U9" i="70"/>
  <c r="R9" i="70"/>
  <c r="X30" i="70"/>
  <c r="T30" i="70"/>
  <c r="W30" i="70"/>
  <c r="S30" i="70"/>
  <c r="V30" i="70"/>
  <c r="R30" i="70"/>
  <c r="U30" i="70"/>
  <c r="Q30" i="70"/>
  <c r="X27" i="70"/>
  <c r="T27" i="70"/>
  <c r="W27" i="70"/>
  <c r="S27" i="70"/>
  <c r="V27" i="70"/>
  <c r="R27" i="70"/>
  <c r="U27" i="70"/>
  <c r="Q27" i="70"/>
  <c r="V14" i="70"/>
  <c r="X14" i="70"/>
  <c r="U14" i="70"/>
  <c r="Q14" i="70"/>
  <c r="R14" i="70"/>
  <c r="W14" i="70"/>
  <c r="S14" i="70"/>
  <c r="T14" i="70"/>
  <c r="W7" i="70"/>
  <c r="X7" i="70"/>
  <c r="S7" i="70"/>
  <c r="V7" i="70"/>
  <c r="T7" i="70"/>
  <c r="Q7" i="70"/>
  <c r="U7" i="70"/>
  <c r="R7" i="70"/>
  <c r="X5" i="70"/>
  <c r="W5" i="70"/>
  <c r="S5" i="70"/>
  <c r="U5" i="70"/>
  <c r="R5" i="70"/>
  <c r="T5" i="70"/>
  <c r="Q5" i="70"/>
  <c r="V5" i="70"/>
  <c r="V6" i="70"/>
  <c r="T6" i="70"/>
  <c r="X6" i="70"/>
  <c r="U6" i="70"/>
  <c r="R6" i="70"/>
  <c r="Q6" i="70"/>
  <c r="W6" i="70"/>
  <c r="S6" i="70"/>
  <c r="V12" i="70"/>
  <c r="T12" i="70"/>
  <c r="W12" i="70"/>
  <c r="S12" i="70"/>
  <c r="U12" i="70"/>
  <c r="R12" i="70"/>
  <c r="Q12" i="70"/>
  <c r="X12" i="70"/>
  <c r="X31" i="70"/>
  <c r="T31" i="70"/>
  <c r="W31" i="70"/>
  <c r="S31" i="70"/>
  <c r="V31" i="70"/>
  <c r="R31" i="70"/>
  <c r="U31" i="70"/>
  <c r="Q31" i="70"/>
  <c r="X26" i="70"/>
  <c r="T26" i="70"/>
  <c r="W26" i="70"/>
  <c r="S26" i="70"/>
  <c r="V26" i="70"/>
  <c r="R26" i="70"/>
  <c r="U26" i="70"/>
  <c r="Q26" i="70"/>
  <c r="J2" i="70"/>
  <c r="K2" i="70" s="1"/>
  <c r="J3" i="70"/>
  <c r="K3" i="70" s="1"/>
  <c r="J4" i="70"/>
  <c r="K4" i="70" s="1"/>
  <c r="J5" i="70"/>
  <c r="K5" i="70" s="1"/>
  <c r="J6" i="70"/>
  <c r="K6" i="70" s="1"/>
  <c r="J7" i="70"/>
  <c r="K7" i="70" s="1"/>
  <c r="J8" i="70"/>
  <c r="K8" i="70" s="1"/>
  <c r="J9" i="70"/>
  <c r="K9" i="70" s="1"/>
  <c r="J10" i="70"/>
  <c r="K10" i="70" s="1"/>
  <c r="J11" i="70"/>
  <c r="K11" i="70" s="1"/>
  <c r="J12" i="70"/>
  <c r="K12" i="70" s="1"/>
  <c r="J13" i="70"/>
  <c r="K13" i="70" s="1"/>
  <c r="J14" i="70"/>
  <c r="K14" i="70" s="1"/>
  <c r="J15" i="70"/>
  <c r="K15" i="70" s="1"/>
  <c r="J16" i="70"/>
  <c r="K16" i="70" s="1"/>
  <c r="J17" i="70"/>
  <c r="K17" i="70" s="1"/>
  <c r="J18" i="70"/>
  <c r="K18" i="70" s="1"/>
  <c r="J19" i="70"/>
  <c r="K19" i="70" s="1"/>
  <c r="J20" i="70"/>
  <c r="K20" i="70" s="1"/>
  <c r="J21" i="70"/>
  <c r="K21" i="70" s="1"/>
  <c r="J22" i="70"/>
  <c r="K22" i="70" s="1"/>
  <c r="J23" i="70"/>
  <c r="K23" i="70" s="1"/>
  <c r="J24" i="70"/>
  <c r="K24" i="70" s="1"/>
  <c r="J25" i="70"/>
  <c r="K25" i="70" s="1"/>
  <c r="J26" i="70"/>
  <c r="K26" i="70" s="1"/>
  <c r="J27" i="70"/>
  <c r="K27" i="70" s="1"/>
  <c r="J28" i="70"/>
  <c r="K28" i="70" s="1"/>
  <c r="J29" i="70"/>
  <c r="K29" i="70" s="1"/>
  <c r="J30" i="70"/>
  <c r="K30" i="70" s="1"/>
  <c r="J31" i="70"/>
  <c r="K31" i="70" s="1"/>
  <c r="J32" i="70"/>
  <c r="K32" i="70" s="1"/>
  <c r="J33" i="70"/>
  <c r="K33" i="70" s="1"/>
  <c r="J34" i="70"/>
  <c r="K34" i="70" s="1"/>
  <c r="J35" i="70"/>
  <c r="K35" i="70" s="1"/>
  <c r="J36" i="70"/>
  <c r="K36" i="70" s="1"/>
  <c r="J37" i="70"/>
  <c r="K37" i="70" s="1"/>
  <c r="J38" i="70"/>
  <c r="K38" i="70" s="1"/>
  <c r="J39" i="70"/>
  <c r="K39" i="70" s="1"/>
  <c r="J40" i="70"/>
  <c r="K40" i="70" s="1"/>
  <c r="J41" i="70"/>
  <c r="K41" i="70" s="1"/>
  <c r="J42" i="70"/>
  <c r="K42" i="70" s="1"/>
  <c r="J43" i="70"/>
  <c r="K43" i="70" s="1"/>
  <c r="J44" i="70"/>
  <c r="K44" i="70" s="1"/>
  <c r="J45" i="70"/>
  <c r="K45" i="70" s="1"/>
  <c r="J46" i="70"/>
  <c r="K46" i="70" s="1"/>
  <c r="J47" i="70"/>
  <c r="K47" i="70" s="1"/>
  <c r="J48" i="70"/>
  <c r="K48" i="70" s="1"/>
  <c r="J49" i="70"/>
  <c r="K49" i="70" s="1"/>
  <c r="J50" i="70"/>
  <c r="K50" i="70" s="1"/>
  <c r="J51" i="70"/>
  <c r="K51" i="70" s="1"/>
  <c r="J52" i="70"/>
  <c r="K52" i="70" s="1"/>
  <c r="J53" i="70"/>
  <c r="K53" i="70" s="1"/>
  <c r="J54" i="70"/>
  <c r="K54" i="70" s="1"/>
  <c r="J55" i="70"/>
  <c r="K55" i="70" s="1"/>
  <c r="J56" i="70"/>
  <c r="K56" i="70" s="1"/>
  <c r="J57" i="70"/>
  <c r="K57" i="70" s="1"/>
  <c r="J58" i="70"/>
  <c r="K58" i="70" s="1"/>
  <c r="J59" i="70"/>
  <c r="K59" i="70" s="1"/>
  <c r="J60" i="70"/>
  <c r="K60" i="70" s="1"/>
  <c r="J61" i="70"/>
  <c r="K61" i="70" s="1"/>
  <c r="J62" i="70"/>
  <c r="K62" i="70" s="1"/>
  <c r="J63" i="70"/>
  <c r="K63" i="70" s="1"/>
  <c r="J64" i="70"/>
  <c r="K64" i="70" s="1"/>
  <c r="J65" i="70"/>
  <c r="K65" i="70" s="1"/>
  <c r="J66" i="70"/>
  <c r="K66" i="70" s="1"/>
  <c r="J67" i="70"/>
  <c r="K67" i="70" s="1"/>
  <c r="J68" i="70"/>
  <c r="K68" i="70" s="1"/>
  <c r="J69" i="70"/>
  <c r="K69" i="70" s="1"/>
  <c r="J70" i="70"/>
  <c r="K70" i="70" s="1"/>
  <c r="J71" i="70"/>
  <c r="K71" i="70" s="1"/>
  <c r="J72" i="70"/>
  <c r="K72" i="70" s="1"/>
  <c r="J73" i="70"/>
  <c r="K73" i="70" s="1"/>
  <c r="J74" i="70"/>
  <c r="K74" i="70" s="1"/>
  <c r="J75" i="70"/>
  <c r="K75" i="70" s="1"/>
  <c r="J76" i="70"/>
  <c r="K76" i="70" s="1"/>
  <c r="J77" i="70"/>
  <c r="K77" i="70" s="1"/>
  <c r="J78" i="70"/>
  <c r="K78" i="70" s="1"/>
  <c r="J79" i="70"/>
  <c r="K79" i="70" s="1"/>
  <c r="J80" i="70"/>
  <c r="K80" i="70" s="1"/>
  <c r="BH67" i="42"/>
  <c r="BH68" i="42" s="1"/>
  <c r="V32" i="70" l="1"/>
  <c r="V33" i="70"/>
  <c r="X32" i="70"/>
  <c r="X33" i="70"/>
  <c r="R15" i="70"/>
  <c r="R16" i="70"/>
  <c r="X16" i="70"/>
  <c r="X15" i="70"/>
  <c r="R32" i="70"/>
  <c r="R33" i="70"/>
  <c r="T33" i="70"/>
  <c r="T32" i="70"/>
  <c r="T16" i="70"/>
  <c r="T15" i="70"/>
  <c r="W16" i="70"/>
  <c r="W15" i="70"/>
  <c r="U33" i="70"/>
  <c r="U32" i="70"/>
  <c r="W33" i="70"/>
  <c r="W32" i="70"/>
  <c r="Q15" i="70"/>
  <c r="Q16" i="70"/>
  <c r="S16" i="70"/>
  <c r="S15" i="70"/>
  <c r="Q33" i="70"/>
  <c r="Q32" i="70"/>
  <c r="S33" i="70"/>
  <c r="S32" i="70"/>
  <c r="V16" i="70"/>
  <c r="V15" i="70"/>
  <c r="U16" i="70"/>
  <c r="U15" i="70"/>
  <c r="A67" i="42" l="1"/>
  <c r="A68" i="42"/>
  <c r="A69" i="42" s="1"/>
  <c r="B67" i="42"/>
  <c r="B68" i="42"/>
  <c r="BI68" i="42" s="1"/>
  <c r="BJ68" i="42" s="1"/>
  <c r="BI67" i="42" l="1"/>
  <c r="BJ67" i="42" s="1"/>
  <c r="B69" i="42"/>
  <c r="BH69" i="42"/>
  <c r="A70" i="42"/>
  <c r="BH70" i="42" l="1"/>
  <c r="BH71" i="42" s="1"/>
  <c r="BH72" i="42" s="1"/>
  <c r="BJ69" i="42"/>
  <c r="A71" i="42"/>
  <c r="B70" i="42"/>
  <c r="BI70" i="42" l="1"/>
  <c r="BJ70" i="42" s="1"/>
  <c r="A72" i="42"/>
  <c r="B71" i="42"/>
  <c r="BI71" i="42" s="1"/>
  <c r="BJ71" i="42" s="1"/>
  <c r="B72" i="42" l="1"/>
  <c r="A73" i="42"/>
  <c r="BI72" i="42" l="1"/>
  <c r="BJ72" i="42" s="1"/>
  <c r="B73" i="42"/>
  <c r="A74" i="42"/>
  <c r="B74" i="42" l="1"/>
  <c r="A75" i="42"/>
  <c r="A76" i="42" l="1"/>
  <c r="B75" i="42"/>
  <c r="B76" i="42" l="1"/>
  <c r="A77" i="42"/>
  <c r="A78" i="42" l="1"/>
  <c r="B77" i="42"/>
  <c r="A79" i="42" l="1"/>
  <c r="B78" i="42"/>
  <c r="B79" i="42" l="1"/>
  <c r="A80" i="42"/>
  <c r="A81" i="42" l="1"/>
  <c r="B80" i="42"/>
  <c r="A82" i="42" l="1"/>
  <c r="B82" i="42" s="1"/>
  <c r="B81" i="42"/>
  <c r="D4" i="71"/>
  <c r="A4" i="71"/>
  <c r="C5" i="71"/>
  <c r="D5" i="71"/>
  <c r="A5" i="71"/>
  <c r="C6" i="71"/>
  <c r="D6" i="71"/>
  <c r="A6" i="71"/>
  <c r="C7" i="71"/>
  <c r="D7" i="71"/>
  <c r="A7" i="71"/>
  <c r="C8" i="71"/>
  <c r="D8" i="71"/>
  <c r="A8" i="71"/>
  <c r="C9" i="71"/>
  <c r="D9" i="71"/>
  <c r="A9" i="71"/>
  <c r="C10" i="71"/>
  <c r="D10" i="71"/>
  <c r="A10" i="71"/>
  <c r="C11" i="71"/>
  <c r="D11" i="71"/>
  <c r="A11" i="71"/>
  <c r="C12" i="71"/>
  <c r="D12" i="71"/>
  <c r="A12" i="71"/>
  <c r="C13" i="71"/>
  <c r="D13" i="71"/>
  <c r="A13" i="71"/>
  <c r="C14" i="71"/>
  <c r="D14" i="71"/>
  <c r="A14" i="71"/>
  <c r="C15" i="71"/>
  <c r="D15" i="71"/>
  <c r="A15" i="71"/>
  <c r="C16" i="71"/>
  <c r="D16" i="71"/>
  <c r="A16" i="71"/>
  <c r="C17" i="71"/>
  <c r="D17" i="71"/>
  <c r="A17" i="71"/>
  <c r="C18" i="71"/>
  <c r="D18" i="71"/>
  <c r="A18" i="71"/>
  <c r="C19" i="71"/>
  <c r="D19" i="71"/>
  <c r="A19" i="71"/>
  <c r="C20" i="71"/>
  <c r="D20" i="71"/>
  <c r="A20" i="71"/>
  <c r="C21" i="71"/>
  <c r="D21" i="71"/>
  <c r="A21" i="71"/>
  <c r="C22" i="71"/>
  <c r="D22" i="71"/>
  <c r="A22" i="71"/>
  <c r="C23" i="71"/>
  <c r="D23" i="71"/>
  <c r="A23" i="71"/>
  <c r="C24" i="71"/>
  <c r="D24" i="71"/>
  <c r="A24" i="71"/>
  <c r="C25" i="71"/>
  <c r="D25" i="71"/>
  <c r="A25" i="71"/>
  <c r="C26" i="71"/>
  <c r="D26" i="71"/>
  <c r="A26" i="71"/>
  <c r="C27" i="71"/>
  <c r="D27" i="71"/>
  <c r="A27" i="71"/>
  <c r="C28" i="71"/>
  <c r="D28" i="71"/>
  <c r="A28" i="71"/>
  <c r="C29" i="71"/>
  <c r="D29" i="71"/>
  <c r="A29" i="71"/>
  <c r="C30" i="71"/>
  <c r="D30" i="71"/>
  <c r="A30" i="71"/>
  <c r="C31" i="71"/>
  <c r="D31" i="71"/>
  <c r="A31" i="71"/>
  <c r="C32" i="71"/>
  <c r="D32" i="71"/>
  <c r="A32" i="71"/>
  <c r="C33" i="71"/>
  <c r="D33" i="71"/>
  <c r="A33" i="71"/>
  <c r="C34" i="71"/>
  <c r="D34" i="71"/>
  <c r="A34" i="71"/>
  <c r="C35" i="71"/>
  <c r="D35" i="71"/>
  <c r="A35" i="71"/>
  <c r="C36" i="71"/>
  <c r="D36" i="71"/>
  <c r="A36" i="71"/>
  <c r="C37" i="71"/>
  <c r="D37" i="71"/>
  <c r="A37" i="71"/>
  <c r="C38" i="71"/>
  <c r="D38" i="71"/>
  <c r="A38" i="71"/>
  <c r="C39" i="71"/>
  <c r="D39" i="71"/>
  <c r="A39" i="71"/>
  <c r="C40" i="71"/>
  <c r="D40" i="71"/>
  <c r="A40" i="71"/>
  <c r="C41" i="71"/>
  <c r="D41" i="71"/>
  <c r="A41" i="71"/>
  <c r="C42" i="71"/>
  <c r="D42" i="71"/>
  <c r="A42" i="71"/>
  <c r="C43" i="71"/>
  <c r="D43" i="71"/>
  <c r="A43" i="71"/>
  <c r="C44" i="71"/>
  <c r="D44" i="71"/>
  <c r="A44" i="71"/>
  <c r="C45" i="71"/>
  <c r="D45" i="71"/>
  <c r="A45" i="71"/>
  <c r="C46" i="71"/>
  <c r="D46" i="71"/>
  <c r="A46" i="71"/>
  <c r="C47" i="71"/>
  <c r="D47" i="71"/>
  <c r="A47" i="71"/>
  <c r="C48" i="71"/>
  <c r="D48" i="71"/>
  <c r="A48" i="71"/>
  <c r="C49" i="71"/>
  <c r="D49" i="71"/>
  <c r="A49" i="71"/>
  <c r="C50" i="71"/>
  <c r="D50" i="71"/>
  <c r="A50" i="71"/>
  <c r="C51" i="71"/>
  <c r="D51" i="71"/>
  <c r="A51" i="71"/>
  <c r="C52" i="71"/>
  <c r="D52" i="71"/>
  <c r="A52" i="71"/>
  <c r="C53" i="71"/>
  <c r="D53" i="71"/>
  <c r="A53" i="71"/>
  <c r="C54" i="71"/>
  <c r="D54" i="71"/>
  <c r="A54" i="71"/>
  <c r="C55" i="71"/>
  <c r="D55" i="71"/>
  <c r="A55" i="71"/>
  <c r="C56" i="71"/>
  <c r="D56" i="71"/>
  <c r="A56" i="71"/>
  <c r="C57" i="71"/>
  <c r="D57" i="71"/>
  <c r="A57" i="71"/>
  <c r="C58" i="71"/>
  <c r="D58" i="71"/>
  <c r="A58" i="71"/>
  <c r="C59" i="71"/>
  <c r="D59" i="71"/>
  <c r="A59" i="71"/>
  <c r="C60" i="71"/>
  <c r="D60" i="71"/>
  <c r="A60" i="71"/>
  <c r="C61" i="71"/>
  <c r="D61" i="71"/>
  <c r="A61" i="71"/>
  <c r="C62" i="71"/>
  <c r="D62" i="71"/>
  <c r="A62" i="71"/>
  <c r="C63" i="71"/>
  <c r="D63" i="71"/>
  <c r="A63" i="71"/>
  <c r="C64" i="71"/>
  <c r="D64" i="71"/>
  <c r="A64" i="71"/>
  <c r="C65" i="71"/>
  <c r="D65" i="71"/>
  <c r="A65" i="71"/>
  <c r="C66" i="71"/>
  <c r="D66" i="71"/>
  <c r="A66" i="71"/>
  <c r="C67" i="71"/>
  <c r="D67" i="71"/>
  <c r="A67" i="71"/>
  <c r="C68" i="71"/>
  <c r="D68" i="71"/>
  <c r="A68" i="71"/>
  <c r="C69" i="71"/>
  <c r="D69" i="71"/>
  <c r="A69" i="71"/>
  <c r="C70" i="71"/>
  <c r="D70" i="71"/>
  <c r="A70" i="71"/>
  <c r="C71" i="71"/>
  <c r="D71" i="71"/>
  <c r="A71" i="71"/>
  <c r="C72" i="71"/>
  <c r="D72" i="71"/>
  <c r="A72" i="71"/>
  <c r="C73" i="71"/>
  <c r="D73" i="71"/>
  <c r="A73" i="71"/>
  <c r="C74" i="71"/>
  <c r="D74" i="71"/>
  <c r="A74" i="71"/>
  <c r="C75" i="71"/>
  <c r="D75" i="71"/>
  <c r="A75" i="71"/>
  <c r="C76" i="71"/>
  <c r="D76" i="71"/>
  <c r="A76" i="71"/>
  <c r="C77" i="71"/>
  <c r="D77" i="71"/>
  <c r="A77" i="71"/>
  <c r="C78" i="71"/>
  <c r="D78" i="71"/>
  <c r="A78" i="71"/>
  <c r="C79" i="71"/>
  <c r="D79" i="71"/>
  <c r="A79" i="71"/>
  <c r="C80" i="71"/>
  <c r="D80" i="71"/>
  <c r="A80" i="71"/>
  <c r="C81" i="71"/>
  <c r="D81" i="71"/>
  <c r="A81" i="71"/>
  <c r="C82" i="71"/>
  <c r="D82" i="71"/>
  <c r="A82" i="71"/>
  <c r="C83" i="71"/>
  <c r="D83" i="71"/>
  <c r="A83" i="71"/>
  <c r="C84" i="71"/>
  <c r="D84" i="71"/>
  <c r="A84" i="71"/>
  <c r="C85" i="71"/>
  <c r="D85" i="71"/>
  <c r="A85" i="71"/>
  <c r="C86" i="71"/>
  <c r="D86" i="71"/>
  <c r="A86" i="71"/>
  <c r="C87" i="71"/>
  <c r="D87" i="71"/>
  <c r="A87" i="71"/>
  <c r="C88" i="71"/>
  <c r="D88" i="71"/>
  <c r="A88" i="71"/>
  <c r="C89" i="71"/>
  <c r="D89" i="71"/>
  <c r="A89" i="71"/>
  <c r="C90" i="71"/>
  <c r="D90" i="71"/>
  <c r="A90" i="71"/>
  <c r="C91" i="71"/>
  <c r="D91" i="71"/>
  <c r="A91" i="71"/>
  <c r="C92" i="71"/>
  <c r="D92" i="71"/>
  <c r="A92" i="71"/>
  <c r="C93" i="71"/>
  <c r="D93" i="71"/>
  <c r="A93" i="71"/>
  <c r="C94" i="71"/>
  <c r="D94" i="71"/>
  <c r="A94" i="71"/>
  <c r="C95" i="71"/>
  <c r="D95" i="71"/>
  <c r="A95" i="71"/>
  <c r="C96" i="71"/>
  <c r="D96" i="71"/>
  <c r="A96" i="71"/>
  <c r="C97" i="71"/>
  <c r="D97" i="71"/>
  <c r="A97" i="71"/>
  <c r="C98" i="71"/>
  <c r="D98" i="71"/>
  <c r="A98" i="71"/>
  <c r="C99" i="71"/>
  <c r="D99" i="71"/>
  <c r="A99" i="71"/>
  <c r="C100" i="71"/>
  <c r="D100" i="71"/>
  <c r="A100" i="71"/>
  <c r="C101" i="71"/>
  <c r="D101" i="71"/>
  <c r="A101" i="71"/>
  <c r="C102" i="71"/>
  <c r="D102" i="71"/>
  <c r="A102" i="71"/>
  <c r="C103" i="71"/>
  <c r="D103" i="71"/>
  <c r="A103" i="71"/>
  <c r="C104" i="71"/>
  <c r="D104" i="71"/>
  <c r="A104" i="71"/>
  <c r="C105" i="71"/>
  <c r="D105" i="71"/>
  <c r="A105" i="71"/>
  <c r="C106" i="71"/>
  <c r="D106" i="71"/>
  <c r="A106" i="71"/>
  <c r="C107" i="71"/>
  <c r="D107" i="71"/>
  <c r="A107" i="71"/>
  <c r="C108" i="71"/>
  <c r="D108" i="71"/>
  <c r="A108" i="71"/>
  <c r="C109" i="71"/>
  <c r="D109" i="71"/>
  <c r="A109" i="71"/>
  <c r="C110" i="71"/>
  <c r="D110" i="71"/>
  <c r="A110" i="71"/>
  <c r="C111" i="71"/>
  <c r="D111" i="71"/>
  <c r="A111" i="71"/>
  <c r="C112" i="71"/>
  <c r="D112" i="71"/>
  <c r="A112" i="71"/>
  <c r="C113" i="71"/>
  <c r="D113" i="71"/>
  <c r="A113" i="71"/>
  <c r="C114" i="71"/>
  <c r="D114" i="71"/>
  <c r="A114" i="71"/>
  <c r="C115" i="71"/>
  <c r="D115" i="71"/>
  <c r="A115" i="71"/>
  <c r="C116" i="71"/>
  <c r="D116" i="71"/>
  <c r="A116" i="71"/>
  <c r="C117" i="71"/>
  <c r="D117" i="71"/>
  <c r="A117" i="71"/>
  <c r="C118" i="71"/>
  <c r="D118" i="71"/>
  <c r="A118" i="71"/>
  <c r="C119" i="71"/>
  <c r="D119" i="71"/>
  <c r="A119" i="71"/>
  <c r="C120" i="71"/>
  <c r="D120" i="71"/>
  <c r="A120" i="71"/>
  <c r="C121" i="71"/>
  <c r="D121" i="71"/>
  <c r="A121" i="71"/>
  <c r="C122" i="71"/>
  <c r="D122" i="71"/>
  <c r="A122" i="71"/>
  <c r="C123" i="71"/>
  <c r="D123" i="71"/>
  <c r="A123" i="71"/>
  <c r="C124" i="71"/>
  <c r="D124" i="71"/>
  <c r="A124" i="71"/>
  <c r="C125" i="71"/>
  <c r="D125" i="71"/>
  <c r="A125" i="71"/>
  <c r="C126" i="71"/>
  <c r="D126" i="71"/>
  <c r="A126" i="71"/>
  <c r="C127" i="71"/>
  <c r="D127" i="71"/>
  <c r="A127" i="71"/>
  <c r="C128" i="71"/>
  <c r="D128" i="71"/>
  <c r="A128" i="71"/>
  <c r="C129" i="71"/>
  <c r="D129" i="71"/>
  <c r="A129" i="71"/>
  <c r="C130" i="71"/>
  <c r="D130" i="71"/>
  <c r="A130" i="71"/>
  <c r="C131" i="71"/>
  <c r="D131" i="71"/>
  <c r="A131" i="71"/>
  <c r="C132" i="71"/>
  <c r="D132" i="71"/>
  <c r="A132" i="71"/>
  <c r="C133" i="71"/>
  <c r="D133" i="71"/>
  <c r="A133" i="71"/>
  <c r="C134" i="71"/>
  <c r="D134" i="71"/>
  <c r="A134" i="71"/>
  <c r="C135" i="71"/>
  <c r="D135" i="71"/>
  <c r="A135" i="71"/>
  <c r="C136" i="71"/>
  <c r="D136" i="71"/>
  <c r="A136" i="71"/>
  <c r="C137" i="71"/>
  <c r="D137" i="71"/>
  <c r="A137" i="71"/>
  <c r="C138" i="71"/>
  <c r="D138" i="71"/>
  <c r="A138" i="71"/>
  <c r="C139" i="71"/>
  <c r="D139" i="71"/>
  <c r="A139" i="71"/>
  <c r="C140" i="71"/>
  <c r="D140" i="71"/>
  <c r="A140" i="71"/>
  <c r="C141" i="71"/>
  <c r="D141" i="71"/>
  <c r="A141" i="71"/>
  <c r="C142" i="71"/>
  <c r="D142" i="71"/>
  <c r="A142" i="71"/>
  <c r="C143" i="71"/>
  <c r="D143" i="71"/>
  <c r="A143" i="71"/>
  <c r="C144" i="71"/>
  <c r="D144" i="71"/>
  <c r="A144" i="71"/>
  <c r="C145" i="71"/>
  <c r="D145" i="71"/>
  <c r="A145" i="71"/>
  <c r="C146" i="71"/>
  <c r="D146" i="71"/>
  <c r="A146" i="71"/>
  <c r="C147" i="71"/>
  <c r="D147" i="71"/>
  <c r="A147" i="71"/>
  <c r="C148" i="71"/>
  <c r="D148" i="71"/>
  <c r="A148" i="71"/>
  <c r="C149" i="71"/>
  <c r="D149" i="71"/>
  <c r="A149" i="71"/>
  <c r="C150" i="71"/>
  <c r="D150" i="71"/>
  <c r="A150" i="71"/>
  <c r="C151" i="71"/>
  <c r="D151" i="71"/>
  <c r="A151" i="71"/>
  <c r="C152" i="71"/>
  <c r="D152" i="71"/>
  <c r="A152" i="71"/>
  <c r="C153" i="71"/>
  <c r="D153" i="71"/>
  <c r="A153" i="71"/>
  <c r="C154" i="71"/>
  <c r="D154" i="71"/>
  <c r="A154" i="71"/>
  <c r="C155" i="71"/>
  <c r="D155" i="71"/>
  <c r="A155" i="71"/>
  <c r="C156" i="71"/>
  <c r="D156" i="71"/>
  <c r="A156" i="71"/>
  <c r="C157" i="71"/>
  <c r="D157" i="71"/>
  <c r="A157" i="71"/>
  <c r="C158" i="71"/>
  <c r="D158" i="71"/>
  <c r="A158" i="71"/>
  <c r="C159" i="71"/>
  <c r="D159" i="71"/>
  <c r="A159" i="71"/>
  <c r="C160" i="71"/>
  <c r="D160" i="71"/>
  <c r="A160" i="71"/>
  <c r="C161" i="71"/>
  <c r="D161" i="71"/>
  <c r="A161" i="71"/>
  <c r="C162" i="71"/>
  <c r="D162" i="71"/>
  <c r="A162" i="71"/>
  <c r="C163" i="71"/>
  <c r="D163" i="71"/>
  <c r="A163" i="71"/>
  <c r="C164" i="71"/>
  <c r="D164" i="71"/>
  <c r="A164" i="71"/>
  <c r="C165" i="71"/>
  <c r="D165" i="71"/>
  <c r="A165" i="71"/>
  <c r="J1239" i="70"/>
  <c r="L1239" i="70"/>
  <c r="K1239" i="70"/>
  <c r="J523" i="70"/>
  <c r="L523" i="70"/>
  <c r="K523" i="70"/>
  <c r="J658" i="70"/>
  <c r="L658" i="70"/>
  <c r="K658" i="70"/>
  <c r="J516" i="70"/>
  <c r="L516" i="70"/>
  <c r="K516" i="70"/>
  <c r="J1436" i="70"/>
  <c r="L1436" i="70"/>
  <c r="K1436" i="70"/>
  <c r="J1420" i="70"/>
  <c r="L1420" i="70"/>
  <c r="K1420" i="70"/>
  <c r="J1396" i="70"/>
  <c r="L1396" i="70"/>
  <c r="K1396" i="70"/>
  <c r="J1391" i="70"/>
  <c r="L1391" i="70"/>
  <c r="K1391" i="70"/>
  <c r="J1380" i="70"/>
  <c r="L1380" i="70"/>
  <c r="K1380" i="70"/>
  <c r="J1366" i="70"/>
  <c r="L1366" i="70"/>
  <c r="K1366" i="70"/>
  <c r="J1361" i="70"/>
  <c r="L1361" i="70"/>
  <c r="K1361" i="70"/>
  <c r="J1350" i="70"/>
  <c r="L1350" i="70"/>
  <c r="K1350" i="70"/>
  <c r="J1345" i="70"/>
  <c r="L1345" i="70"/>
  <c r="K1345" i="70"/>
  <c r="J1334" i="70"/>
  <c r="L1334" i="70"/>
  <c r="K1334" i="70"/>
  <c r="J1324" i="70"/>
  <c r="L1324" i="70"/>
  <c r="K1324" i="70"/>
  <c r="J1318" i="70"/>
  <c r="L1318" i="70"/>
  <c r="K1318" i="70"/>
  <c r="J1308" i="70"/>
  <c r="L1308" i="70"/>
  <c r="K1308" i="70"/>
  <c r="J1302" i="70"/>
  <c r="L1302" i="70"/>
  <c r="K1302" i="70"/>
  <c r="J1292" i="70"/>
  <c r="L1292" i="70"/>
  <c r="K1292" i="70"/>
  <c r="J1441" i="70"/>
  <c r="L1441" i="70"/>
  <c r="K1441" i="70"/>
  <c r="J1433" i="70"/>
  <c r="L1433" i="70"/>
  <c r="K1433" i="70"/>
  <c r="J1417" i="70"/>
  <c r="L1417" i="70"/>
  <c r="K1417" i="70"/>
  <c r="J1409" i="70"/>
  <c r="L1409" i="70"/>
  <c r="K1409" i="70"/>
  <c r="J1394" i="70"/>
  <c r="L1394" i="70"/>
  <c r="K1394" i="70"/>
  <c r="J1370" i="70"/>
  <c r="L1370" i="70"/>
  <c r="K1370" i="70"/>
  <c r="J1351" i="70"/>
  <c r="L1351" i="70"/>
  <c r="K1351" i="70"/>
  <c r="J1315" i="70"/>
  <c r="L1315" i="70"/>
  <c r="K1315" i="70"/>
  <c r="J1299" i="70"/>
  <c r="L1299" i="70"/>
  <c r="K1299" i="70"/>
  <c r="J1189" i="70"/>
  <c r="K1189" i="70"/>
  <c r="L1189" i="70"/>
  <c r="J1172" i="70"/>
  <c r="K1172" i="70"/>
  <c r="L1172" i="70"/>
  <c r="J1155" i="70"/>
  <c r="K1155" i="70"/>
  <c r="L1155" i="70"/>
  <c r="J1149" i="70"/>
  <c r="K1149" i="70"/>
  <c r="L1149" i="70"/>
  <c r="J1115" i="70"/>
  <c r="K1115" i="70"/>
  <c r="L1115" i="70"/>
  <c r="J1098" i="70"/>
  <c r="L1098" i="70"/>
  <c r="K1098" i="70"/>
  <c r="J1072" i="70"/>
  <c r="L1072" i="70"/>
  <c r="K1072" i="70"/>
  <c r="J1064" i="70"/>
  <c r="K1064" i="70"/>
  <c r="L1064" i="70"/>
  <c r="J1157" i="70"/>
  <c r="K1157" i="70"/>
  <c r="L1157" i="70"/>
  <c r="J1123" i="70"/>
  <c r="L1123" i="70"/>
  <c r="K1123" i="70"/>
  <c r="J1117" i="70"/>
  <c r="K1117" i="70"/>
  <c r="L1117" i="70"/>
  <c r="J1084" i="70"/>
  <c r="L1084" i="70"/>
  <c r="K1084" i="70"/>
  <c r="J1063" i="70"/>
  <c r="L1063" i="70"/>
  <c r="K1063" i="70"/>
  <c r="J1039" i="70"/>
  <c r="L1039" i="70"/>
  <c r="K1039" i="70"/>
  <c r="J1001" i="70"/>
  <c r="K1001" i="70"/>
  <c r="L1001" i="70"/>
  <c r="J980" i="70"/>
  <c r="K980" i="70"/>
  <c r="L980" i="70"/>
  <c r="J956" i="70"/>
  <c r="K956" i="70"/>
  <c r="L956" i="70"/>
  <c r="J921" i="70"/>
  <c r="K921" i="70"/>
  <c r="L921" i="70"/>
  <c r="J892" i="70"/>
  <c r="K892" i="70"/>
  <c r="L892" i="70"/>
  <c r="J871" i="70"/>
  <c r="K871" i="70"/>
  <c r="L871" i="70"/>
  <c r="J840" i="70"/>
  <c r="L840" i="70"/>
  <c r="K840" i="70"/>
  <c r="J829" i="70"/>
  <c r="K829" i="70"/>
  <c r="L829" i="70"/>
  <c r="J797" i="70"/>
  <c r="K797" i="70"/>
  <c r="L797" i="70"/>
  <c r="J759" i="70"/>
  <c r="L759" i="70"/>
  <c r="K759" i="70"/>
  <c r="J740" i="70"/>
  <c r="K740" i="70"/>
  <c r="L740" i="70"/>
  <c r="J720" i="70"/>
  <c r="K720" i="70"/>
  <c r="L720" i="70"/>
  <c r="J695" i="70"/>
  <c r="L695" i="70"/>
  <c r="K695" i="70"/>
  <c r="J659" i="70"/>
  <c r="K659" i="70"/>
  <c r="L659" i="70"/>
  <c r="J599" i="70"/>
  <c r="K599" i="70"/>
  <c r="L599" i="70"/>
  <c r="J583" i="70"/>
  <c r="K583" i="70"/>
  <c r="L583" i="70"/>
  <c r="J563" i="70"/>
  <c r="K563" i="70"/>
  <c r="L563" i="70"/>
  <c r="J1051" i="70"/>
  <c r="L1051" i="70"/>
  <c r="K1051" i="70"/>
  <c r="J1009" i="70"/>
  <c r="L1009" i="70"/>
  <c r="K1009" i="70"/>
  <c r="J913" i="70"/>
  <c r="L913" i="70"/>
  <c r="K913" i="70"/>
  <c r="J625" i="70"/>
  <c r="K625" i="70"/>
  <c r="L625" i="70"/>
  <c r="J524" i="70"/>
  <c r="K524" i="70"/>
  <c r="L524" i="70"/>
  <c r="J1428" i="70"/>
  <c r="K1428" i="70"/>
  <c r="L1428" i="70"/>
  <c r="J1404" i="70"/>
  <c r="K1404" i="70"/>
  <c r="L1404" i="70"/>
  <c r="J1385" i="70"/>
  <c r="K1385" i="70"/>
  <c r="L1385" i="70"/>
  <c r="J1375" i="70"/>
  <c r="K1375" i="70"/>
  <c r="L1375" i="70"/>
  <c r="J1356" i="70"/>
  <c r="K1356" i="70"/>
  <c r="L1356" i="70"/>
  <c r="J1340" i="70"/>
  <c r="K1340" i="70"/>
  <c r="L1340" i="70"/>
  <c r="J1329" i="70"/>
  <c r="K1329" i="70"/>
  <c r="L1329" i="70"/>
  <c r="J1313" i="70"/>
  <c r="K1313" i="70"/>
  <c r="L1313" i="70"/>
  <c r="J1297" i="70"/>
  <c r="K1297" i="70"/>
  <c r="L1297" i="70"/>
  <c r="J1449" i="70"/>
  <c r="K1449" i="70"/>
  <c r="L1449" i="70"/>
  <c r="J1425" i="70"/>
  <c r="K1425" i="70"/>
  <c r="L1425" i="70"/>
  <c r="J1401" i="70"/>
  <c r="K1401" i="70"/>
  <c r="L1401" i="70"/>
  <c r="J1378" i="70"/>
  <c r="K1378" i="70"/>
  <c r="L1378" i="70"/>
  <c r="J1335" i="70"/>
  <c r="K1335" i="70"/>
  <c r="L1335" i="70"/>
  <c r="J1288" i="70"/>
  <c r="K1288" i="70"/>
  <c r="L1288" i="70"/>
  <c r="J1163" i="70"/>
  <c r="K1163" i="70"/>
  <c r="L1163" i="70"/>
  <c r="J1140" i="70"/>
  <c r="L1140" i="70"/>
  <c r="K1140" i="70"/>
  <c r="J1107" i="70"/>
  <c r="L1107" i="70"/>
  <c r="K1107" i="70"/>
  <c r="J1080" i="70"/>
  <c r="L1080" i="70"/>
  <c r="K1080" i="70"/>
  <c r="J1176" i="70"/>
  <c r="K1176" i="70"/>
  <c r="L1176" i="70"/>
  <c r="J1132" i="70"/>
  <c r="K1132" i="70"/>
  <c r="L1132" i="70"/>
  <c r="J1094" i="70"/>
  <c r="K1094" i="70"/>
  <c r="L1094" i="70"/>
  <c r="J1075" i="70"/>
  <c r="L1075" i="70"/>
  <c r="K1075" i="70"/>
  <c r="J1034" i="70"/>
  <c r="L1034" i="70"/>
  <c r="K1034" i="70"/>
  <c r="J1007" i="70"/>
  <c r="L1007" i="70"/>
  <c r="K1007" i="70"/>
  <c r="J986" i="70"/>
  <c r="L986" i="70"/>
  <c r="K986" i="70"/>
  <c r="J967" i="70"/>
  <c r="L967" i="70"/>
  <c r="K967" i="70"/>
  <c r="J939" i="70"/>
  <c r="L939" i="70"/>
  <c r="K939" i="70"/>
  <c r="J901" i="70"/>
  <c r="L901" i="70"/>
  <c r="K901" i="70"/>
  <c r="J880" i="70"/>
  <c r="L880" i="70"/>
  <c r="K880" i="70"/>
  <c r="J856" i="70"/>
  <c r="L856" i="70"/>
  <c r="K856" i="70"/>
  <c r="J805" i="70"/>
  <c r="L805" i="70"/>
  <c r="K805" i="70"/>
  <c r="J779" i="70"/>
  <c r="K779" i="70"/>
  <c r="L779" i="70"/>
  <c r="J749" i="70"/>
  <c r="L749" i="70"/>
  <c r="K749" i="70"/>
  <c r="J729" i="70"/>
  <c r="L729" i="70"/>
  <c r="K729" i="70"/>
  <c r="J703" i="70"/>
  <c r="K703" i="70"/>
  <c r="L703" i="70"/>
  <c r="J684" i="70"/>
  <c r="L684" i="70"/>
  <c r="K684" i="70"/>
  <c r="J669" i="70"/>
  <c r="L669" i="70"/>
  <c r="K669" i="70"/>
  <c r="J618" i="70"/>
  <c r="L618" i="70"/>
  <c r="K618" i="70"/>
  <c r="J591" i="70"/>
  <c r="L591" i="70"/>
  <c r="K591" i="70"/>
  <c r="J572" i="70"/>
  <c r="L572" i="70"/>
  <c r="K572" i="70"/>
  <c r="J555" i="70"/>
  <c r="L555" i="70"/>
  <c r="K555" i="70"/>
  <c r="J1027" i="70"/>
  <c r="K1027" i="70"/>
  <c r="L1027" i="70"/>
  <c r="J979" i="70"/>
  <c r="L979" i="70"/>
  <c r="K979" i="70"/>
  <c r="J1444" i="70"/>
  <c r="K1444" i="70"/>
  <c r="L1444" i="70"/>
  <c r="J1412" i="70"/>
  <c r="K1412" i="70"/>
  <c r="L1412" i="70"/>
  <c r="J512" i="70"/>
  <c r="L512" i="70"/>
  <c r="K512" i="70"/>
  <c r="J520" i="70"/>
  <c r="L520" i="70"/>
  <c r="K520" i="70"/>
  <c r="J1450" i="70"/>
  <c r="L1450" i="70"/>
  <c r="K1450" i="70"/>
  <c r="J1442" i="70"/>
  <c r="L1442" i="70"/>
  <c r="K1442" i="70"/>
  <c r="J1434" i="70"/>
  <c r="L1434" i="70"/>
  <c r="K1434" i="70"/>
  <c r="J1426" i="70"/>
  <c r="L1426" i="70"/>
  <c r="K1426" i="70"/>
  <c r="J1418" i="70"/>
  <c r="L1418" i="70"/>
  <c r="K1418" i="70"/>
  <c r="J1410" i="70"/>
  <c r="L1410" i="70"/>
  <c r="K1410" i="70"/>
  <c r="J1402" i="70"/>
  <c r="L1402" i="70"/>
  <c r="K1402" i="70"/>
  <c r="J1393" i="70"/>
  <c r="L1393" i="70"/>
  <c r="K1393" i="70"/>
  <c r="J1388" i="70"/>
  <c r="L1388" i="70"/>
  <c r="K1388" i="70"/>
  <c r="J1383" i="70"/>
  <c r="L1383" i="70"/>
  <c r="K1383" i="70"/>
  <c r="J1377" i="70"/>
  <c r="L1377" i="70"/>
  <c r="K1377" i="70"/>
  <c r="J1369" i="70"/>
  <c r="L1369" i="70"/>
  <c r="K1369" i="70"/>
  <c r="J1364" i="70"/>
  <c r="L1364" i="70"/>
  <c r="K1364" i="70"/>
  <c r="J1358" i="70"/>
  <c r="L1358" i="70"/>
  <c r="K1358" i="70"/>
  <c r="J1353" i="70"/>
  <c r="L1353" i="70"/>
  <c r="K1353" i="70"/>
  <c r="J1348" i="70"/>
  <c r="L1348" i="70"/>
  <c r="K1348" i="70"/>
  <c r="J1342" i="70"/>
  <c r="L1342" i="70"/>
  <c r="K1342" i="70"/>
  <c r="J1337" i="70"/>
  <c r="L1337" i="70"/>
  <c r="K1337" i="70"/>
  <c r="J1332" i="70"/>
  <c r="L1332" i="70"/>
  <c r="K1332" i="70"/>
  <c r="J1326" i="70"/>
  <c r="L1326" i="70"/>
  <c r="K1326" i="70"/>
  <c r="J1321" i="70"/>
  <c r="L1321" i="70"/>
  <c r="K1321" i="70"/>
  <c r="J1316" i="70"/>
  <c r="L1316" i="70"/>
  <c r="K1316" i="70"/>
  <c r="J1310" i="70"/>
  <c r="L1310" i="70"/>
  <c r="K1310" i="70"/>
  <c r="J1305" i="70"/>
  <c r="L1305" i="70"/>
  <c r="K1305" i="70"/>
  <c r="J1300" i="70"/>
  <c r="L1300" i="70"/>
  <c r="K1300" i="70"/>
  <c r="J1294" i="70"/>
  <c r="L1294" i="70"/>
  <c r="K1294" i="70"/>
  <c r="J1452" i="70"/>
  <c r="L1452" i="70"/>
  <c r="K1452" i="70"/>
  <c r="J1447" i="70"/>
  <c r="L1447" i="70"/>
  <c r="K1447" i="70"/>
  <c r="J1439" i="70"/>
  <c r="L1439" i="70"/>
  <c r="K1439" i="70"/>
  <c r="J1431" i="70"/>
  <c r="L1431" i="70"/>
  <c r="K1431" i="70"/>
  <c r="J1423" i="70"/>
  <c r="L1423" i="70"/>
  <c r="K1423" i="70"/>
  <c r="J1415" i="70"/>
  <c r="L1415" i="70"/>
  <c r="K1415" i="70"/>
  <c r="J1407" i="70"/>
  <c r="L1407" i="70"/>
  <c r="K1407" i="70"/>
  <c r="J1399" i="70"/>
  <c r="L1399" i="70"/>
  <c r="K1399" i="70"/>
  <c r="J1386" i="70"/>
  <c r="L1386" i="70"/>
  <c r="K1386" i="70"/>
  <c r="J1372" i="70"/>
  <c r="L1372" i="70"/>
  <c r="K1372" i="70"/>
  <c r="J1359" i="70"/>
  <c r="L1359" i="70"/>
  <c r="K1359" i="70"/>
  <c r="J1343" i="70"/>
  <c r="L1343" i="70"/>
  <c r="K1343" i="70"/>
  <c r="J1327" i="70"/>
  <c r="L1327" i="70"/>
  <c r="K1327" i="70"/>
  <c r="J1307" i="70"/>
  <c r="L1307" i="70"/>
  <c r="K1307" i="70"/>
  <c r="J1291" i="70"/>
  <c r="L1291" i="70"/>
  <c r="K1291" i="70"/>
  <c r="J1289" i="70"/>
  <c r="L1289" i="70"/>
  <c r="K1289" i="70"/>
  <c r="J1180" i="70"/>
  <c r="L1180" i="70"/>
  <c r="K1180" i="70"/>
  <c r="J1169" i="70"/>
  <c r="K1169" i="70"/>
  <c r="L1169" i="70"/>
  <c r="J1159" i="70"/>
  <c r="K1159" i="70"/>
  <c r="L1159" i="70"/>
  <c r="J1152" i="70"/>
  <c r="K1152" i="70"/>
  <c r="L1152" i="70"/>
  <c r="J1144" i="70"/>
  <c r="L1144" i="70"/>
  <c r="K1144" i="70"/>
  <c r="J1121" i="70"/>
  <c r="K1121" i="70"/>
  <c r="L1121" i="70"/>
  <c r="J1113" i="70"/>
  <c r="L1113" i="70"/>
  <c r="K1113" i="70"/>
  <c r="J1104" i="70"/>
  <c r="K1104" i="70"/>
  <c r="L1104" i="70"/>
  <c r="J1083" i="70"/>
  <c r="K1083" i="70"/>
  <c r="L1083" i="70"/>
  <c r="J1077" i="70"/>
  <c r="K1077" i="70"/>
  <c r="L1077" i="70"/>
  <c r="J1069" i="70"/>
  <c r="K1069" i="70"/>
  <c r="L1069" i="70"/>
  <c r="J1061" i="70"/>
  <c r="K1061" i="70"/>
  <c r="L1061" i="70"/>
  <c r="J1161" i="70"/>
  <c r="K1161" i="70"/>
  <c r="L1161" i="70"/>
  <c r="J1143" i="70"/>
  <c r="L1143" i="70"/>
  <c r="K1143" i="70"/>
  <c r="J1129" i="70"/>
  <c r="K1129" i="70"/>
  <c r="L1129" i="70"/>
  <c r="J1119" i="70"/>
  <c r="K1119" i="70"/>
  <c r="L1119" i="70"/>
  <c r="J1108" i="70"/>
  <c r="L1108" i="70"/>
  <c r="K1108" i="70"/>
  <c r="J1089" i="70"/>
  <c r="L1089" i="70"/>
  <c r="K1089" i="70"/>
  <c r="J1079" i="70"/>
  <c r="L1079" i="70"/>
  <c r="K1079" i="70"/>
  <c r="J1067" i="70"/>
  <c r="L1067" i="70"/>
  <c r="K1067" i="70"/>
  <c r="J1049" i="70"/>
  <c r="K1049" i="70"/>
  <c r="L1049" i="70"/>
  <c r="J1025" i="70"/>
  <c r="K1025" i="70"/>
  <c r="L1025" i="70"/>
  <c r="J1015" i="70"/>
  <c r="L1015" i="70"/>
  <c r="K1015" i="70"/>
  <c r="J1004" i="70"/>
  <c r="K1004" i="70"/>
  <c r="L1004" i="70"/>
  <c r="J991" i="70"/>
  <c r="K991" i="70"/>
  <c r="L991" i="70"/>
  <c r="J983" i="70"/>
  <c r="K983" i="70"/>
  <c r="L983" i="70"/>
  <c r="J977" i="70"/>
  <c r="K977" i="70"/>
  <c r="L977" i="70"/>
  <c r="J961" i="70"/>
  <c r="K961" i="70"/>
  <c r="L961" i="70"/>
  <c r="J951" i="70"/>
  <c r="K951" i="70"/>
  <c r="L951" i="70"/>
  <c r="J927" i="70"/>
  <c r="K927" i="70"/>
  <c r="L927" i="70"/>
  <c r="J905" i="70"/>
  <c r="K905" i="70"/>
  <c r="L905" i="70"/>
  <c r="J895" i="70"/>
  <c r="K895" i="70"/>
  <c r="L895" i="70"/>
  <c r="J885" i="70"/>
  <c r="K885" i="70"/>
  <c r="L885" i="70"/>
  <c r="J875" i="70"/>
  <c r="K875" i="70"/>
  <c r="L875" i="70"/>
  <c r="J861" i="70"/>
  <c r="K861" i="70"/>
  <c r="L861" i="70"/>
  <c r="J845" i="70"/>
  <c r="K845" i="70"/>
  <c r="L845" i="70"/>
  <c r="J837" i="70"/>
  <c r="K837" i="70"/>
  <c r="L837" i="70"/>
  <c r="J811" i="70"/>
  <c r="K811" i="70"/>
  <c r="L811" i="70"/>
  <c r="J800" i="70"/>
  <c r="K800" i="70"/>
  <c r="L800" i="70"/>
  <c r="J787" i="70"/>
  <c r="K787" i="70"/>
  <c r="L787" i="70"/>
  <c r="J776" i="70"/>
  <c r="K776" i="70"/>
  <c r="L776" i="70"/>
  <c r="J755" i="70"/>
  <c r="K755" i="70"/>
  <c r="L755" i="70"/>
  <c r="J744" i="70"/>
  <c r="K744" i="70"/>
  <c r="L744" i="70"/>
  <c r="J734" i="70"/>
  <c r="L734" i="70"/>
  <c r="K734" i="70"/>
  <c r="J724" i="70"/>
  <c r="L724" i="70"/>
  <c r="K724" i="70"/>
  <c r="J713" i="70"/>
  <c r="K713" i="70"/>
  <c r="L713" i="70"/>
  <c r="J699" i="70"/>
  <c r="L699" i="70"/>
  <c r="K699" i="70"/>
  <c r="J693" i="70"/>
  <c r="K693" i="70"/>
  <c r="L693" i="70"/>
  <c r="J679" i="70"/>
  <c r="K679" i="70"/>
  <c r="L679" i="70"/>
  <c r="J664" i="70"/>
  <c r="K664" i="70"/>
  <c r="L664" i="70"/>
  <c r="J637" i="70"/>
  <c r="K637" i="70"/>
  <c r="L637" i="70"/>
  <c r="J603" i="70"/>
  <c r="K603" i="70"/>
  <c r="L603" i="70"/>
  <c r="J595" i="70"/>
  <c r="K595" i="70"/>
  <c r="L595" i="70"/>
  <c r="J587" i="70"/>
  <c r="K587" i="70"/>
  <c r="L587" i="70"/>
  <c r="J577" i="70"/>
  <c r="L577" i="70"/>
  <c r="K577" i="70"/>
  <c r="J569" i="70"/>
  <c r="K569" i="70"/>
  <c r="L569" i="70"/>
  <c r="J559" i="70"/>
  <c r="K559" i="70"/>
  <c r="L559" i="70"/>
  <c r="J551" i="70"/>
  <c r="K551" i="70"/>
  <c r="L551" i="70"/>
  <c r="J1044" i="70"/>
  <c r="L1044" i="70"/>
  <c r="K1044" i="70"/>
  <c r="J1020" i="70"/>
  <c r="L1020" i="70"/>
  <c r="K1020" i="70"/>
  <c r="J985" i="70"/>
  <c r="K985" i="70"/>
  <c r="L985" i="70"/>
  <c r="J733" i="70"/>
  <c r="L733" i="70"/>
  <c r="K733" i="70"/>
  <c r="J955" i="70"/>
  <c r="L955" i="70"/>
  <c r="K955" i="70"/>
  <c r="J945" i="70"/>
  <c r="L945" i="70"/>
  <c r="K945" i="70"/>
  <c r="J937" i="70"/>
  <c r="K937" i="70"/>
  <c r="L937" i="70"/>
  <c r="J916" i="70"/>
  <c r="L916" i="70"/>
  <c r="K916" i="70"/>
  <c r="J896" i="70"/>
  <c r="L896" i="70"/>
  <c r="K896" i="70"/>
  <c r="J879" i="70"/>
  <c r="L879" i="70"/>
  <c r="K879" i="70"/>
  <c r="J872" i="70"/>
  <c r="K872" i="70"/>
  <c r="L872" i="70"/>
  <c r="J862" i="70"/>
  <c r="K862" i="70"/>
  <c r="L862" i="70"/>
  <c r="J843" i="70"/>
  <c r="K843" i="70"/>
  <c r="L843" i="70"/>
  <c r="J824" i="70"/>
  <c r="L824" i="70"/>
  <c r="K824" i="70"/>
  <c r="J813" i="70"/>
  <c r="L813" i="70"/>
  <c r="K813" i="70"/>
  <c r="J789" i="70"/>
  <c r="L789" i="70"/>
  <c r="K789" i="70"/>
  <c r="J1257" i="70"/>
  <c r="L1257" i="70"/>
  <c r="K1257" i="70"/>
  <c r="J564" i="70"/>
  <c r="L564" i="70"/>
  <c r="K564" i="70"/>
  <c r="J607" i="70"/>
  <c r="K607" i="70"/>
  <c r="L607" i="70"/>
  <c r="J579" i="70"/>
  <c r="L579" i="70"/>
  <c r="K579" i="70"/>
  <c r="J1258" i="70"/>
  <c r="L1258" i="70"/>
  <c r="K1258" i="70"/>
  <c r="J758" i="70"/>
  <c r="L758" i="70"/>
  <c r="K758" i="70"/>
  <c r="J993" i="70"/>
  <c r="L993" i="70"/>
  <c r="K993" i="70"/>
  <c r="J969" i="70"/>
  <c r="L969" i="70"/>
  <c r="K969" i="70"/>
  <c r="J952" i="70"/>
  <c r="K952" i="70"/>
  <c r="L952" i="70"/>
  <c r="J940" i="70"/>
  <c r="L940" i="70"/>
  <c r="K940" i="70"/>
  <c r="J929" i="70"/>
  <c r="L929" i="70"/>
  <c r="K929" i="70"/>
  <c r="J902" i="70"/>
  <c r="K902" i="70"/>
  <c r="L902" i="70"/>
  <c r="J891" i="70"/>
  <c r="L891" i="70"/>
  <c r="K891" i="70"/>
  <c r="J876" i="70"/>
  <c r="K876" i="70"/>
  <c r="L876" i="70"/>
  <c r="J865" i="70"/>
  <c r="L865" i="70"/>
  <c r="K865" i="70"/>
  <c r="J850" i="70"/>
  <c r="L850" i="70"/>
  <c r="K850" i="70"/>
  <c r="J827" i="70"/>
  <c r="K827" i="70"/>
  <c r="L827" i="70"/>
  <c r="J821" i="70"/>
  <c r="K821" i="70"/>
  <c r="L821" i="70"/>
  <c r="J799" i="70"/>
  <c r="L799" i="70"/>
  <c r="K799" i="70"/>
  <c r="J784" i="70"/>
  <c r="L784" i="70"/>
  <c r="K784" i="70"/>
  <c r="J775" i="70"/>
  <c r="L775" i="70"/>
  <c r="K775" i="70"/>
  <c r="J764" i="70"/>
  <c r="L764" i="70"/>
  <c r="K764" i="70"/>
  <c r="J517" i="70"/>
  <c r="L517" i="70"/>
  <c r="K517" i="70"/>
  <c r="J525" i="70"/>
  <c r="L525" i="70"/>
  <c r="K525" i="70"/>
  <c r="J1443" i="70"/>
  <c r="L1443" i="70"/>
  <c r="K1443" i="70"/>
  <c r="J1435" i="70"/>
  <c r="L1435" i="70"/>
  <c r="K1435" i="70"/>
  <c r="J1427" i="70"/>
  <c r="L1427" i="70"/>
  <c r="K1427" i="70"/>
  <c r="J1419" i="70"/>
  <c r="L1419" i="70"/>
  <c r="K1419" i="70"/>
  <c r="J1411" i="70"/>
  <c r="L1411" i="70"/>
  <c r="K1411" i="70"/>
  <c r="J1403" i="70"/>
  <c r="L1403" i="70"/>
  <c r="K1403" i="70"/>
  <c r="J1395" i="70"/>
  <c r="L1395" i="70"/>
  <c r="K1395" i="70"/>
  <c r="J1389" i="70"/>
  <c r="L1389" i="70"/>
  <c r="K1389" i="70"/>
  <c r="J1384" i="70"/>
  <c r="L1384" i="70"/>
  <c r="K1384" i="70"/>
  <c r="J1379" i="70"/>
  <c r="L1379" i="70"/>
  <c r="K1379" i="70"/>
  <c r="J1374" i="70"/>
  <c r="L1374" i="70"/>
  <c r="K1374" i="70"/>
  <c r="J1365" i="70"/>
  <c r="L1365" i="70"/>
  <c r="K1365" i="70"/>
  <c r="J1360" i="70"/>
  <c r="L1360" i="70"/>
  <c r="K1360" i="70"/>
  <c r="J1354" i="70"/>
  <c r="L1354" i="70"/>
  <c r="K1354" i="70"/>
  <c r="J1349" i="70"/>
  <c r="L1349" i="70"/>
  <c r="K1349" i="70"/>
  <c r="J1344" i="70"/>
  <c r="L1344" i="70"/>
  <c r="K1344" i="70"/>
  <c r="J1338" i="70"/>
  <c r="L1338" i="70"/>
  <c r="K1338" i="70"/>
  <c r="J1333" i="70"/>
  <c r="L1333" i="70"/>
  <c r="K1333" i="70"/>
  <c r="J1328" i="70"/>
  <c r="L1328" i="70"/>
  <c r="K1328" i="70"/>
  <c r="J1322" i="70"/>
  <c r="L1322" i="70"/>
  <c r="K1322" i="70"/>
  <c r="J1317" i="70"/>
  <c r="L1317" i="70"/>
  <c r="K1317" i="70"/>
  <c r="J1312" i="70"/>
  <c r="L1312" i="70"/>
  <c r="K1312" i="70"/>
  <c r="J1306" i="70"/>
  <c r="L1306" i="70"/>
  <c r="K1306" i="70"/>
  <c r="J1301" i="70"/>
  <c r="L1301" i="70"/>
  <c r="K1301" i="70"/>
  <c r="J1296" i="70"/>
  <c r="L1296" i="70"/>
  <c r="K1296" i="70"/>
  <c r="J1453" i="70"/>
  <c r="L1453" i="70"/>
  <c r="K1453" i="70"/>
  <c r="J1448" i="70"/>
  <c r="L1448" i="70"/>
  <c r="K1448" i="70"/>
  <c r="J1440" i="70"/>
  <c r="L1440" i="70"/>
  <c r="K1440" i="70"/>
  <c r="J1432" i="70"/>
  <c r="L1432" i="70"/>
  <c r="K1432" i="70"/>
  <c r="J1424" i="70"/>
  <c r="L1424" i="70"/>
  <c r="K1424" i="70"/>
  <c r="J1416" i="70"/>
  <c r="L1416" i="70"/>
  <c r="K1416" i="70"/>
  <c r="J1408" i="70"/>
  <c r="L1408" i="70"/>
  <c r="K1408" i="70"/>
  <c r="J1400" i="70"/>
  <c r="L1400" i="70"/>
  <c r="K1400" i="70"/>
  <c r="J1390" i="70"/>
  <c r="L1390" i="70"/>
  <c r="K1390" i="70"/>
  <c r="J1373" i="70"/>
  <c r="L1373" i="70"/>
  <c r="K1373" i="70"/>
  <c r="J1363" i="70"/>
  <c r="L1363" i="70"/>
  <c r="K1363" i="70"/>
  <c r="J1347" i="70"/>
  <c r="L1347" i="70"/>
  <c r="K1347" i="70"/>
  <c r="J1331" i="70"/>
  <c r="L1331" i="70"/>
  <c r="K1331" i="70"/>
  <c r="J1311" i="70"/>
  <c r="L1311" i="70"/>
  <c r="K1311" i="70"/>
  <c r="J1295" i="70"/>
  <c r="L1295" i="70"/>
  <c r="K1295" i="70"/>
  <c r="J1323" i="70"/>
  <c r="L1323" i="70"/>
  <c r="K1323" i="70"/>
  <c r="J1185" i="70"/>
  <c r="K1185" i="70"/>
  <c r="L1185" i="70"/>
  <c r="J1168" i="70"/>
  <c r="L1168" i="70"/>
  <c r="K1168" i="70"/>
  <c r="J1148" i="70"/>
  <c r="L1148" i="70"/>
  <c r="K1148" i="70"/>
  <c r="J1139" i="70"/>
  <c r="L1139" i="70"/>
  <c r="K1139" i="70"/>
  <c r="J1133" i="70"/>
  <c r="L1133" i="70"/>
  <c r="K1133" i="70"/>
  <c r="J1103" i="70"/>
  <c r="L1103" i="70"/>
  <c r="K1103" i="70"/>
  <c r="J1097" i="70"/>
  <c r="K1097" i="70"/>
  <c r="L1097" i="70"/>
  <c r="J1088" i="70"/>
  <c r="K1088" i="70"/>
  <c r="L1088" i="70"/>
  <c r="J1073" i="70"/>
  <c r="K1073" i="70"/>
  <c r="L1073" i="70"/>
  <c r="J1056" i="70"/>
  <c r="K1056" i="70"/>
  <c r="L1056" i="70"/>
  <c r="J1178" i="70"/>
  <c r="K1178" i="70"/>
  <c r="L1178" i="70"/>
  <c r="J1167" i="70"/>
  <c r="L1167" i="70"/>
  <c r="K1167" i="70"/>
  <c r="J1137" i="70"/>
  <c r="K1137" i="70"/>
  <c r="L1137" i="70"/>
  <c r="J1124" i="70"/>
  <c r="L1124" i="70"/>
  <c r="K1124" i="70"/>
  <c r="J1112" i="70"/>
  <c r="L1112" i="70"/>
  <c r="K1112" i="70"/>
  <c r="J1101" i="70"/>
  <c r="K1101" i="70"/>
  <c r="L1101" i="70"/>
  <c r="J1093" i="70"/>
  <c r="K1093" i="70"/>
  <c r="L1093" i="70"/>
  <c r="J1059" i="70"/>
  <c r="L1059" i="70"/>
  <c r="K1059" i="70"/>
  <c r="J1052" i="70"/>
  <c r="K1052" i="70"/>
  <c r="L1052" i="70"/>
  <c r="J1040" i="70"/>
  <c r="K1040" i="70"/>
  <c r="L1040" i="70"/>
  <c r="J1031" i="70"/>
  <c r="K1031" i="70"/>
  <c r="L1031" i="70"/>
  <c r="J1021" i="70"/>
  <c r="K1021" i="70"/>
  <c r="L1021" i="70"/>
  <c r="J1054" i="70"/>
  <c r="L1054" i="70"/>
  <c r="K1054" i="70"/>
  <c r="J1030" i="70"/>
  <c r="L1030" i="70"/>
  <c r="K1030" i="70"/>
  <c r="J999" i="70"/>
  <c r="K999" i="70"/>
  <c r="L999" i="70"/>
  <c r="J989" i="70"/>
  <c r="K989" i="70"/>
  <c r="L989" i="70"/>
  <c r="J971" i="70"/>
  <c r="K971" i="70"/>
  <c r="L971" i="70"/>
  <c r="J947" i="70"/>
  <c r="K947" i="70"/>
  <c r="L947" i="70"/>
  <c r="J941" i="70"/>
  <c r="K941" i="70"/>
  <c r="L941" i="70"/>
  <c r="J931" i="70"/>
  <c r="K931" i="70"/>
  <c r="L931" i="70"/>
  <c r="J920" i="70"/>
  <c r="L920" i="70"/>
  <c r="K920" i="70"/>
  <c r="J911" i="70"/>
  <c r="K911" i="70"/>
  <c r="L911" i="70"/>
  <c r="J904" i="70"/>
  <c r="L904" i="70"/>
  <c r="K904" i="70"/>
  <c r="J897" i="70"/>
  <c r="K897" i="70"/>
  <c r="L897" i="70"/>
  <c r="J874" i="70"/>
  <c r="L874" i="70"/>
  <c r="K874" i="70"/>
  <c r="J864" i="70"/>
  <c r="K864" i="70"/>
  <c r="L864" i="70"/>
  <c r="J852" i="70"/>
  <c r="K852" i="70"/>
  <c r="L852" i="70"/>
  <c r="J841" i="70"/>
  <c r="K841" i="70"/>
  <c r="L841" i="70"/>
  <c r="J832" i="70"/>
  <c r="K832" i="70"/>
  <c r="L832" i="70"/>
  <c r="J820" i="70"/>
  <c r="K820" i="70"/>
  <c r="L820" i="70"/>
  <c r="J809" i="70"/>
  <c r="K809" i="70"/>
  <c r="L809" i="70"/>
  <c r="J792" i="70"/>
  <c r="K792" i="70"/>
  <c r="L792" i="70"/>
  <c r="J771" i="70"/>
  <c r="K771" i="70"/>
  <c r="L771" i="70"/>
  <c r="J765" i="70"/>
  <c r="K765" i="70"/>
  <c r="L765" i="70"/>
  <c r="J739" i="70"/>
  <c r="L739" i="70"/>
  <c r="K739" i="70"/>
  <c r="J727" i="70"/>
  <c r="K727" i="70"/>
  <c r="L727" i="70"/>
  <c r="J705" i="70"/>
  <c r="K705" i="70"/>
  <c r="L705" i="70"/>
  <c r="J688" i="70"/>
  <c r="L688" i="70"/>
  <c r="K688" i="70"/>
  <c r="J675" i="70"/>
  <c r="K675" i="70"/>
  <c r="L675" i="70"/>
  <c r="J655" i="70"/>
  <c r="K655" i="70"/>
  <c r="L655" i="70"/>
  <c r="J649" i="70"/>
  <c r="K649" i="70"/>
  <c r="L649" i="70"/>
  <c r="J641" i="70"/>
  <c r="L641" i="70"/>
  <c r="K641" i="70"/>
  <c r="J613" i="70"/>
  <c r="K613" i="70"/>
  <c r="L613" i="70"/>
  <c r="J582" i="70"/>
  <c r="L582" i="70"/>
  <c r="K582" i="70"/>
  <c r="J562" i="70"/>
  <c r="L562" i="70"/>
  <c r="K562" i="70"/>
  <c r="J554" i="70"/>
  <c r="L554" i="70"/>
  <c r="K554" i="70"/>
  <c r="J547" i="70"/>
  <c r="K547" i="70"/>
  <c r="L547" i="70"/>
  <c r="J539" i="70"/>
  <c r="K539" i="70"/>
  <c r="L539" i="70"/>
  <c r="J529" i="70"/>
  <c r="K529" i="70"/>
  <c r="L529" i="70"/>
  <c r="J1041" i="70"/>
  <c r="K1041" i="70"/>
  <c r="L1041" i="70"/>
  <c r="J1023" i="70"/>
  <c r="K1023" i="70"/>
  <c r="L1023" i="70"/>
  <c r="J1012" i="70"/>
  <c r="K1012" i="70"/>
  <c r="L1012" i="70"/>
  <c r="J1000" i="70"/>
  <c r="L1000" i="70"/>
  <c r="K1000" i="70"/>
  <c r="J990" i="70"/>
  <c r="L990" i="70"/>
  <c r="K990" i="70"/>
  <c r="J981" i="70"/>
  <c r="L981" i="70"/>
  <c r="K981" i="70"/>
  <c r="J972" i="70"/>
  <c r="K972" i="70"/>
  <c r="L972" i="70"/>
  <c r="J963" i="70"/>
  <c r="K963" i="70"/>
  <c r="L963" i="70"/>
  <c r="J957" i="70"/>
  <c r="K957" i="70"/>
  <c r="L957" i="70"/>
  <c r="J935" i="70"/>
  <c r="L935" i="70"/>
  <c r="K935" i="70"/>
  <c r="J926" i="70"/>
  <c r="L926" i="70"/>
  <c r="K926" i="70"/>
  <c r="J915" i="70"/>
  <c r="L915" i="70"/>
  <c r="K915" i="70"/>
  <c r="J907" i="70"/>
  <c r="K907" i="70"/>
  <c r="L907" i="70"/>
  <c r="J884" i="70"/>
  <c r="L884" i="70"/>
  <c r="K884" i="70"/>
  <c r="J869" i="70"/>
  <c r="L869" i="70"/>
  <c r="K869" i="70"/>
  <c r="J857" i="70"/>
  <c r="K857" i="70"/>
  <c r="L857" i="70"/>
  <c r="J847" i="70"/>
  <c r="L847" i="70"/>
  <c r="K847" i="70"/>
  <c r="J831" i="70"/>
  <c r="L831" i="70"/>
  <c r="K831" i="70"/>
  <c r="J816" i="70"/>
  <c r="K816" i="70"/>
  <c r="L816" i="70"/>
  <c r="J807" i="70"/>
  <c r="K807" i="70"/>
  <c r="L807" i="70"/>
  <c r="J801" i="70"/>
  <c r="K801" i="70"/>
  <c r="L801" i="70"/>
  <c r="J791" i="70"/>
  <c r="L791" i="70"/>
  <c r="K791" i="70"/>
  <c r="J763" i="70"/>
  <c r="L763" i="70"/>
  <c r="K763" i="70"/>
  <c r="J748" i="70"/>
  <c r="L748" i="70"/>
  <c r="K748" i="70"/>
  <c r="J731" i="70"/>
  <c r="L731" i="70"/>
  <c r="K731" i="70"/>
  <c r="J711" i="70"/>
  <c r="K711" i="70"/>
  <c r="L711" i="70"/>
  <c r="J691" i="70"/>
  <c r="L691" i="70"/>
  <c r="K691" i="70"/>
  <c r="J677" i="70"/>
  <c r="L677" i="70"/>
  <c r="K677" i="70"/>
  <c r="J665" i="70"/>
  <c r="K665" i="70"/>
  <c r="L665" i="70"/>
  <c r="J647" i="70"/>
  <c r="L647" i="70"/>
  <c r="K647" i="70"/>
  <c r="J622" i="70"/>
  <c r="L622" i="70"/>
  <c r="K622" i="70"/>
  <c r="J1271" i="70"/>
  <c r="L1271" i="70"/>
  <c r="K1271" i="70"/>
  <c r="J1218" i="70"/>
  <c r="L1218" i="70"/>
  <c r="K1218" i="70"/>
  <c r="J1230" i="70"/>
  <c r="L1230" i="70"/>
  <c r="K1230" i="70"/>
  <c r="J833" i="70"/>
  <c r="L833" i="70"/>
  <c r="K833" i="70"/>
  <c r="J863" i="70"/>
  <c r="L863" i="70"/>
  <c r="K863" i="70"/>
  <c r="J598" i="70"/>
  <c r="K598" i="70"/>
  <c r="L598" i="70"/>
  <c r="J651" i="70"/>
  <c r="K651" i="70"/>
  <c r="L651" i="70"/>
  <c r="J781" i="70"/>
  <c r="L781" i="70"/>
  <c r="K781" i="70"/>
  <c r="J769" i="70"/>
  <c r="K769" i="70"/>
  <c r="L769" i="70"/>
  <c r="J513" i="70"/>
  <c r="K513" i="70"/>
  <c r="L513" i="70"/>
  <c r="J521" i="70"/>
  <c r="K521" i="70"/>
  <c r="L521" i="70"/>
  <c r="J1445" i="70"/>
  <c r="K1445" i="70"/>
  <c r="L1445" i="70"/>
  <c r="J1437" i="70"/>
  <c r="K1437" i="70"/>
  <c r="L1437" i="70"/>
  <c r="J1429" i="70"/>
  <c r="K1429" i="70"/>
  <c r="L1429" i="70"/>
  <c r="J1421" i="70"/>
  <c r="K1421" i="70"/>
  <c r="L1421" i="70"/>
  <c r="J1413" i="70"/>
  <c r="K1413" i="70"/>
  <c r="L1413" i="70"/>
  <c r="J1405" i="70"/>
  <c r="K1405" i="70"/>
  <c r="L1405" i="70"/>
  <c r="J1397" i="70"/>
  <c r="K1397" i="70"/>
  <c r="L1397" i="70"/>
  <c r="J1392" i="70"/>
  <c r="K1392" i="70"/>
  <c r="L1392" i="70"/>
  <c r="J1387" i="70"/>
  <c r="K1387" i="70"/>
  <c r="L1387" i="70"/>
  <c r="J1381" i="70"/>
  <c r="K1381" i="70"/>
  <c r="L1381" i="70"/>
  <c r="J1376" i="70"/>
  <c r="K1376" i="70"/>
  <c r="L1376" i="70"/>
  <c r="J1368" i="70"/>
  <c r="K1368" i="70"/>
  <c r="L1368" i="70"/>
  <c r="J1362" i="70"/>
  <c r="K1362" i="70"/>
  <c r="L1362" i="70"/>
  <c r="J1357" i="70"/>
  <c r="K1357" i="70"/>
  <c r="L1357" i="70"/>
  <c r="J1352" i="70"/>
  <c r="K1352" i="70"/>
  <c r="L1352" i="70"/>
  <c r="J1346" i="70"/>
  <c r="K1346" i="70"/>
  <c r="L1346" i="70"/>
  <c r="J1341" i="70"/>
  <c r="K1341" i="70"/>
  <c r="L1341" i="70"/>
  <c r="J1336" i="70"/>
  <c r="K1336" i="70"/>
  <c r="L1336" i="70"/>
  <c r="J1330" i="70"/>
  <c r="K1330" i="70"/>
  <c r="L1330" i="70"/>
  <c r="J1325" i="70"/>
  <c r="K1325" i="70"/>
  <c r="L1325" i="70"/>
  <c r="J1320" i="70"/>
  <c r="K1320" i="70"/>
  <c r="L1320" i="70"/>
  <c r="J1314" i="70"/>
  <c r="K1314" i="70"/>
  <c r="L1314" i="70"/>
  <c r="J1309" i="70"/>
  <c r="K1309" i="70"/>
  <c r="L1309" i="70"/>
  <c r="J1304" i="70"/>
  <c r="K1304" i="70"/>
  <c r="L1304" i="70"/>
  <c r="J1298" i="70"/>
  <c r="K1298" i="70"/>
  <c r="L1298" i="70"/>
  <c r="J1293" i="70"/>
  <c r="K1293" i="70"/>
  <c r="L1293" i="70"/>
  <c r="J1451" i="70"/>
  <c r="K1451" i="70"/>
  <c r="L1451" i="70"/>
  <c r="J1446" i="70"/>
  <c r="K1446" i="70"/>
  <c r="L1446" i="70"/>
  <c r="J1438" i="70"/>
  <c r="K1438" i="70"/>
  <c r="L1438" i="70"/>
  <c r="J1430" i="70"/>
  <c r="K1430" i="70"/>
  <c r="L1430" i="70"/>
  <c r="J1422" i="70"/>
  <c r="K1422" i="70"/>
  <c r="L1422" i="70"/>
  <c r="J1414" i="70"/>
  <c r="K1414" i="70"/>
  <c r="L1414" i="70"/>
  <c r="J1406" i="70"/>
  <c r="K1406" i="70"/>
  <c r="L1406" i="70"/>
  <c r="J1398" i="70"/>
  <c r="K1398" i="70"/>
  <c r="L1398" i="70"/>
  <c r="J1382" i="70"/>
  <c r="K1382" i="70"/>
  <c r="L1382" i="70"/>
  <c r="J1371" i="70"/>
  <c r="K1371" i="70"/>
  <c r="L1371" i="70"/>
  <c r="J1355" i="70"/>
  <c r="K1355" i="70"/>
  <c r="L1355" i="70"/>
  <c r="J1339" i="70"/>
  <c r="K1339" i="70"/>
  <c r="L1339" i="70"/>
  <c r="J1319" i="70"/>
  <c r="K1319" i="70"/>
  <c r="L1319" i="70"/>
  <c r="J1303" i="70"/>
  <c r="K1303" i="70"/>
  <c r="L1303" i="70"/>
  <c r="J1290" i="70"/>
  <c r="K1290" i="70"/>
  <c r="L1290" i="70"/>
  <c r="J1188" i="70"/>
  <c r="K1188" i="70"/>
  <c r="L1188" i="70"/>
  <c r="J1181" i="70"/>
  <c r="L1181" i="70"/>
  <c r="K1181" i="70"/>
  <c r="J1164" i="70"/>
  <c r="L1164" i="70"/>
  <c r="K1164" i="70"/>
  <c r="J1145" i="70"/>
  <c r="L1145" i="70"/>
  <c r="K1145" i="70"/>
  <c r="J1135" i="70"/>
  <c r="L1135" i="70"/>
  <c r="K1135" i="70"/>
  <c r="J1127" i="70"/>
  <c r="L1127" i="70"/>
  <c r="K1127" i="70"/>
  <c r="J1099" i="70"/>
  <c r="L1099" i="70"/>
  <c r="K1099" i="70"/>
  <c r="J1091" i="70"/>
  <c r="L1091" i="70"/>
  <c r="K1091" i="70"/>
  <c r="J1085" i="70"/>
  <c r="L1085" i="70"/>
  <c r="K1085" i="70"/>
  <c r="J1060" i="70"/>
  <c r="K1060" i="70"/>
  <c r="L1060" i="70"/>
  <c r="J1192" i="70"/>
  <c r="L1192" i="70"/>
  <c r="K1192" i="70"/>
  <c r="J1173" i="70"/>
  <c r="K1173" i="70"/>
  <c r="L1173" i="70"/>
  <c r="J1147" i="70"/>
  <c r="K1147" i="70"/>
  <c r="L1147" i="70"/>
  <c r="J1128" i="70"/>
  <c r="K1128" i="70"/>
  <c r="L1128" i="70"/>
  <c r="J1118" i="70"/>
  <c r="K1118" i="70"/>
  <c r="L1118" i="70"/>
  <c r="J1109" i="70"/>
  <c r="L1109" i="70"/>
  <c r="K1109" i="70"/>
  <c r="J1095" i="70"/>
  <c r="L1095" i="70"/>
  <c r="K1095" i="70"/>
  <c r="J1068" i="70"/>
  <c r="K1068" i="70"/>
  <c r="L1068" i="70"/>
  <c r="J1055" i="70"/>
  <c r="L1055" i="70"/>
  <c r="K1055" i="70"/>
  <c r="J1045" i="70"/>
  <c r="L1045" i="70"/>
  <c r="K1045" i="70"/>
  <c r="J1036" i="70"/>
  <c r="L1036" i="70"/>
  <c r="K1036" i="70"/>
  <c r="J1028" i="70"/>
  <c r="L1028" i="70"/>
  <c r="K1028" i="70"/>
  <c r="J1016" i="70"/>
  <c r="L1016" i="70"/>
  <c r="K1016" i="70"/>
  <c r="J1035" i="70"/>
  <c r="K1035" i="70"/>
  <c r="L1035" i="70"/>
  <c r="J1011" i="70"/>
  <c r="L1011" i="70"/>
  <c r="K1011" i="70"/>
  <c r="J995" i="70"/>
  <c r="L995" i="70"/>
  <c r="K995" i="70"/>
  <c r="J975" i="70"/>
  <c r="L975" i="70"/>
  <c r="K975" i="70"/>
  <c r="J965" i="70"/>
  <c r="L965" i="70"/>
  <c r="K965" i="70"/>
  <c r="J944" i="70"/>
  <c r="L944" i="70"/>
  <c r="K944" i="70"/>
  <c r="J936" i="70"/>
  <c r="L936" i="70"/>
  <c r="K936" i="70"/>
  <c r="J925" i="70"/>
  <c r="L925" i="70"/>
  <c r="K925" i="70"/>
  <c r="J917" i="70"/>
  <c r="L917" i="70"/>
  <c r="K917" i="70"/>
  <c r="J909" i="70"/>
  <c r="K909" i="70"/>
  <c r="L909" i="70"/>
  <c r="J900" i="70"/>
  <c r="K900" i="70"/>
  <c r="L900" i="70"/>
  <c r="J889" i="70"/>
  <c r="L889" i="70"/>
  <c r="K889" i="70"/>
  <c r="J867" i="70"/>
  <c r="L867" i="70"/>
  <c r="K867" i="70"/>
  <c r="J855" i="70"/>
  <c r="K855" i="70"/>
  <c r="L855" i="70"/>
  <c r="J848" i="70"/>
  <c r="L848" i="70"/>
  <c r="K848" i="70"/>
  <c r="J835" i="70"/>
  <c r="L835" i="70"/>
  <c r="K835" i="70"/>
  <c r="J825" i="70"/>
  <c r="L825" i="70"/>
  <c r="K825" i="70"/>
  <c r="J815" i="70"/>
  <c r="L815" i="70"/>
  <c r="K815" i="70"/>
  <c r="J795" i="70"/>
  <c r="L795" i="70"/>
  <c r="K795" i="70"/>
  <c r="J780" i="70"/>
  <c r="L780" i="70"/>
  <c r="K780" i="70"/>
  <c r="J768" i="70"/>
  <c r="L768" i="70"/>
  <c r="K768" i="70"/>
  <c r="J760" i="70"/>
  <c r="L760" i="70"/>
  <c r="K760" i="70"/>
  <c r="J735" i="70"/>
  <c r="L735" i="70"/>
  <c r="K735" i="70"/>
  <c r="J715" i="70"/>
  <c r="K715" i="70"/>
  <c r="L715" i="70"/>
  <c r="J697" i="70"/>
  <c r="L697" i="70"/>
  <c r="K697" i="70"/>
  <c r="J682" i="70"/>
  <c r="L682" i="70"/>
  <c r="K682" i="70"/>
  <c r="J672" i="70"/>
  <c r="L672" i="70"/>
  <c r="K672" i="70"/>
  <c r="J652" i="70"/>
  <c r="L652" i="70"/>
  <c r="K652" i="70"/>
  <c r="J643" i="70"/>
  <c r="L643" i="70"/>
  <c r="K643" i="70"/>
  <c r="J636" i="70"/>
  <c r="K636" i="70"/>
  <c r="L636" i="70"/>
  <c r="J609" i="70"/>
  <c r="L609" i="70"/>
  <c r="K609" i="70"/>
  <c r="J578" i="70"/>
  <c r="L578" i="70"/>
  <c r="K578" i="70"/>
  <c r="J558" i="70"/>
  <c r="K558" i="70"/>
  <c r="L558" i="70"/>
  <c r="J550" i="70"/>
  <c r="K550" i="70"/>
  <c r="L550" i="70"/>
  <c r="J543" i="70"/>
  <c r="L543" i="70"/>
  <c r="K543" i="70"/>
  <c r="J535" i="70"/>
  <c r="L535" i="70"/>
  <c r="K535" i="70"/>
  <c r="J1047" i="70"/>
  <c r="L1047" i="70"/>
  <c r="K1047" i="70"/>
  <c r="J1032" i="70"/>
  <c r="L1032" i="70"/>
  <c r="K1032" i="70"/>
  <c r="J1017" i="70"/>
  <c r="L1017" i="70"/>
  <c r="K1017" i="70"/>
  <c r="J1005" i="70"/>
  <c r="K1005" i="70"/>
  <c r="L1005" i="70"/>
  <c r="J996" i="70"/>
  <c r="L996" i="70"/>
  <c r="K996" i="70"/>
  <c r="J987" i="70"/>
  <c r="L987" i="70"/>
  <c r="K987" i="70"/>
  <c r="J976" i="70"/>
  <c r="K976" i="70"/>
  <c r="L976" i="70"/>
  <c r="J966" i="70"/>
  <c r="K966" i="70"/>
  <c r="L966" i="70"/>
  <c r="J960" i="70"/>
  <c r="K960" i="70"/>
  <c r="L960" i="70"/>
  <c r="J949" i="70"/>
  <c r="K949" i="70"/>
  <c r="L949" i="70"/>
  <c r="J932" i="70"/>
  <c r="L932" i="70"/>
  <c r="K932" i="70"/>
  <c r="J923" i="70"/>
  <c r="L923" i="70"/>
  <c r="K923" i="70"/>
  <c r="J912" i="70"/>
  <c r="L912" i="70"/>
  <c r="K912" i="70"/>
  <c r="J887" i="70"/>
  <c r="L887" i="70"/>
  <c r="K887" i="70"/>
  <c r="J881" i="70"/>
  <c r="L881" i="70"/>
  <c r="K881" i="70"/>
  <c r="J860" i="70"/>
  <c r="K860" i="70"/>
  <c r="L860" i="70"/>
  <c r="J851" i="70"/>
  <c r="K851" i="70"/>
  <c r="L851" i="70"/>
  <c r="J836" i="70"/>
  <c r="K836" i="70"/>
  <c r="L836" i="70"/>
  <c r="J819" i="70"/>
  <c r="K819" i="70"/>
  <c r="L819" i="70"/>
  <c r="J810" i="70"/>
  <c r="K810" i="70"/>
  <c r="L810" i="70"/>
  <c r="J804" i="70"/>
  <c r="K804" i="70"/>
  <c r="L804" i="70"/>
  <c r="J796" i="70"/>
  <c r="K796" i="70"/>
  <c r="L796" i="70"/>
  <c r="J785" i="70"/>
  <c r="K785" i="70"/>
  <c r="L785" i="70"/>
  <c r="J753" i="70"/>
  <c r="K753" i="70"/>
  <c r="L753" i="70"/>
  <c r="J745" i="70"/>
  <c r="L745" i="70"/>
  <c r="K745" i="70"/>
  <c r="J721" i="70"/>
  <c r="K721" i="70"/>
  <c r="L721" i="70"/>
  <c r="J701" i="70"/>
  <c r="K701" i="70"/>
  <c r="L701" i="70"/>
  <c r="J687" i="70"/>
  <c r="L687" i="70"/>
  <c r="K687" i="70"/>
  <c r="J668" i="70"/>
  <c r="K668" i="70"/>
  <c r="L668" i="70"/>
  <c r="J657" i="70"/>
  <c r="K657" i="70"/>
  <c r="L657" i="70"/>
  <c r="J644" i="70"/>
  <c r="L644" i="70"/>
  <c r="K644" i="70"/>
  <c r="J632" i="70"/>
  <c r="L632" i="70"/>
  <c r="K632" i="70"/>
  <c r="J527" i="70"/>
  <c r="L527" i="70"/>
  <c r="K527" i="70"/>
  <c r="J1282" i="70"/>
  <c r="L1282" i="70"/>
  <c r="K1282" i="70"/>
  <c r="J866" i="70"/>
  <c r="L866" i="70"/>
  <c r="K866" i="70"/>
  <c r="J1053" i="70"/>
  <c r="L1053" i="70"/>
  <c r="K1053" i="70"/>
  <c r="J576" i="70"/>
  <c r="K576" i="70"/>
  <c r="L576" i="70"/>
  <c r="J773" i="70"/>
  <c r="L773" i="70"/>
  <c r="K773" i="70"/>
  <c r="J899" i="70"/>
  <c r="L899" i="70"/>
  <c r="K899" i="70"/>
  <c r="J1233" i="70"/>
  <c r="L1233" i="70"/>
  <c r="K1233" i="70"/>
  <c r="J870" i="70"/>
  <c r="L870" i="70"/>
  <c r="K870" i="70"/>
  <c r="J619" i="70"/>
  <c r="L619" i="70"/>
  <c r="K619" i="70"/>
  <c r="J694" i="70"/>
  <c r="L694" i="70"/>
  <c r="K694" i="70"/>
  <c r="J1245" i="70"/>
  <c r="L1245" i="70"/>
  <c r="K1245" i="70"/>
  <c r="J817" i="70"/>
  <c r="L817" i="70"/>
  <c r="K817" i="70"/>
  <c r="J933" i="70"/>
  <c r="L933" i="70"/>
  <c r="K933" i="70"/>
  <c r="J722" i="70"/>
  <c r="L722" i="70"/>
  <c r="K722" i="70"/>
  <c r="J630" i="70"/>
  <c r="K630" i="70"/>
  <c r="L630" i="70"/>
  <c r="J788" i="70"/>
  <c r="L788" i="70"/>
  <c r="K788" i="70"/>
  <c r="J968" i="70"/>
  <c r="L968" i="70"/>
  <c r="K968" i="70"/>
  <c r="J732" i="70"/>
  <c r="L732" i="70"/>
  <c r="K732" i="70"/>
  <c r="J1076" i="70"/>
  <c r="K1076" i="70"/>
  <c r="L1076" i="70"/>
  <c r="J746" i="70"/>
  <c r="L746" i="70"/>
  <c r="K746" i="70"/>
  <c r="J1141" i="70"/>
  <c r="K1141" i="70"/>
  <c r="L1141" i="70"/>
  <c r="J1014" i="70"/>
  <c r="L1014" i="70"/>
  <c r="K1014" i="70"/>
  <c r="J737" i="70"/>
  <c r="L737" i="70"/>
  <c r="K737" i="70"/>
  <c r="J767" i="70"/>
  <c r="L767" i="70"/>
  <c r="K767" i="70"/>
  <c r="J1048" i="70"/>
  <c r="L1048" i="70"/>
  <c r="K1048" i="70"/>
  <c r="J1243" i="70"/>
  <c r="L1243" i="70"/>
  <c r="K1243" i="70"/>
  <c r="J536" i="70"/>
  <c r="L536" i="70"/>
  <c r="K536" i="70"/>
  <c r="J992" i="70"/>
  <c r="L992" i="70"/>
  <c r="K992" i="70"/>
  <c r="J1211" i="70"/>
  <c r="L1211" i="70"/>
  <c r="K1211" i="70"/>
  <c r="J1122" i="70"/>
  <c r="L1122" i="70"/>
  <c r="K1122" i="70"/>
  <c r="J1219" i="70"/>
  <c r="L1219" i="70"/>
  <c r="K1219" i="70"/>
  <c r="J743" i="70"/>
  <c r="L743" i="70"/>
  <c r="K743" i="70"/>
  <c r="J988" i="70"/>
  <c r="L988" i="70"/>
  <c r="K988" i="70"/>
  <c r="J1142" i="70"/>
  <c r="L1142" i="70"/>
  <c r="K1142" i="70"/>
  <c r="J1078" i="70"/>
  <c r="L1078" i="70"/>
  <c r="K1078" i="70"/>
  <c r="J1279" i="70"/>
  <c r="L1279" i="70"/>
  <c r="K1279" i="70"/>
  <c r="J639" i="70"/>
  <c r="K639" i="70"/>
  <c r="L639" i="70"/>
  <c r="J626" i="70"/>
  <c r="L626" i="70"/>
  <c r="K626" i="70"/>
  <c r="J594" i="70"/>
  <c r="L594" i="70"/>
  <c r="K594" i="70"/>
  <c r="J586" i="70"/>
  <c r="L586" i="70"/>
  <c r="K586" i="70"/>
  <c r="J565" i="70"/>
  <c r="K565" i="70"/>
  <c r="L565" i="70"/>
  <c r="J541" i="70"/>
  <c r="L541" i="70"/>
  <c r="K541" i="70"/>
  <c r="J533" i="70"/>
  <c r="L533" i="70"/>
  <c r="K533" i="70"/>
  <c r="J719" i="70"/>
  <c r="L719" i="70"/>
  <c r="K719" i="70"/>
  <c r="J708" i="70"/>
  <c r="L708" i="70"/>
  <c r="K708" i="70"/>
  <c r="J696" i="70"/>
  <c r="K696" i="70"/>
  <c r="L696" i="70"/>
  <c r="J683" i="70"/>
  <c r="L683" i="70"/>
  <c r="K683" i="70"/>
  <c r="J673" i="70"/>
  <c r="L673" i="70"/>
  <c r="K673" i="70"/>
  <c r="J663" i="70"/>
  <c r="L663" i="70"/>
  <c r="K663" i="70"/>
  <c r="J653" i="70"/>
  <c r="L653" i="70"/>
  <c r="K653" i="70"/>
  <c r="J634" i="70"/>
  <c r="K634" i="70"/>
  <c r="L634" i="70"/>
  <c r="J627" i="70"/>
  <c r="L627" i="70"/>
  <c r="K627" i="70"/>
  <c r="J616" i="70"/>
  <c r="L616" i="70"/>
  <c r="K616" i="70"/>
  <c r="J608" i="70"/>
  <c r="L608" i="70"/>
  <c r="K608" i="70"/>
  <c r="J600" i="70"/>
  <c r="L600" i="70"/>
  <c r="K600" i="70"/>
  <c r="J560" i="70"/>
  <c r="K560" i="70"/>
  <c r="L560" i="70"/>
  <c r="J552" i="70"/>
  <c r="K552" i="70"/>
  <c r="L552" i="70"/>
  <c r="J542" i="70"/>
  <c r="L542" i="70"/>
  <c r="K542" i="70"/>
  <c r="J534" i="70"/>
  <c r="L534" i="70"/>
  <c r="K534" i="70"/>
  <c r="J518" i="70"/>
  <c r="K518" i="70"/>
  <c r="L518" i="70"/>
  <c r="J526" i="70"/>
  <c r="K526" i="70"/>
  <c r="L526" i="70"/>
  <c r="J1265" i="70"/>
  <c r="L1265" i="70"/>
  <c r="K1265" i="70"/>
  <c r="J1247" i="70"/>
  <c r="L1247" i="70"/>
  <c r="K1247" i="70"/>
  <c r="J1367" i="70"/>
  <c r="K1367" i="70"/>
  <c r="L1367" i="70"/>
  <c r="J531" i="70"/>
  <c r="L531" i="70"/>
  <c r="K531" i="70"/>
  <c r="J1071" i="70"/>
  <c r="K1071" i="70"/>
  <c r="L1071" i="70"/>
  <c r="J1043" i="70"/>
  <c r="L1043" i="70"/>
  <c r="K1043" i="70"/>
  <c r="J1234" i="70"/>
  <c r="L1234" i="70"/>
  <c r="K1234" i="70"/>
  <c r="J726" i="70"/>
  <c r="L726" i="70"/>
  <c r="K726" i="70"/>
  <c r="J615" i="70"/>
  <c r="K615" i="70"/>
  <c r="L615" i="70"/>
  <c r="J997" i="70"/>
  <c r="L997" i="70"/>
  <c r="K997" i="70"/>
  <c r="J1246" i="70"/>
  <c r="L1246" i="70"/>
  <c r="K1246" i="70"/>
  <c r="J686" i="70"/>
  <c r="L686" i="70"/>
  <c r="K686" i="70"/>
  <c r="J588" i="70"/>
  <c r="L588" i="70"/>
  <c r="K588" i="70"/>
  <c r="J1096" i="70"/>
  <c r="K1096" i="70"/>
  <c r="L1096" i="70"/>
  <c r="J849" i="70"/>
  <c r="L849" i="70"/>
  <c r="K849" i="70"/>
  <c r="J1210" i="70"/>
  <c r="L1210" i="70"/>
  <c r="K1210" i="70"/>
  <c r="J1274" i="70"/>
  <c r="L1274" i="70"/>
  <c r="K1274" i="70"/>
  <c r="J553" i="70"/>
  <c r="L553" i="70"/>
  <c r="K553" i="70"/>
  <c r="J882" i="70"/>
  <c r="L882" i="70"/>
  <c r="K882" i="70"/>
  <c r="J681" i="70"/>
  <c r="K681" i="70"/>
  <c r="L681" i="70"/>
  <c r="J806" i="70"/>
  <c r="L806" i="70"/>
  <c r="K806" i="70"/>
  <c r="J667" i="70"/>
  <c r="K667" i="70"/>
  <c r="L667" i="70"/>
  <c r="J1503" i="70"/>
  <c r="K1503" i="70"/>
  <c r="L1503" i="70"/>
  <c r="J1514" i="70"/>
  <c r="K1514" i="70"/>
  <c r="L1514" i="70"/>
  <c r="J1525" i="70"/>
  <c r="L1525" i="70"/>
  <c r="K1525" i="70"/>
  <c r="J1535" i="70"/>
  <c r="K1535" i="70"/>
  <c r="L1535" i="70"/>
  <c r="J1520" i="70"/>
  <c r="L1520" i="70"/>
  <c r="K1520" i="70"/>
  <c r="J1459" i="70"/>
  <c r="L1459" i="70"/>
  <c r="K1459" i="70"/>
  <c r="J1455" i="70"/>
  <c r="L1455" i="70"/>
  <c r="K1455" i="70"/>
  <c r="J1477" i="70"/>
  <c r="L1477" i="70"/>
  <c r="K1477" i="70"/>
  <c r="J1458" i="70"/>
  <c r="L1458" i="70"/>
  <c r="K1458" i="70"/>
  <c r="J1474" i="70"/>
  <c r="L1474" i="70"/>
  <c r="K1474" i="70"/>
  <c r="J1490" i="70"/>
  <c r="L1490" i="70"/>
  <c r="K1490" i="70"/>
  <c r="J557" i="70"/>
  <c r="L557" i="70"/>
  <c r="K557" i="70"/>
  <c r="J635" i="70"/>
  <c r="K635" i="70"/>
  <c r="L635" i="70"/>
  <c r="J736" i="70"/>
  <c r="L736" i="70"/>
  <c r="K736" i="70"/>
  <c r="J1507" i="70"/>
  <c r="K1507" i="70"/>
  <c r="L1507" i="70"/>
  <c r="J1518" i="70"/>
  <c r="K1518" i="70"/>
  <c r="L1518" i="70"/>
  <c r="J1529" i="70"/>
  <c r="L1529" i="70"/>
  <c r="K1529" i="70"/>
  <c r="J1539" i="70"/>
  <c r="K1539" i="70"/>
  <c r="L1539" i="70"/>
  <c r="J1532" i="70"/>
  <c r="L1532" i="70"/>
  <c r="K1532" i="70"/>
  <c r="J1479" i="70"/>
  <c r="L1479" i="70"/>
  <c r="K1479" i="70"/>
  <c r="J1463" i="70"/>
  <c r="L1463" i="70"/>
  <c r="K1463" i="70"/>
  <c r="J1489" i="70"/>
  <c r="L1489" i="70"/>
  <c r="K1489" i="70"/>
  <c r="J1464" i="70"/>
  <c r="L1464" i="70"/>
  <c r="K1464" i="70"/>
  <c r="J1480" i="70"/>
  <c r="L1480" i="70"/>
  <c r="K1480" i="70"/>
  <c r="J1496" i="70"/>
  <c r="L1496" i="70"/>
  <c r="K1496" i="70"/>
  <c r="J1506" i="70"/>
  <c r="K1506" i="70"/>
  <c r="L1506" i="70"/>
  <c r="J1517" i="70"/>
  <c r="L1517" i="70"/>
  <c r="K1517" i="70"/>
  <c r="J1527" i="70"/>
  <c r="K1527" i="70"/>
  <c r="L1527" i="70"/>
  <c r="J1538" i="70"/>
  <c r="K1538" i="70"/>
  <c r="L1538" i="70"/>
  <c r="J1528" i="70"/>
  <c r="L1528" i="70"/>
  <c r="K1528" i="70"/>
  <c r="J1475" i="70"/>
  <c r="L1475" i="70"/>
  <c r="K1475" i="70"/>
  <c r="J1461" i="70"/>
  <c r="L1461" i="70"/>
  <c r="K1461" i="70"/>
  <c r="J1485" i="70"/>
  <c r="L1485" i="70"/>
  <c r="K1485" i="70"/>
  <c r="J1462" i="70"/>
  <c r="L1462" i="70"/>
  <c r="K1462" i="70"/>
  <c r="J1478" i="70"/>
  <c r="L1478" i="70"/>
  <c r="K1478" i="70"/>
  <c r="J1494" i="70"/>
  <c r="L1494" i="70"/>
  <c r="K1494" i="70"/>
  <c r="J782" i="70"/>
  <c r="L782" i="70"/>
  <c r="K782" i="70"/>
  <c r="J798" i="70"/>
  <c r="L798" i="70"/>
  <c r="K798" i="70"/>
  <c r="J671" i="70"/>
  <c r="K671" i="70"/>
  <c r="L671" i="70"/>
  <c r="J646" i="70"/>
  <c r="L646" i="70"/>
  <c r="K646" i="70"/>
  <c r="J549" i="70"/>
  <c r="L549" i="70"/>
  <c r="K549" i="70"/>
  <c r="J645" i="70"/>
  <c r="K645" i="70"/>
  <c r="L645" i="70"/>
  <c r="J1081" i="70"/>
  <c r="K1081" i="70"/>
  <c r="L1081" i="70"/>
  <c r="J1277" i="70"/>
  <c r="L1277" i="70"/>
  <c r="K1277" i="70"/>
  <c r="J853" i="70"/>
  <c r="L853" i="70"/>
  <c r="K853" i="70"/>
  <c r="J953" i="70"/>
  <c r="L953" i="70"/>
  <c r="K953" i="70"/>
  <c r="J854" i="70"/>
  <c r="L854" i="70"/>
  <c r="K854" i="70"/>
  <c r="J1205" i="70"/>
  <c r="L1205" i="70"/>
  <c r="K1205" i="70"/>
  <c r="J812" i="70"/>
  <c r="L812" i="70"/>
  <c r="K812" i="70"/>
  <c r="J774" i="70"/>
  <c r="L774" i="70"/>
  <c r="K774" i="70"/>
  <c r="J838" i="70"/>
  <c r="L838" i="70"/>
  <c r="K838" i="70"/>
  <c r="J1120" i="70"/>
  <c r="K1120" i="70"/>
  <c r="L1120" i="70"/>
  <c r="J839" i="70"/>
  <c r="L839" i="70"/>
  <c r="K839" i="70"/>
  <c r="J1201" i="70"/>
  <c r="L1201" i="70"/>
  <c r="K1201" i="70"/>
  <c r="J580" i="70"/>
  <c r="K580" i="70"/>
  <c r="L580" i="70"/>
  <c r="J752" i="70"/>
  <c r="L752" i="70"/>
  <c r="K752" i="70"/>
  <c r="J828" i="70"/>
  <c r="L828" i="70"/>
  <c r="K828" i="70"/>
  <c r="J886" i="70"/>
  <c r="L886" i="70"/>
  <c r="K886" i="70"/>
  <c r="J1275" i="70"/>
  <c r="L1275" i="70"/>
  <c r="K1275" i="70"/>
  <c r="J709" i="70"/>
  <c r="K709" i="70"/>
  <c r="L709" i="70"/>
  <c r="J1254" i="70"/>
  <c r="L1254" i="70"/>
  <c r="K1254" i="70"/>
  <c r="J1231" i="70"/>
  <c r="L1231" i="70"/>
  <c r="K1231" i="70"/>
  <c r="J742" i="70"/>
  <c r="L742" i="70"/>
  <c r="K742" i="70"/>
  <c r="J1251" i="70"/>
  <c r="L1251" i="70"/>
  <c r="K1251" i="70"/>
  <c r="J1065" i="70"/>
  <c r="K1065" i="70"/>
  <c r="L1065" i="70"/>
  <c r="J1024" i="70"/>
  <c r="L1024" i="70"/>
  <c r="K1024" i="70"/>
  <c r="J1203" i="70"/>
  <c r="L1203" i="70"/>
  <c r="K1203" i="70"/>
  <c r="J1215" i="70"/>
  <c r="L1215" i="70"/>
  <c r="K1215" i="70"/>
  <c r="J757" i="70"/>
  <c r="L757" i="70"/>
  <c r="K757" i="70"/>
  <c r="J1241" i="70"/>
  <c r="L1241" i="70"/>
  <c r="K1241" i="70"/>
  <c r="J1273" i="70"/>
  <c r="L1273" i="70"/>
  <c r="K1273" i="70"/>
  <c r="J1255" i="70"/>
  <c r="L1255" i="70"/>
  <c r="K1255" i="70"/>
  <c r="J511" i="70"/>
  <c r="L511" i="70"/>
  <c r="K511" i="70"/>
  <c r="J640" i="70"/>
  <c r="K640" i="70"/>
  <c r="L640" i="70"/>
  <c r="J751" i="70"/>
  <c r="L751" i="70"/>
  <c r="K751" i="70"/>
  <c r="J1138" i="70"/>
  <c r="L1138" i="70"/>
  <c r="K1138" i="70"/>
  <c r="J1250" i="70"/>
  <c r="L1250" i="70"/>
  <c r="K1250" i="70"/>
  <c r="J544" i="70"/>
  <c r="L544" i="70"/>
  <c r="K544" i="70"/>
  <c r="J783" i="70"/>
  <c r="L783" i="70"/>
  <c r="K783" i="70"/>
  <c r="J1198" i="70"/>
  <c r="L1198" i="70"/>
  <c r="K1198" i="70"/>
  <c r="J1262" i="70"/>
  <c r="L1262" i="70"/>
  <c r="K1262" i="70"/>
  <c r="J814" i="70"/>
  <c r="L814" i="70"/>
  <c r="K814" i="70"/>
  <c r="J596" i="70"/>
  <c r="L596" i="70"/>
  <c r="K596" i="70"/>
  <c r="J1136" i="70"/>
  <c r="K1136" i="70"/>
  <c r="L1136" i="70"/>
  <c r="J1013" i="70"/>
  <c r="L1013" i="70"/>
  <c r="K1013" i="70"/>
  <c r="J1226" i="70"/>
  <c r="L1226" i="70"/>
  <c r="K1226" i="70"/>
  <c r="J790" i="70"/>
  <c r="L790" i="70"/>
  <c r="K790" i="70"/>
  <c r="J602" i="70"/>
  <c r="K602" i="70"/>
  <c r="L602" i="70"/>
  <c r="J903" i="70"/>
  <c r="L903" i="70"/>
  <c r="K903" i="70"/>
  <c r="J741" i="70"/>
  <c r="L741" i="70"/>
  <c r="K741" i="70"/>
  <c r="J601" i="70"/>
  <c r="L601" i="70"/>
  <c r="K601" i="70"/>
  <c r="J728" i="70"/>
  <c r="L728" i="70"/>
  <c r="K728" i="70"/>
  <c r="J570" i="70"/>
  <c r="L570" i="70"/>
  <c r="K570" i="70"/>
  <c r="J661" i="70"/>
  <c r="K661" i="70"/>
  <c r="L661" i="70"/>
  <c r="J606" i="70"/>
  <c r="L606" i="70"/>
  <c r="K606" i="70"/>
  <c r="J822" i="70"/>
  <c r="L822" i="70"/>
  <c r="K822" i="70"/>
  <c r="J938" i="70"/>
  <c r="L938" i="70"/>
  <c r="K938" i="70"/>
  <c r="J1510" i="70"/>
  <c r="K1510" i="70"/>
  <c r="L1510" i="70"/>
  <c r="J1521" i="70"/>
  <c r="L1521" i="70"/>
  <c r="K1521" i="70"/>
  <c r="J1531" i="70"/>
  <c r="K1531" i="70"/>
  <c r="L1531" i="70"/>
  <c r="J1508" i="70"/>
  <c r="L1508" i="70"/>
  <c r="K1508" i="70"/>
  <c r="J1540" i="70"/>
  <c r="L1540" i="70"/>
  <c r="K1540" i="70"/>
  <c r="J1487" i="70"/>
  <c r="L1487" i="70"/>
  <c r="K1487" i="70"/>
  <c r="J1467" i="70"/>
  <c r="L1467" i="70"/>
  <c r="K1467" i="70"/>
  <c r="J1497" i="70"/>
  <c r="L1497" i="70"/>
  <c r="K1497" i="70"/>
  <c r="J1468" i="70"/>
  <c r="L1468" i="70"/>
  <c r="K1468" i="70"/>
  <c r="J1484" i="70"/>
  <c r="L1484" i="70"/>
  <c r="K1484" i="70"/>
  <c r="J1544" i="70"/>
  <c r="L1544" i="70"/>
  <c r="K1544" i="70"/>
  <c r="J1551" i="70"/>
  <c r="L1551" i="70"/>
  <c r="K1551" i="70"/>
  <c r="J1560" i="70"/>
  <c r="L1560" i="70"/>
  <c r="K1560" i="70"/>
  <c r="J1567" i="70"/>
  <c r="L1567" i="70"/>
  <c r="K1567" i="70"/>
  <c r="J1576" i="70"/>
  <c r="L1576" i="70"/>
  <c r="K1576" i="70"/>
  <c r="J1582" i="70"/>
  <c r="K1582" i="70"/>
  <c r="L1582" i="70"/>
  <c r="J1548" i="70"/>
  <c r="K1548" i="70"/>
  <c r="L1548" i="70"/>
  <c r="J1556" i="70"/>
  <c r="L1556" i="70"/>
  <c r="K1556" i="70"/>
  <c r="J1563" i="70"/>
  <c r="L1563" i="70"/>
  <c r="K1563" i="70"/>
  <c r="J1572" i="70"/>
  <c r="L1572" i="70"/>
  <c r="K1572" i="70"/>
  <c r="J1579" i="70"/>
  <c r="L1579" i="70"/>
  <c r="K1579" i="70"/>
  <c r="J1545" i="70"/>
  <c r="K1545" i="70"/>
  <c r="L1545" i="70"/>
  <c r="J1553" i="70"/>
  <c r="K1553" i="70"/>
  <c r="L1553" i="70"/>
  <c r="J1562" i="70"/>
  <c r="K1562" i="70"/>
  <c r="L1562" i="70"/>
  <c r="J1569" i="70"/>
  <c r="K1569" i="70"/>
  <c r="L1569" i="70"/>
  <c r="J1578" i="70"/>
  <c r="K1578" i="70"/>
  <c r="L1578" i="70"/>
  <c r="J1541" i="70"/>
  <c r="K1541" i="70"/>
  <c r="L1541" i="70"/>
  <c r="J1550" i="70"/>
  <c r="K1550" i="70"/>
  <c r="L1550" i="70"/>
  <c r="J1557" i="70"/>
  <c r="K1557" i="70"/>
  <c r="L1557" i="70"/>
  <c r="J1566" i="70"/>
  <c r="K1566" i="70"/>
  <c r="L1566" i="70"/>
  <c r="J1573" i="70"/>
  <c r="K1573" i="70"/>
  <c r="L1573" i="70"/>
  <c r="J1599" i="70"/>
  <c r="L1599" i="70"/>
  <c r="K1599" i="70"/>
  <c r="J1587" i="70"/>
  <c r="L1587" i="70"/>
  <c r="K1587" i="70"/>
  <c r="J1620" i="70"/>
  <c r="L1620" i="70"/>
  <c r="K1620" i="70"/>
  <c r="J1609" i="70"/>
  <c r="L1609" i="70"/>
  <c r="K1609" i="70"/>
  <c r="J1598" i="70"/>
  <c r="K1598" i="70"/>
  <c r="L1598" i="70"/>
  <c r="J1595" i="70"/>
  <c r="L1595" i="70"/>
  <c r="K1595" i="70"/>
  <c r="J1583" i="70"/>
  <c r="L1583" i="70"/>
  <c r="K1583" i="70"/>
  <c r="J1616" i="70"/>
  <c r="L1616" i="70"/>
  <c r="K1616" i="70"/>
  <c r="J1605" i="70"/>
  <c r="L1605" i="70"/>
  <c r="K1605" i="70"/>
  <c r="J1594" i="70"/>
  <c r="K1594" i="70"/>
  <c r="L1594" i="70"/>
  <c r="J1591" i="70"/>
  <c r="L1591" i="70"/>
  <c r="K1591" i="70"/>
  <c r="J1623" i="70"/>
  <c r="L1623" i="70"/>
  <c r="K1623" i="70"/>
  <c r="J1612" i="70"/>
  <c r="L1612" i="70"/>
  <c r="K1612" i="70"/>
  <c r="J1601" i="70"/>
  <c r="L1601" i="70"/>
  <c r="K1601" i="70"/>
  <c r="J1590" i="70"/>
  <c r="K1590" i="70"/>
  <c r="L1590" i="70"/>
  <c r="J1622" i="70"/>
  <c r="K1622" i="70"/>
  <c r="L1622" i="70"/>
  <c r="J1603" i="70"/>
  <c r="L1603" i="70"/>
  <c r="K1603" i="70"/>
  <c r="J1592" i="70"/>
  <c r="L1592" i="70"/>
  <c r="K1592" i="70"/>
  <c r="J1624" i="70"/>
  <c r="L1624" i="70"/>
  <c r="K1624" i="70"/>
  <c r="J1613" i="70"/>
  <c r="L1613" i="70"/>
  <c r="K1613" i="70"/>
  <c r="J1602" i="70"/>
  <c r="K1602" i="70"/>
  <c r="L1602" i="70"/>
  <c r="J1116" i="70"/>
  <c r="K1116" i="70"/>
  <c r="L1116" i="70"/>
  <c r="J846" i="70"/>
  <c r="L846" i="70"/>
  <c r="K846" i="70"/>
  <c r="J575" i="70"/>
  <c r="L575" i="70"/>
  <c r="K575" i="70"/>
  <c r="J685" i="70"/>
  <c r="K685" i="70"/>
  <c r="L685" i="70"/>
  <c r="J1209" i="70"/>
  <c r="L1209" i="70"/>
  <c r="K1209" i="70"/>
  <c r="J756" i="70"/>
  <c r="L756" i="70"/>
  <c r="K756" i="70"/>
  <c r="J877" i="70"/>
  <c r="L877" i="70"/>
  <c r="K877" i="70"/>
  <c r="J973" i="70"/>
  <c r="L973" i="70"/>
  <c r="K973" i="70"/>
  <c r="J567" i="70"/>
  <c r="K567" i="70"/>
  <c r="L567" i="70"/>
  <c r="J1237" i="70"/>
  <c r="L1237" i="70"/>
  <c r="K1237" i="70"/>
  <c r="J873" i="70"/>
  <c r="L873" i="70"/>
  <c r="K873" i="70"/>
  <c r="J1160" i="70"/>
  <c r="K1160" i="70"/>
  <c r="L1160" i="70"/>
  <c r="J943" i="70"/>
  <c r="L943" i="70"/>
  <c r="K943" i="70"/>
  <c r="J1177" i="70"/>
  <c r="K1177" i="70"/>
  <c r="L1177" i="70"/>
  <c r="J610" i="70"/>
  <c r="L610" i="70"/>
  <c r="K610" i="70"/>
  <c r="J1261" i="70"/>
  <c r="L1261" i="70"/>
  <c r="K1261" i="70"/>
  <c r="J620" i="70"/>
  <c r="K620" i="70"/>
  <c r="L620" i="70"/>
  <c r="J1074" i="70"/>
  <c r="L1074" i="70"/>
  <c r="K1074" i="70"/>
  <c r="J893" i="70"/>
  <c r="L893" i="70"/>
  <c r="K893" i="70"/>
  <c r="J1207" i="70"/>
  <c r="L1207" i="70"/>
  <c r="K1207" i="70"/>
  <c r="J1170" i="70"/>
  <c r="L1170" i="70"/>
  <c r="K1170" i="70"/>
  <c r="J1156" i="70"/>
  <c r="K1156" i="70"/>
  <c r="L1156" i="70"/>
  <c r="J786" i="70"/>
  <c r="L786" i="70"/>
  <c r="K786" i="70"/>
  <c r="J1267" i="70"/>
  <c r="L1267" i="70"/>
  <c r="K1267" i="70"/>
  <c r="J1006" i="70"/>
  <c r="L1006" i="70"/>
  <c r="K1006" i="70"/>
  <c r="J1283" i="70"/>
  <c r="L1283" i="70"/>
  <c r="K1283" i="70"/>
  <c r="J1151" i="70"/>
  <c r="K1151" i="70"/>
  <c r="L1151" i="70"/>
  <c r="J1153" i="70"/>
  <c r="L1153" i="70"/>
  <c r="K1153" i="70"/>
  <c r="J1227" i="70"/>
  <c r="L1227" i="70"/>
  <c r="K1227" i="70"/>
  <c r="J859" i="70"/>
  <c r="L859" i="70"/>
  <c r="K859" i="70"/>
  <c r="J590" i="70"/>
  <c r="L590" i="70"/>
  <c r="K590" i="70"/>
  <c r="J568" i="70"/>
  <c r="L568" i="70"/>
  <c r="K568" i="70"/>
  <c r="J545" i="70"/>
  <c r="L545" i="70"/>
  <c r="K545" i="70"/>
  <c r="J537" i="70"/>
  <c r="L537" i="70"/>
  <c r="K537" i="70"/>
  <c r="J530" i="70"/>
  <c r="K530" i="70"/>
  <c r="L530" i="70"/>
  <c r="J717" i="70"/>
  <c r="L717" i="70"/>
  <c r="K717" i="70"/>
  <c r="J704" i="70"/>
  <c r="K704" i="70"/>
  <c r="L704" i="70"/>
  <c r="J689" i="70"/>
  <c r="K689" i="70"/>
  <c r="L689" i="70"/>
  <c r="J680" i="70"/>
  <c r="K680" i="70"/>
  <c r="L680" i="70"/>
  <c r="J670" i="70"/>
  <c r="K670" i="70"/>
  <c r="L670" i="70"/>
  <c r="J660" i="70"/>
  <c r="K660" i="70"/>
  <c r="L660" i="70"/>
  <c r="J648" i="70"/>
  <c r="L648" i="70"/>
  <c r="K648" i="70"/>
  <c r="J631" i="70"/>
  <c r="L631" i="70"/>
  <c r="K631" i="70"/>
  <c r="J621" i="70"/>
  <c r="L621" i="70"/>
  <c r="K621" i="70"/>
  <c r="J612" i="70"/>
  <c r="L612" i="70"/>
  <c r="K612" i="70"/>
  <c r="J604" i="70"/>
  <c r="L604" i="70"/>
  <c r="K604" i="70"/>
  <c r="J574" i="70"/>
  <c r="L574" i="70"/>
  <c r="K574" i="70"/>
  <c r="J556" i="70"/>
  <c r="K556" i="70"/>
  <c r="L556" i="70"/>
  <c r="J546" i="70"/>
  <c r="L546" i="70"/>
  <c r="K546" i="70"/>
  <c r="J538" i="70"/>
  <c r="L538" i="70"/>
  <c r="K538" i="70"/>
  <c r="J514" i="70"/>
  <c r="K514" i="70"/>
  <c r="L514" i="70"/>
  <c r="J522" i="70"/>
  <c r="K522" i="70"/>
  <c r="L522" i="70"/>
  <c r="J1249" i="70"/>
  <c r="L1249" i="70"/>
  <c r="K1249" i="70"/>
  <c r="J1281" i="70"/>
  <c r="L1281" i="70"/>
  <c r="K1281" i="70"/>
  <c r="J1263" i="70"/>
  <c r="L1263" i="70"/>
  <c r="K1263" i="70"/>
  <c r="J519" i="70"/>
  <c r="L519" i="70"/>
  <c r="K519" i="70"/>
  <c r="J656" i="70"/>
  <c r="K656" i="70"/>
  <c r="L656" i="70"/>
  <c r="J823" i="70"/>
  <c r="L823" i="70"/>
  <c r="K823" i="70"/>
  <c r="J1202" i="70"/>
  <c r="L1202" i="70"/>
  <c r="K1202" i="70"/>
  <c r="J1266" i="70"/>
  <c r="L1266" i="70"/>
  <c r="K1266" i="70"/>
  <c r="J571" i="70"/>
  <c r="K571" i="70"/>
  <c r="L571" i="70"/>
  <c r="J888" i="70"/>
  <c r="L888" i="70"/>
  <c r="K888" i="70"/>
  <c r="J1214" i="70"/>
  <c r="L1214" i="70"/>
  <c r="K1214" i="70"/>
  <c r="J1278" i="70"/>
  <c r="L1278" i="70"/>
  <c r="K1278" i="70"/>
  <c r="J1010" i="70"/>
  <c r="L1010" i="70"/>
  <c r="K1010" i="70"/>
  <c r="J623" i="70"/>
  <c r="L623" i="70"/>
  <c r="K623" i="70"/>
  <c r="J761" i="70"/>
  <c r="L761" i="70"/>
  <c r="K761" i="70"/>
  <c r="J1033" i="70"/>
  <c r="L1033" i="70"/>
  <c r="K1033" i="70"/>
  <c r="J1242" i="70"/>
  <c r="L1242" i="70"/>
  <c r="K1242" i="70"/>
  <c r="J914" i="70"/>
  <c r="L914" i="70"/>
  <c r="K914" i="70"/>
  <c r="J718" i="70"/>
  <c r="L718" i="70"/>
  <c r="K718" i="70"/>
  <c r="J515" i="70"/>
  <c r="L515" i="70"/>
  <c r="K515" i="70"/>
  <c r="J826" i="70"/>
  <c r="L826" i="70"/>
  <c r="K826" i="70"/>
  <c r="J614" i="70"/>
  <c r="L614" i="70"/>
  <c r="K614" i="70"/>
  <c r="J777" i="70"/>
  <c r="L777" i="70"/>
  <c r="K777" i="70"/>
  <c r="J1509" i="70"/>
  <c r="L1509" i="70"/>
  <c r="K1509" i="70"/>
  <c r="J1519" i="70"/>
  <c r="K1519" i="70"/>
  <c r="L1519" i="70"/>
  <c r="J1530" i="70"/>
  <c r="K1530" i="70"/>
  <c r="L1530" i="70"/>
  <c r="J1504" i="70"/>
  <c r="L1504" i="70"/>
  <c r="K1504" i="70"/>
  <c r="J1536" i="70"/>
  <c r="L1536" i="70"/>
  <c r="K1536" i="70"/>
  <c r="J1483" i="70"/>
  <c r="L1483" i="70"/>
  <c r="K1483" i="70"/>
  <c r="J1465" i="70"/>
  <c r="L1465" i="70"/>
  <c r="K1465" i="70"/>
  <c r="J1493" i="70"/>
  <c r="L1493" i="70"/>
  <c r="K1493" i="70"/>
  <c r="J1466" i="70"/>
  <c r="L1466" i="70"/>
  <c r="K1466" i="70"/>
  <c r="J1482" i="70"/>
  <c r="L1482" i="70"/>
  <c r="K1482" i="70"/>
  <c r="J1498" i="70"/>
  <c r="L1498" i="70"/>
  <c r="K1498" i="70"/>
  <c r="J585" i="70"/>
  <c r="K585" i="70"/>
  <c r="L585" i="70"/>
  <c r="J716" i="70"/>
  <c r="K716" i="70"/>
  <c r="L716" i="70"/>
  <c r="J1501" i="70"/>
  <c r="L1501" i="70"/>
  <c r="K1501" i="70"/>
  <c r="J1513" i="70"/>
  <c r="L1513" i="70"/>
  <c r="K1513" i="70"/>
  <c r="J1523" i="70"/>
  <c r="K1523" i="70"/>
  <c r="L1523" i="70"/>
  <c r="J1534" i="70"/>
  <c r="K1534" i="70"/>
  <c r="L1534" i="70"/>
  <c r="J1516" i="70"/>
  <c r="L1516" i="70"/>
  <c r="K1516" i="70"/>
  <c r="J1499" i="70"/>
  <c r="K1499" i="70"/>
  <c r="L1499" i="70"/>
  <c r="J1495" i="70"/>
  <c r="L1495" i="70"/>
  <c r="K1495" i="70"/>
  <c r="J1473" i="70"/>
  <c r="L1473" i="70"/>
  <c r="K1473" i="70"/>
  <c r="J1456" i="70"/>
  <c r="L1456" i="70"/>
  <c r="K1456" i="70"/>
  <c r="J1472" i="70"/>
  <c r="L1472" i="70"/>
  <c r="K1472" i="70"/>
  <c r="J1488" i="70"/>
  <c r="L1488" i="70"/>
  <c r="K1488" i="70"/>
  <c r="J1500" i="70"/>
  <c r="L1500" i="70"/>
  <c r="K1500" i="70"/>
  <c r="J1511" i="70"/>
  <c r="K1511" i="70"/>
  <c r="L1511" i="70"/>
  <c r="J1522" i="70"/>
  <c r="K1522" i="70"/>
  <c r="L1522" i="70"/>
  <c r="J1533" i="70"/>
  <c r="L1533" i="70"/>
  <c r="K1533" i="70"/>
  <c r="J1512" i="70"/>
  <c r="L1512" i="70"/>
  <c r="K1512" i="70"/>
  <c r="J1502" i="70"/>
  <c r="K1502" i="70"/>
  <c r="L1502" i="70"/>
  <c r="J1491" i="70"/>
  <c r="L1491" i="70"/>
  <c r="K1491" i="70"/>
  <c r="J1469" i="70"/>
  <c r="L1469" i="70"/>
  <c r="K1469" i="70"/>
  <c r="J1454" i="70"/>
  <c r="L1454" i="70"/>
  <c r="K1454" i="70"/>
  <c r="J1470" i="70"/>
  <c r="L1470" i="70"/>
  <c r="K1470" i="70"/>
  <c r="J1486" i="70"/>
  <c r="L1486" i="70"/>
  <c r="K1486" i="70"/>
  <c r="J629" i="70"/>
  <c r="L629" i="70"/>
  <c r="K629" i="70"/>
  <c r="J844" i="70"/>
  <c r="L844" i="70"/>
  <c r="K844" i="70"/>
  <c r="J1505" i="70"/>
  <c r="K1505" i="70"/>
  <c r="L1505" i="70"/>
  <c r="J1515" i="70"/>
  <c r="L1515" i="70"/>
  <c r="K1515" i="70"/>
  <c r="J1526" i="70"/>
  <c r="L1526" i="70"/>
  <c r="K1526" i="70"/>
  <c r="J1537" i="70"/>
  <c r="K1537" i="70"/>
  <c r="L1537" i="70"/>
  <c r="J1524" i="70"/>
  <c r="K1524" i="70"/>
  <c r="L1524" i="70"/>
  <c r="J1471" i="70"/>
  <c r="K1471" i="70"/>
  <c r="L1471" i="70"/>
  <c r="J1457" i="70"/>
  <c r="K1457" i="70"/>
  <c r="L1457" i="70"/>
  <c r="J1481" i="70"/>
  <c r="K1481" i="70"/>
  <c r="L1481" i="70"/>
  <c r="J1460" i="70"/>
  <c r="K1460" i="70"/>
  <c r="L1460" i="70"/>
  <c r="J1476" i="70"/>
  <c r="K1476" i="70"/>
  <c r="L1476" i="70"/>
  <c r="J1492" i="70"/>
  <c r="K1492" i="70"/>
  <c r="L1492" i="70"/>
  <c r="J1547" i="70"/>
  <c r="K1547" i="70"/>
  <c r="L1547" i="70"/>
  <c r="J1555" i="70"/>
  <c r="K1555" i="70"/>
  <c r="L1555" i="70"/>
  <c r="J1564" i="70"/>
  <c r="K1564" i="70"/>
  <c r="L1564" i="70"/>
  <c r="J1571" i="70"/>
  <c r="K1571" i="70"/>
  <c r="L1571" i="70"/>
  <c r="J1580" i="70"/>
  <c r="K1580" i="70"/>
  <c r="L1580" i="70"/>
  <c r="J1543" i="70"/>
  <c r="K1543" i="70"/>
  <c r="L1543" i="70"/>
  <c r="J1552" i="70"/>
  <c r="K1552" i="70"/>
  <c r="L1552" i="70"/>
  <c r="J1559" i="70"/>
  <c r="K1559" i="70"/>
  <c r="L1559" i="70"/>
  <c r="J1568" i="70"/>
  <c r="K1568" i="70"/>
  <c r="L1568" i="70"/>
  <c r="J1575" i="70"/>
  <c r="K1575" i="70"/>
  <c r="L1575" i="70"/>
  <c r="J1542" i="70"/>
  <c r="L1542" i="70"/>
  <c r="K1542" i="70"/>
  <c r="J1549" i="70"/>
  <c r="L1549" i="70"/>
  <c r="K1549" i="70"/>
  <c r="J1558" i="70"/>
  <c r="L1558" i="70"/>
  <c r="K1558" i="70"/>
  <c r="J1565" i="70"/>
  <c r="L1565" i="70"/>
  <c r="K1565" i="70"/>
  <c r="J1574" i="70"/>
  <c r="L1574" i="70"/>
  <c r="K1574" i="70"/>
  <c r="J1581" i="70"/>
  <c r="L1581" i="70"/>
  <c r="K1581" i="70"/>
  <c r="J1546" i="70"/>
  <c r="L1546" i="70"/>
  <c r="K1546" i="70"/>
  <c r="J1554" i="70"/>
  <c r="L1554" i="70"/>
  <c r="K1554" i="70"/>
  <c r="J1561" i="70"/>
  <c r="L1561" i="70"/>
  <c r="K1561" i="70"/>
  <c r="J1570" i="70"/>
  <c r="L1570" i="70"/>
  <c r="K1570" i="70"/>
  <c r="J1577" i="70"/>
  <c r="L1577" i="70"/>
  <c r="K1577" i="70"/>
  <c r="J1615" i="70"/>
  <c r="K1615" i="70"/>
  <c r="L1615" i="70"/>
  <c r="J1604" i="70"/>
  <c r="K1604" i="70"/>
  <c r="L1604" i="70"/>
  <c r="J1593" i="70"/>
  <c r="K1593" i="70"/>
  <c r="L1593" i="70"/>
  <c r="J1585" i="70"/>
  <c r="K1585" i="70"/>
  <c r="L1585" i="70"/>
  <c r="J1614" i="70"/>
  <c r="L1614" i="70"/>
  <c r="K1614" i="70"/>
  <c r="J1611" i="70"/>
  <c r="K1611" i="70"/>
  <c r="L1611" i="70"/>
  <c r="J1600" i="70"/>
  <c r="K1600" i="70"/>
  <c r="L1600" i="70"/>
  <c r="J1588" i="70"/>
  <c r="L1588" i="70"/>
  <c r="K1588" i="70"/>
  <c r="J1621" i="70"/>
  <c r="K1621" i="70"/>
  <c r="L1621" i="70"/>
  <c r="J1610" i="70"/>
  <c r="L1610" i="70"/>
  <c r="K1610" i="70"/>
  <c r="J1607" i="70"/>
  <c r="K1607" i="70"/>
  <c r="L1607" i="70"/>
  <c r="J1596" i="70"/>
  <c r="K1596" i="70"/>
  <c r="L1596" i="70"/>
  <c r="J1584" i="70"/>
  <c r="K1584" i="70"/>
  <c r="L1584" i="70"/>
  <c r="J1617" i="70"/>
  <c r="K1617" i="70"/>
  <c r="L1617" i="70"/>
  <c r="J1606" i="70"/>
  <c r="L1606" i="70"/>
  <c r="K1606" i="70"/>
  <c r="J1586" i="70"/>
  <c r="L1586" i="70"/>
  <c r="K1586" i="70"/>
  <c r="J1619" i="70"/>
  <c r="K1619" i="70"/>
  <c r="L1619" i="70"/>
  <c r="J1608" i="70"/>
  <c r="K1608" i="70"/>
  <c r="L1608" i="70"/>
  <c r="J1597" i="70"/>
  <c r="K1597" i="70"/>
  <c r="L1597" i="70"/>
  <c r="J1589" i="70"/>
  <c r="K1589" i="70"/>
  <c r="L1589" i="70"/>
  <c r="J1618" i="70"/>
  <c r="L1618" i="70"/>
  <c r="K1618" i="70"/>
  <c r="J1175" i="70"/>
  <c r="L1175" i="70"/>
  <c r="K1175" i="70"/>
  <c r="J678" i="70"/>
  <c r="L678" i="70"/>
  <c r="K678" i="70"/>
  <c r="J592" i="70"/>
  <c r="L592" i="70"/>
  <c r="K592" i="70"/>
  <c r="J725" i="70"/>
  <c r="K725" i="70"/>
  <c r="L725" i="70"/>
  <c r="J1225" i="70"/>
  <c r="L1225" i="70"/>
  <c r="K1225" i="70"/>
  <c r="J793" i="70"/>
  <c r="L793" i="70"/>
  <c r="K793" i="70"/>
  <c r="J918" i="70"/>
  <c r="L918" i="70"/>
  <c r="K918" i="70"/>
  <c r="J1003" i="70"/>
  <c r="L1003" i="70"/>
  <c r="K1003" i="70"/>
  <c r="J589" i="70"/>
  <c r="K589" i="70"/>
  <c r="L589" i="70"/>
  <c r="J1269" i="70"/>
  <c r="L1269" i="70"/>
  <c r="K1269" i="70"/>
  <c r="J928" i="70"/>
  <c r="L928" i="70"/>
  <c r="K928" i="70"/>
  <c r="J1217" i="70"/>
  <c r="L1217" i="70"/>
  <c r="K1217" i="70"/>
  <c r="J1106" i="70"/>
  <c r="L1106" i="70"/>
  <c r="K1106" i="70"/>
  <c r="J1221" i="70"/>
  <c r="L1221" i="70"/>
  <c r="K1221" i="70"/>
  <c r="J723" i="70"/>
  <c r="K723" i="70"/>
  <c r="L723" i="70"/>
  <c r="J662" i="70"/>
  <c r="L662" i="70"/>
  <c r="K662" i="70"/>
  <c r="J692" i="70"/>
  <c r="K692" i="70"/>
  <c r="L692" i="70"/>
  <c r="J1105" i="70"/>
  <c r="K1105" i="70"/>
  <c r="L1105" i="70"/>
  <c r="J984" i="70"/>
  <c r="L984" i="70"/>
  <c r="K984" i="70"/>
  <c r="J1223" i="70"/>
  <c r="L1223" i="70"/>
  <c r="K1223" i="70"/>
  <c r="J954" i="70"/>
  <c r="L954" i="70"/>
  <c r="K954" i="70"/>
  <c r="J1184" i="70"/>
  <c r="K1184" i="70"/>
  <c r="L1184" i="70"/>
  <c r="J1193" i="70"/>
  <c r="L1193" i="70"/>
  <c r="K1193" i="70"/>
  <c r="J1287" i="70"/>
  <c r="K1287" i="70"/>
  <c r="L1287" i="70"/>
  <c r="J1199" i="70"/>
  <c r="L1199" i="70"/>
  <c r="K1199" i="70"/>
  <c r="J707" i="70"/>
  <c r="K707" i="70"/>
  <c r="L707" i="70"/>
  <c r="J883" i="70"/>
  <c r="L883" i="70"/>
  <c r="K883" i="70"/>
  <c r="J1238" i="70"/>
  <c r="L1238" i="70"/>
  <c r="K1238" i="70"/>
  <c r="J1259" i="70"/>
  <c r="L1259" i="70"/>
  <c r="K1259" i="70"/>
  <c r="J1195" i="70"/>
  <c r="L1195" i="70"/>
  <c r="K1195" i="70"/>
  <c r="J1240" i="70"/>
  <c r="L1240" i="70"/>
  <c r="K1240" i="70"/>
  <c r="J754" i="70"/>
  <c r="L754" i="70"/>
  <c r="K754" i="70"/>
  <c r="J919" i="70"/>
  <c r="L919" i="70"/>
  <c r="K919" i="70"/>
  <c r="J1125" i="70"/>
  <c r="K1125" i="70"/>
  <c r="L1125" i="70"/>
  <c r="J330" i="70"/>
  <c r="K330" i="70"/>
  <c r="J222" i="70"/>
  <c r="K222" i="70"/>
  <c r="J1224" i="70"/>
  <c r="L1224" i="70"/>
  <c r="K1224" i="70"/>
  <c r="J1206" i="70"/>
  <c r="L1206" i="70"/>
  <c r="K1206" i="70"/>
  <c r="J803" i="70"/>
  <c r="L803" i="70"/>
  <c r="K803" i="70"/>
  <c r="J1087" i="70"/>
  <c r="K1087" i="70"/>
  <c r="L1087" i="70"/>
  <c r="J624" i="70"/>
  <c r="L624" i="70"/>
  <c r="K624" i="70"/>
  <c r="J710" i="70"/>
  <c r="L710" i="70"/>
  <c r="K710" i="70"/>
  <c r="J1272" i="70"/>
  <c r="L1272" i="70"/>
  <c r="K1272" i="70"/>
  <c r="J1208" i="70"/>
  <c r="L1208" i="70"/>
  <c r="K1208" i="70"/>
  <c r="J1029" i="70"/>
  <c r="L1029" i="70"/>
  <c r="K1029" i="70"/>
  <c r="J1229" i="70"/>
  <c r="L1229" i="70"/>
  <c r="K1229" i="70"/>
  <c r="J700" i="70"/>
  <c r="K700" i="70"/>
  <c r="L700" i="70"/>
  <c r="J566" i="70"/>
  <c r="L566" i="70"/>
  <c r="K566" i="70"/>
  <c r="J818" i="70"/>
  <c r="L818" i="70"/>
  <c r="K818" i="70"/>
  <c r="J1256" i="70"/>
  <c r="L1256" i="70"/>
  <c r="K1256" i="70"/>
  <c r="J1183" i="70"/>
  <c r="L1183" i="70"/>
  <c r="K1183" i="70"/>
  <c r="J959" i="70"/>
  <c r="L959" i="70"/>
  <c r="K959" i="70"/>
  <c r="J1171" i="70"/>
  <c r="K1171" i="70"/>
  <c r="L1171" i="70"/>
  <c r="J402" i="70"/>
  <c r="K402" i="70"/>
  <c r="J278" i="70"/>
  <c r="K278" i="70"/>
  <c r="J1252" i="70"/>
  <c r="L1252" i="70"/>
  <c r="K1252" i="70"/>
  <c r="J1220" i="70"/>
  <c r="L1220" i="70"/>
  <c r="K1220" i="70"/>
  <c r="J1286" i="70"/>
  <c r="L1286" i="70"/>
  <c r="K1286" i="70"/>
  <c r="J948" i="70"/>
  <c r="L948" i="70"/>
  <c r="K948" i="70"/>
  <c r="J908" i="70"/>
  <c r="L908" i="70"/>
  <c r="K908" i="70"/>
  <c r="J772" i="70"/>
  <c r="L772" i="70"/>
  <c r="K772" i="70"/>
  <c r="J1213" i="70"/>
  <c r="L1213" i="70"/>
  <c r="K1213" i="70"/>
  <c r="J1165" i="70"/>
  <c r="K1165" i="70"/>
  <c r="L1165" i="70"/>
  <c r="J1111" i="70"/>
  <c r="K1111" i="70"/>
  <c r="L1111" i="70"/>
  <c r="J1058" i="70"/>
  <c r="L1058" i="70"/>
  <c r="K1058" i="70"/>
  <c r="J466" i="70"/>
  <c r="K466" i="70"/>
  <c r="J394" i="70"/>
  <c r="K394" i="70"/>
  <c r="J306" i="70"/>
  <c r="K306" i="70"/>
  <c r="J611" i="70"/>
  <c r="K611" i="70"/>
  <c r="L611" i="70"/>
  <c r="J561" i="70"/>
  <c r="L561" i="70"/>
  <c r="K561" i="70"/>
  <c r="J249" i="70"/>
  <c r="K249" i="70"/>
  <c r="J213" i="70"/>
  <c r="K213" i="70"/>
  <c r="J690" i="70"/>
  <c r="L690" i="70"/>
  <c r="K690" i="70"/>
  <c r="J1284" i="70"/>
  <c r="L1284" i="70"/>
  <c r="K1284" i="70"/>
  <c r="J1268" i="70"/>
  <c r="L1268" i="70"/>
  <c r="K1268" i="70"/>
  <c r="J1236" i="70"/>
  <c r="L1236" i="70"/>
  <c r="K1236" i="70"/>
  <c r="J1110" i="70"/>
  <c r="L1110" i="70"/>
  <c r="K1110" i="70"/>
  <c r="J1019" i="70"/>
  <c r="L1019" i="70"/>
  <c r="K1019" i="70"/>
  <c r="J1280" i="70"/>
  <c r="L1280" i="70"/>
  <c r="K1280" i="70"/>
  <c r="J1264" i="70"/>
  <c r="L1264" i="70"/>
  <c r="K1264" i="70"/>
  <c r="J1248" i="70"/>
  <c r="L1248" i="70"/>
  <c r="K1248" i="70"/>
  <c r="J1232" i="70"/>
  <c r="L1232" i="70"/>
  <c r="K1232" i="70"/>
  <c r="J1216" i="70"/>
  <c r="L1216" i="70"/>
  <c r="K1216" i="70"/>
  <c r="J1200" i="70"/>
  <c r="L1200" i="70"/>
  <c r="K1200" i="70"/>
  <c r="J1235" i="70"/>
  <c r="L1235" i="70"/>
  <c r="K1235" i="70"/>
  <c r="J1270" i="70"/>
  <c r="L1270" i="70"/>
  <c r="K1270" i="70"/>
  <c r="J1057" i="70"/>
  <c r="L1057" i="70"/>
  <c r="K1057" i="70"/>
  <c r="J1008" i="70"/>
  <c r="L1008" i="70"/>
  <c r="K1008" i="70"/>
  <c r="J942" i="70"/>
  <c r="L942" i="70"/>
  <c r="K942" i="70"/>
  <c r="J868" i="70"/>
  <c r="L868" i="70"/>
  <c r="K868" i="70"/>
  <c r="J1285" i="70"/>
  <c r="L1285" i="70"/>
  <c r="K1285" i="70"/>
  <c r="J1197" i="70"/>
  <c r="L1197" i="70"/>
  <c r="K1197" i="70"/>
  <c r="J1146" i="70"/>
  <c r="K1146" i="70"/>
  <c r="L1146" i="70"/>
  <c r="J1100" i="70"/>
  <c r="K1100" i="70"/>
  <c r="L1100" i="70"/>
  <c r="J747" i="70"/>
  <c r="L747" i="70"/>
  <c r="K747" i="70"/>
  <c r="J458" i="70"/>
  <c r="K458" i="70"/>
  <c r="J370" i="70"/>
  <c r="K370" i="70"/>
  <c r="J676" i="70"/>
  <c r="K676" i="70"/>
  <c r="L676" i="70"/>
  <c r="J593" i="70"/>
  <c r="K593" i="70"/>
  <c r="L593" i="70"/>
  <c r="J540" i="70"/>
  <c r="L540" i="70"/>
  <c r="K540" i="70"/>
  <c r="J242" i="70"/>
  <c r="K242" i="70"/>
  <c r="J206" i="70"/>
  <c r="K206" i="70"/>
  <c r="J1050" i="70"/>
  <c r="L1050" i="70"/>
  <c r="K1050" i="70"/>
  <c r="J1204" i="70"/>
  <c r="L1204" i="70"/>
  <c r="K1204" i="70"/>
  <c r="J1158" i="70"/>
  <c r="L1158" i="70"/>
  <c r="K1158" i="70"/>
  <c r="J1276" i="70"/>
  <c r="L1276" i="70"/>
  <c r="K1276" i="70"/>
  <c r="J1260" i="70"/>
  <c r="L1260" i="70"/>
  <c r="K1260" i="70"/>
  <c r="J1244" i="70"/>
  <c r="L1244" i="70"/>
  <c r="K1244" i="70"/>
  <c r="J1228" i="70"/>
  <c r="L1228" i="70"/>
  <c r="K1228" i="70"/>
  <c r="J1212" i="70"/>
  <c r="L1212" i="70"/>
  <c r="K1212" i="70"/>
  <c r="J1196" i="70"/>
  <c r="L1196" i="70"/>
  <c r="K1196" i="70"/>
  <c r="J946" i="70"/>
  <c r="L946" i="70"/>
  <c r="K946" i="70"/>
  <c r="J1222" i="70"/>
  <c r="L1222" i="70"/>
  <c r="K1222" i="70"/>
  <c r="J1037" i="70"/>
  <c r="L1037" i="70"/>
  <c r="K1037" i="70"/>
  <c r="J964" i="70"/>
  <c r="L964" i="70"/>
  <c r="K964" i="70"/>
  <c r="J924" i="70"/>
  <c r="L924" i="70"/>
  <c r="K924" i="70"/>
  <c r="J808" i="70"/>
  <c r="L808" i="70"/>
  <c r="K808" i="70"/>
  <c r="J1253" i="70"/>
  <c r="L1253" i="70"/>
  <c r="K1253" i="70"/>
  <c r="J1174" i="70"/>
  <c r="L1174" i="70"/>
  <c r="K1174" i="70"/>
  <c r="J1131" i="70"/>
  <c r="K1131" i="70"/>
  <c r="L1131" i="70"/>
  <c r="J1092" i="70"/>
  <c r="K1092" i="70"/>
  <c r="L1092" i="70"/>
  <c r="J712" i="70"/>
  <c r="L712" i="70"/>
  <c r="K712" i="70"/>
  <c r="J434" i="70"/>
  <c r="K434" i="70"/>
  <c r="J338" i="70"/>
  <c r="K338" i="70"/>
  <c r="J654" i="70"/>
  <c r="L654" i="70"/>
  <c r="K654" i="70"/>
  <c r="J584" i="70"/>
  <c r="L584" i="70"/>
  <c r="K584" i="70"/>
  <c r="J286" i="70"/>
  <c r="K286" i="70"/>
  <c r="J230" i="70"/>
  <c r="K230" i="70"/>
  <c r="J994" i="70"/>
  <c r="L994" i="70"/>
  <c r="K994" i="70"/>
  <c r="J878" i="70"/>
  <c r="L878" i="70"/>
  <c r="K878" i="70"/>
  <c r="J528" i="70"/>
  <c r="K528" i="70"/>
  <c r="L528" i="70"/>
  <c r="J1626" i="70"/>
  <c r="J1651" i="70"/>
  <c r="J1632" i="70"/>
  <c r="J1652" i="70"/>
  <c r="J1628" i="70"/>
  <c r="J1644" i="70"/>
  <c r="J1664" i="70"/>
  <c r="J1645" i="70"/>
  <c r="J1625" i="70"/>
  <c r="J1646" i="70"/>
  <c r="J1637" i="70"/>
  <c r="J1660" i="70"/>
  <c r="J1638" i="70"/>
  <c r="J1661" i="70"/>
  <c r="J1643" i="70"/>
  <c r="J1662" i="70"/>
  <c r="J1653" i="70"/>
  <c r="J1635" i="70"/>
  <c r="J1654" i="70"/>
  <c r="J1636" i="70"/>
  <c r="J1659" i="70"/>
  <c r="J1627" i="70"/>
  <c r="J496" i="70"/>
  <c r="K496" i="70"/>
  <c r="J480" i="70"/>
  <c r="K480" i="70"/>
  <c r="J464" i="70"/>
  <c r="K464" i="70"/>
  <c r="J448" i="70"/>
  <c r="K448" i="70"/>
  <c r="J432" i="70"/>
  <c r="K432" i="70"/>
  <c r="J416" i="70"/>
  <c r="K416" i="70"/>
  <c r="J400" i="70"/>
  <c r="K400" i="70"/>
  <c r="J384" i="70"/>
  <c r="K384" i="70"/>
  <c r="J368" i="70"/>
  <c r="K368" i="70"/>
  <c r="J352" i="70"/>
  <c r="K352" i="70"/>
  <c r="J336" i="70"/>
  <c r="K336" i="70"/>
  <c r="J320" i="70"/>
  <c r="K320" i="70"/>
  <c r="J304" i="70"/>
  <c r="K304" i="70"/>
  <c r="J288" i="70"/>
  <c r="K288" i="70"/>
  <c r="J268" i="70"/>
  <c r="K268" i="70"/>
  <c r="J508" i="70"/>
  <c r="K508" i="70"/>
  <c r="J492" i="70"/>
  <c r="K492" i="70"/>
  <c r="J476" i="70"/>
  <c r="K476" i="70"/>
  <c r="J460" i="70"/>
  <c r="K460" i="70"/>
  <c r="J444" i="70"/>
  <c r="K444" i="70"/>
  <c r="J428" i="70"/>
  <c r="K428" i="70"/>
  <c r="J412" i="70"/>
  <c r="K412" i="70"/>
  <c r="J396" i="70"/>
  <c r="K396" i="70"/>
  <c r="J380" i="70"/>
  <c r="K380" i="70"/>
  <c r="J364" i="70"/>
  <c r="K364" i="70"/>
  <c r="J348" i="70"/>
  <c r="K348" i="70"/>
  <c r="J332" i="70"/>
  <c r="K332" i="70"/>
  <c r="J316" i="70"/>
  <c r="K316" i="70"/>
  <c r="J300" i="70"/>
  <c r="K300" i="70"/>
  <c r="J284" i="70"/>
  <c r="K284" i="70"/>
  <c r="J504" i="70"/>
  <c r="K504" i="70"/>
  <c r="J488" i="70"/>
  <c r="K488" i="70"/>
  <c r="J472" i="70"/>
  <c r="K472" i="70"/>
  <c r="J456" i="70"/>
  <c r="K456" i="70"/>
  <c r="J440" i="70"/>
  <c r="K440" i="70"/>
  <c r="J424" i="70"/>
  <c r="K424" i="70"/>
  <c r="J408" i="70"/>
  <c r="K408" i="70"/>
  <c r="J392" i="70"/>
  <c r="K392" i="70"/>
  <c r="J376" i="70"/>
  <c r="K376" i="70"/>
  <c r="J360" i="70"/>
  <c r="K360" i="70"/>
  <c r="J344" i="70"/>
  <c r="K344" i="70"/>
  <c r="J328" i="70"/>
  <c r="K328" i="70"/>
  <c r="J312" i="70"/>
  <c r="K312" i="70"/>
  <c r="J296" i="70"/>
  <c r="K296" i="70"/>
  <c r="J280" i="70"/>
  <c r="K280" i="70"/>
  <c r="J500" i="70"/>
  <c r="K500" i="70"/>
  <c r="J484" i="70"/>
  <c r="K484" i="70"/>
  <c r="J468" i="70"/>
  <c r="K468" i="70"/>
  <c r="J452" i="70"/>
  <c r="K452" i="70"/>
  <c r="J436" i="70"/>
  <c r="K436" i="70"/>
  <c r="J420" i="70"/>
  <c r="K420" i="70"/>
  <c r="J404" i="70"/>
  <c r="K404" i="70"/>
  <c r="J388" i="70"/>
  <c r="K388" i="70"/>
  <c r="J372" i="70"/>
  <c r="K372" i="70"/>
  <c r="J356" i="70"/>
  <c r="K356" i="70"/>
  <c r="J340" i="70"/>
  <c r="K340" i="70"/>
  <c r="J324" i="70"/>
  <c r="K324" i="70"/>
  <c r="J308" i="70"/>
  <c r="K308" i="70"/>
  <c r="J292" i="70"/>
  <c r="K292" i="70"/>
  <c r="J276" i="70"/>
  <c r="K276" i="70"/>
  <c r="J256" i="70"/>
  <c r="K256" i="70"/>
  <c r="J240" i="70"/>
  <c r="K240" i="70"/>
  <c r="J228" i="70"/>
  <c r="K228" i="70"/>
  <c r="J216" i="70"/>
  <c r="K216" i="70"/>
  <c r="J204" i="70"/>
  <c r="K204" i="70"/>
  <c r="J192" i="70"/>
  <c r="K192" i="70"/>
  <c r="J180" i="70"/>
  <c r="K180" i="70"/>
  <c r="J172" i="70"/>
  <c r="K172" i="70"/>
  <c r="J160" i="70"/>
  <c r="K160" i="70"/>
  <c r="J148" i="70"/>
  <c r="K148" i="70"/>
  <c r="J132" i="70"/>
  <c r="K132" i="70"/>
  <c r="J112" i="70"/>
  <c r="K112" i="70"/>
  <c r="J88" i="70"/>
  <c r="K88" i="70"/>
  <c r="J581" i="70"/>
  <c r="L581" i="70"/>
  <c r="K581" i="70"/>
  <c r="J706" i="70"/>
  <c r="L706" i="70"/>
  <c r="K706" i="70"/>
  <c r="J507" i="70"/>
  <c r="K507" i="70"/>
  <c r="J503" i="70"/>
  <c r="K503" i="70"/>
  <c r="J499" i="70"/>
  <c r="K499" i="70"/>
  <c r="J495" i="70"/>
  <c r="K495" i="70"/>
  <c r="J491" i="70"/>
  <c r="K491" i="70"/>
  <c r="J487" i="70"/>
  <c r="K487" i="70"/>
  <c r="J483" i="70"/>
  <c r="K483" i="70"/>
  <c r="J479" i="70"/>
  <c r="K479" i="70"/>
  <c r="J475" i="70"/>
  <c r="K475" i="70"/>
  <c r="J471" i="70"/>
  <c r="K471" i="70"/>
  <c r="J467" i="70"/>
  <c r="K467" i="70"/>
  <c r="J463" i="70"/>
  <c r="K463" i="70"/>
  <c r="J459" i="70"/>
  <c r="K459" i="70"/>
  <c r="J455" i="70"/>
  <c r="K455" i="70"/>
  <c r="J451" i="70"/>
  <c r="K451" i="70"/>
  <c r="J447" i="70"/>
  <c r="K447" i="70"/>
  <c r="J443" i="70"/>
  <c r="K443" i="70"/>
  <c r="J439" i="70"/>
  <c r="K439" i="70"/>
  <c r="J435" i="70"/>
  <c r="K435" i="70"/>
  <c r="J431" i="70"/>
  <c r="K431" i="70"/>
  <c r="J427" i="70"/>
  <c r="K427" i="70"/>
  <c r="J423" i="70"/>
  <c r="K423" i="70"/>
  <c r="J419" i="70"/>
  <c r="K419" i="70"/>
  <c r="J415" i="70"/>
  <c r="K415" i="70"/>
  <c r="J411" i="70"/>
  <c r="K411" i="70"/>
  <c r="J407" i="70"/>
  <c r="K407" i="70"/>
  <c r="J403" i="70"/>
  <c r="K403" i="70"/>
  <c r="J399" i="70"/>
  <c r="K399" i="70"/>
  <c r="J395" i="70"/>
  <c r="K395" i="70"/>
  <c r="J391" i="70"/>
  <c r="K391" i="70"/>
  <c r="J387" i="70"/>
  <c r="K387" i="70"/>
  <c r="J383" i="70"/>
  <c r="K383" i="70"/>
  <c r="J379" i="70"/>
  <c r="K379" i="70"/>
  <c r="J375" i="70"/>
  <c r="K375" i="70"/>
  <c r="J371" i="70"/>
  <c r="K371" i="70"/>
  <c r="J367" i="70"/>
  <c r="K367" i="70"/>
  <c r="J363" i="70"/>
  <c r="K363" i="70"/>
  <c r="J359" i="70"/>
  <c r="K359" i="70"/>
  <c r="J355" i="70"/>
  <c r="K355" i="70"/>
  <c r="J351" i="70"/>
  <c r="K351" i="70"/>
  <c r="J347" i="70"/>
  <c r="K347" i="70"/>
  <c r="J343" i="70"/>
  <c r="K343" i="70"/>
  <c r="J339" i="70"/>
  <c r="K339" i="70"/>
  <c r="J335" i="70"/>
  <c r="K335" i="70"/>
  <c r="J331" i="70"/>
  <c r="K331" i="70"/>
  <c r="J327" i="70"/>
  <c r="K327" i="70"/>
  <c r="J323" i="70"/>
  <c r="K323" i="70"/>
  <c r="J319" i="70"/>
  <c r="K319" i="70"/>
  <c r="J315" i="70"/>
  <c r="K315" i="70"/>
  <c r="J311" i="70"/>
  <c r="K311" i="70"/>
  <c r="J307" i="70"/>
  <c r="K307" i="70"/>
  <c r="J303" i="70"/>
  <c r="K303" i="70"/>
  <c r="J299" i="70"/>
  <c r="K299" i="70"/>
  <c r="J295" i="70"/>
  <c r="K295" i="70"/>
  <c r="J291" i="70"/>
  <c r="K291" i="70"/>
  <c r="J287" i="70"/>
  <c r="K287" i="70"/>
  <c r="J283" i="70"/>
  <c r="K283" i="70"/>
  <c r="J279" i="70"/>
  <c r="K279" i="70"/>
  <c r="J275" i="70"/>
  <c r="K275" i="70"/>
  <c r="J271" i="70"/>
  <c r="K271" i="70"/>
  <c r="J267" i="70"/>
  <c r="K267" i="70"/>
  <c r="J263" i="70"/>
  <c r="K263" i="70"/>
  <c r="J259" i="70"/>
  <c r="K259" i="70"/>
  <c r="J255" i="70"/>
  <c r="K255" i="70"/>
  <c r="J251" i="70"/>
  <c r="K251" i="70"/>
  <c r="J247" i="70"/>
  <c r="K247" i="70"/>
  <c r="J243" i="70"/>
  <c r="K243" i="70"/>
  <c r="J239" i="70"/>
  <c r="K239" i="70"/>
  <c r="J235" i="70"/>
  <c r="K235" i="70"/>
  <c r="J231" i="70"/>
  <c r="K231" i="70"/>
  <c r="J227" i="70"/>
  <c r="K227" i="70"/>
  <c r="J223" i="70"/>
  <c r="K223" i="70"/>
  <c r="J219" i="70"/>
  <c r="K219" i="70"/>
  <c r="J215" i="70"/>
  <c r="K215" i="70"/>
  <c r="J211" i="70"/>
  <c r="K211" i="70"/>
  <c r="J207" i="70"/>
  <c r="K207" i="70"/>
  <c r="J203" i="70"/>
  <c r="K203" i="70"/>
  <c r="J199" i="70"/>
  <c r="K199" i="70"/>
  <c r="J195" i="70"/>
  <c r="K195" i="70"/>
  <c r="J191" i="70"/>
  <c r="K191" i="70"/>
  <c r="J187" i="70"/>
  <c r="K187" i="70"/>
  <c r="J183" i="70"/>
  <c r="K183" i="70"/>
  <c r="J179" i="70"/>
  <c r="K179" i="70"/>
  <c r="J175" i="70"/>
  <c r="K175" i="70"/>
  <c r="J171" i="70"/>
  <c r="K171" i="70"/>
  <c r="J167" i="70"/>
  <c r="K167" i="70"/>
  <c r="J163" i="70"/>
  <c r="K163" i="70"/>
  <c r="J159" i="70"/>
  <c r="K159" i="70"/>
  <c r="J155" i="70"/>
  <c r="K155" i="70"/>
  <c r="J151" i="70"/>
  <c r="K151" i="70"/>
  <c r="J147" i="70"/>
  <c r="K147" i="70"/>
  <c r="J142" i="70"/>
  <c r="K142" i="70"/>
  <c r="J136" i="70"/>
  <c r="K136" i="70"/>
  <c r="J131" i="70"/>
  <c r="K131" i="70"/>
  <c r="J126" i="70"/>
  <c r="K126" i="70"/>
  <c r="J119" i="70"/>
  <c r="K119" i="70"/>
  <c r="J111" i="70"/>
  <c r="K111" i="70"/>
  <c r="J103" i="70"/>
  <c r="K103" i="70"/>
  <c r="J95" i="70"/>
  <c r="K95" i="70"/>
  <c r="J87" i="70"/>
  <c r="K87" i="70"/>
  <c r="J666" i="70"/>
  <c r="L666" i="70"/>
  <c r="K666" i="70"/>
  <c r="J922" i="70"/>
  <c r="L922" i="70"/>
  <c r="K922" i="70"/>
  <c r="J264" i="70"/>
  <c r="K264" i="70"/>
  <c r="J252" i="70"/>
  <c r="K252" i="70"/>
  <c r="J244" i="70"/>
  <c r="K244" i="70"/>
  <c r="J232" i="70"/>
  <c r="K232" i="70"/>
  <c r="J220" i="70"/>
  <c r="K220" i="70"/>
  <c r="J208" i="70"/>
  <c r="K208" i="70"/>
  <c r="J196" i="70"/>
  <c r="K196" i="70"/>
  <c r="J184" i="70"/>
  <c r="K184" i="70"/>
  <c r="J168" i="70"/>
  <c r="K168" i="70"/>
  <c r="J156" i="70"/>
  <c r="K156" i="70"/>
  <c r="J143" i="70"/>
  <c r="K143" i="70"/>
  <c r="J127" i="70"/>
  <c r="K127" i="70"/>
  <c r="J104" i="70"/>
  <c r="K104" i="70"/>
  <c r="J628" i="70"/>
  <c r="L628" i="70"/>
  <c r="K628" i="70"/>
  <c r="J510" i="70"/>
  <c r="K510" i="70"/>
  <c r="J506" i="70"/>
  <c r="K506" i="70"/>
  <c r="J502" i="70"/>
  <c r="K502" i="70"/>
  <c r="J498" i="70"/>
  <c r="K498" i="70"/>
  <c r="J494" i="70"/>
  <c r="K494" i="70"/>
  <c r="J490" i="70"/>
  <c r="K490" i="70"/>
  <c r="J486" i="70"/>
  <c r="K486" i="70"/>
  <c r="J482" i="70"/>
  <c r="K482" i="70"/>
  <c r="J478" i="70"/>
  <c r="K478" i="70"/>
  <c r="J474" i="70"/>
  <c r="K474" i="70"/>
  <c r="J470" i="70"/>
  <c r="K470" i="70"/>
  <c r="J462" i="70"/>
  <c r="K462" i="70"/>
  <c r="J454" i="70"/>
  <c r="K454" i="70"/>
  <c r="J450" i="70"/>
  <c r="K450" i="70"/>
  <c r="J446" i="70"/>
  <c r="K446" i="70"/>
  <c r="J442" i="70"/>
  <c r="K442" i="70"/>
  <c r="J438" i="70"/>
  <c r="K438" i="70"/>
  <c r="J430" i="70"/>
  <c r="K430" i="70"/>
  <c r="J426" i="70"/>
  <c r="K426" i="70"/>
  <c r="J422" i="70"/>
  <c r="K422" i="70"/>
  <c r="J418" i="70"/>
  <c r="K418" i="70"/>
  <c r="J414" i="70"/>
  <c r="K414" i="70"/>
  <c r="J410" i="70"/>
  <c r="K410" i="70"/>
  <c r="J406" i="70"/>
  <c r="K406" i="70"/>
  <c r="J398" i="70"/>
  <c r="K398" i="70"/>
  <c r="J390" i="70"/>
  <c r="K390" i="70"/>
  <c r="J386" i="70"/>
  <c r="K386" i="70"/>
  <c r="J382" i="70"/>
  <c r="K382" i="70"/>
  <c r="J378" i="70"/>
  <c r="K378" i="70"/>
  <c r="J374" i="70"/>
  <c r="K374" i="70"/>
  <c r="J366" i="70"/>
  <c r="K366" i="70"/>
  <c r="J362" i="70"/>
  <c r="K362" i="70"/>
  <c r="J358" i="70"/>
  <c r="K358" i="70"/>
  <c r="J354" i="70"/>
  <c r="K354" i="70"/>
  <c r="J350" i="70"/>
  <c r="K350" i="70"/>
  <c r="J346" i="70"/>
  <c r="K346" i="70"/>
  <c r="J342" i="70"/>
  <c r="K342" i="70"/>
  <c r="J334" i="70"/>
  <c r="K334" i="70"/>
  <c r="J326" i="70"/>
  <c r="K326" i="70"/>
  <c r="J322" i="70"/>
  <c r="K322" i="70"/>
  <c r="J318" i="70"/>
  <c r="K318" i="70"/>
  <c r="J314" i="70"/>
  <c r="K314" i="70"/>
  <c r="J310" i="70"/>
  <c r="K310" i="70"/>
  <c r="J302" i="70"/>
  <c r="K302" i="70"/>
  <c r="J298" i="70"/>
  <c r="K298" i="70"/>
  <c r="J294" i="70"/>
  <c r="K294" i="70"/>
  <c r="J290" i="70"/>
  <c r="K290" i="70"/>
  <c r="J282" i="70"/>
  <c r="K282" i="70"/>
  <c r="J274" i="70"/>
  <c r="K274" i="70"/>
  <c r="J270" i="70"/>
  <c r="K270" i="70"/>
  <c r="J266" i="70"/>
  <c r="K266" i="70"/>
  <c r="J262" i="70"/>
  <c r="K262" i="70"/>
  <c r="J258" i="70"/>
  <c r="K258" i="70"/>
  <c r="J254" i="70"/>
  <c r="K254" i="70"/>
  <c r="J250" i="70"/>
  <c r="K250" i="70"/>
  <c r="J246" i="70"/>
  <c r="K246" i="70"/>
  <c r="J238" i="70"/>
  <c r="K238" i="70"/>
  <c r="J234" i="70"/>
  <c r="K234" i="70"/>
  <c r="J226" i="70"/>
  <c r="K226" i="70"/>
  <c r="J218" i="70"/>
  <c r="K218" i="70"/>
  <c r="J214" i="70"/>
  <c r="K214" i="70"/>
  <c r="J210" i="70"/>
  <c r="K210" i="70"/>
  <c r="J202" i="70"/>
  <c r="K202" i="70"/>
  <c r="J198" i="70"/>
  <c r="K198" i="70"/>
  <c r="J194" i="70"/>
  <c r="K194" i="70"/>
  <c r="J190" i="70"/>
  <c r="K190" i="70"/>
  <c r="J186" i="70"/>
  <c r="K186" i="70"/>
  <c r="J182" i="70"/>
  <c r="K182" i="70"/>
  <c r="J178" i="70"/>
  <c r="K178" i="70"/>
  <c r="J174" i="70"/>
  <c r="K174" i="70"/>
  <c r="J170" i="70"/>
  <c r="K170" i="70"/>
  <c r="J166" i="70"/>
  <c r="K166" i="70"/>
  <c r="J162" i="70"/>
  <c r="K162" i="70"/>
  <c r="J158" i="70"/>
  <c r="K158" i="70"/>
  <c r="J154" i="70"/>
  <c r="K154" i="70"/>
  <c r="J150" i="70"/>
  <c r="K150" i="70"/>
  <c r="J146" i="70"/>
  <c r="K146" i="70"/>
  <c r="J140" i="70"/>
  <c r="K140" i="70"/>
  <c r="J135" i="70"/>
  <c r="K135" i="70"/>
  <c r="J130" i="70"/>
  <c r="K130" i="70"/>
  <c r="J124" i="70"/>
  <c r="K124" i="70"/>
  <c r="J116" i="70"/>
  <c r="K116" i="70"/>
  <c r="J108" i="70"/>
  <c r="K108" i="70"/>
  <c r="J100" i="70"/>
  <c r="K100" i="70"/>
  <c r="J92" i="70"/>
  <c r="K92" i="70"/>
  <c r="J84" i="70"/>
  <c r="K84" i="70"/>
  <c r="J573" i="70"/>
  <c r="L573" i="70"/>
  <c r="K573" i="70"/>
  <c r="J714" i="70"/>
  <c r="L714" i="70"/>
  <c r="K714" i="70"/>
  <c r="J1038" i="70"/>
  <c r="L1038" i="70"/>
  <c r="K1038" i="70"/>
  <c r="J605" i="70"/>
  <c r="L605" i="70"/>
  <c r="K605" i="70"/>
  <c r="J650" i="70"/>
  <c r="L650" i="70"/>
  <c r="K650" i="70"/>
  <c r="J770" i="70"/>
  <c r="L770" i="70"/>
  <c r="K770" i="70"/>
  <c r="J272" i="70"/>
  <c r="K272" i="70"/>
  <c r="J260" i="70"/>
  <c r="K260" i="70"/>
  <c r="J248" i="70"/>
  <c r="K248" i="70"/>
  <c r="J236" i="70"/>
  <c r="K236" i="70"/>
  <c r="J224" i="70"/>
  <c r="K224" i="70"/>
  <c r="J212" i="70"/>
  <c r="K212" i="70"/>
  <c r="J200" i="70"/>
  <c r="K200" i="70"/>
  <c r="J188" i="70"/>
  <c r="K188" i="70"/>
  <c r="J176" i="70"/>
  <c r="K176" i="70"/>
  <c r="J164" i="70"/>
  <c r="K164" i="70"/>
  <c r="J152" i="70"/>
  <c r="K152" i="70"/>
  <c r="J138" i="70"/>
  <c r="K138" i="70"/>
  <c r="J120" i="70"/>
  <c r="K120" i="70"/>
  <c r="J96" i="70"/>
  <c r="K96" i="70"/>
  <c r="J509" i="70"/>
  <c r="K509" i="70"/>
  <c r="J505" i="70"/>
  <c r="K505" i="70"/>
  <c r="J501" i="70"/>
  <c r="K501" i="70"/>
  <c r="J497" i="70"/>
  <c r="K497" i="70"/>
  <c r="J493" i="70"/>
  <c r="K493" i="70"/>
  <c r="J489" i="70"/>
  <c r="K489" i="70"/>
  <c r="J485" i="70"/>
  <c r="K485" i="70"/>
  <c r="J481" i="70"/>
  <c r="K481" i="70"/>
  <c r="J477" i="70"/>
  <c r="K477" i="70"/>
  <c r="J473" i="70"/>
  <c r="K473" i="70"/>
  <c r="J469" i="70"/>
  <c r="K469" i="70"/>
  <c r="J465" i="70"/>
  <c r="K465" i="70"/>
  <c r="J461" i="70"/>
  <c r="K461" i="70"/>
  <c r="J457" i="70"/>
  <c r="K457" i="70"/>
  <c r="J453" i="70"/>
  <c r="K453" i="70"/>
  <c r="J449" i="70"/>
  <c r="K449" i="70"/>
  <c r="J445" i="70"/>
  <c r="K445" i="70"/>
  <c r="J441" i="70"/>
  <c r="K441" i="70"/>
  <c r="J437" i="70"/>
  <c r="K437" i="70"/>
  <c r="J433" i="70"/>
  <c r="K433" i="70"/>
  <c r="J429" i="70"/>
  <c r="K429" i="70"/>
  <c r="J425" i="70"/>
  <c r="K425" i="70"/>
  <c r="J421" i="70"/>
  <c r="K421" i="70"/>
  <c r="J417" i="70"/>
  <c r="K417" i="70"/>
  <c r="J413" i="70"/>
  <c r="K413" i="70"/>
  <c r="J409" i="70"/>
  <c r="K409" i="70"/>
  <c r="J405" i="70"/>
  <c r="K405" i="70"/>
  <c r="J401" i="70"/>
  <c r="K401" i="70"/>
  <c r="J397" i="70"/>
  <c r="K397" i="70"/>
  <c r="J393" i="70"/>
  <c r="K393" i="70"/>
  <c r="J389" i="70"/>
  <c r="K389" i="70"/>
  <c r="J385" i="70"/>
  <c r="K385" i="70"/>
  <c r="J381" i="70"/>
  <c r="K381" i="70"/>
  <c r="J377" i="70"/>
  <c r="K377" i="70"/>
  <c r="J373" i="70"/>
  <c r="K373" i="70"/>
  <c r="J369" i="70"/>
  <c r="K369" i="70"/>
  <c r="J365" i="70"/>
  <c r="K365" i="70"/>
  <c r="J361" i="70"/>
  <c r="K361" i="70"/>
  <c r="J357" i="70"/>
  <c r="K357" i="70"/>
  <c r="J353" i="70"/>
  <c r="K353" i="70"/>
  <c r="J349" i="70"/>
  <c r="K349" i="70"/>
  <c r="J345" i="70"/>
  <c r="K345" i="70"/>
  <c r="J341" i="70"/>
  <c r="K341" i="70"/>
  <c r="J337" i="70"/>
  <c r="K337" i="70"/>
  <c r="J333" i="70"/>
  <c r="K333" i="70"/>
  <c r="J329" i="70"/>
  <c r="K329" i="70"/>
  <c r="J325" i="70"/>
  <c r="K325" i="70"/>
  <c r="J321" i="70"/>
  <c r="K321" i="70"/>
  <c r="J317" i="70"/>
  <c r="K317" i="70"/>
  <c r="J313" i="70"/>
  <c r="K313" i="70"/>
  <c r="J309" i="70"/>
  <c r="K309" i="70"/>
  <c r="J305" i="70"/>
  <c r="K305" i="70"/>
  <c r="J301" i="70"/>
  <c r="K301" i="70"/>
  <c r="J297" i="70"/>
  <c r="K297" i="70"/>
  <c r="J293" i="70"/>
  <c r="K293" i="70"/>
  <c r="J289" i="70"/>
  <c r="K289" i="70"/>
  <c r="J285" i="70"/>
  <c r="K285" i="70"/>
  <c r="J281" i="70"/>
  <c r="K281" i="70"/>
  <c r="J277" i="70"/>
  <c r="K277" i="70"/>
  <c r="J273" i="70"/>
  <c r="K273" i="70"/>
  <c r="J269" i="70"/>
  <c r="K269" i="70"/>
  <c r="J265" i="70"/>
  <c r="K265" i="70"/>
  <c r="J261" i="70"/>
  <c r="K261" i="70"/>
  <c r="J257" i="70"/>
  <c r="K257" i="70"/>
  <c r="J253" i="70"/>
  <c r="K253" i="70"/>
  <c r="J245" i="70"/>
  <c r="K245" i="70"/>
  <c r="J241" i="70"/>
  <c r="K241" i="70"/>
  <c r="J237" i="70"/>
  <c r="K237" i="70"/>
  <c r="J233" i="70"/>
  <c r="K233" i="70"/>
  <c r="J229" i="70"/>
  <c r="K229" i="70"/>
  <c r="J225" i="70"/>
  <c r="K225" i="70"/>
  <c r="J221" i="70"/>
  <c r="K221" i="70"/>
  <c r="J217" i="70"/>
  <c r="K217" i="70"/>
  <c r="J209" i="70"/>
  <c r="K209" i="70"/>
  <c r="J205" i="70"/>
  <c r="K205" i="70"/>
  <c r="J201" i="70"/>
  <c r="K201" i="70"/>
  <c r="J197" i="70"/>
  <c r="K197" i="70"/>
  <c r="J193" i="70"/>
  <c r="K193" i="70"/>
  <c r="J189" i="70"/>
  <c r="K189" i="70"/>
  <c r="J185" i="70"/>
  <c r="K185" i="70"/>
  <c r="J181" i="70"/>
  <c r="K181" i="70"/>
  <c r="J177" i="70"/>
  <c r="K177" i="70"/>
  <c r="J173" i="70"/>
  <c r="K173" i="70"/>
  <c r="J169" i="70"/>
  <c r="K169" i="70"/>
  <c r="J165" i="70"/>
  <c r="K165" i="70"/>
  <c r="J161" i="70"/>
  <c r="K161" i="70"/>
  <c r="J157" i="70"/>
  <c r="K157" i="70"/>
  <c r="J153" i="70"/>
  <c r="K153" i="70"/>
  <c r="J149" i="70"/>
  <c r="K149" i="70"/>
  <c r="J144" i="70"/>
  <c r="K144" i="70"/>
  <c r="J139" i="70"/>
  <c r="K139" i="70"/>
  <c r="J134" i="70"/>
  <c r="K134" i="70"/>
  <c r="J128" i="70"/>
  <c r="K128" i="70"/>
  <c r="J123" i="70"/>
  <c r="K123" i="70"/>
  <c r="J115" i="70"/>
  <c r="K115" i="70"/>
  <c r="J107" i="70"/>
  <c r="K107" i="70"/>
  <c r="J99" i="70"/>
  <c r="K99" i="70"/>
  <c r="J91" i="70"/>
  <c r="K91" i="70"/>
  <c r="J83" i="70"/>
  <c r="K83" i="70"/>
  <c r="J858" i="70"/>
  <c r="L858" i="70"/>
  <c r="K858" i="70"/>
  <c r="J532" i="70"/>
  <c r="L532" i="70"/>
  <c r="K532" i="70"/>
  <c r="J898" i="70"/>
  <c r="L898" i="70"/>
  <c r="K898" i="70"/>
  <c r="J910" i="70"/>
  <c r="L910" i="70"/>
  <c r="K910" i="70"/>
  <c r="J930" i="70"/>
  <c r="L930" i="70"/>
  <c r="K930" i="70"/>
  <c r="J950" i="70"/>
  <c r="L950" i="70"/>
  <c r="K950" i="70"/>
  <c r="J974" i="70"/>
  <c r="L974" i="70"/>
  <c r="K974" i="70"/>
  <c r="J982" i="70"/>
  <c r="L982" i="70"/>
  <c r="K982" i="70"/>
  <c r="J1022" i="70"/>
  <c r="L1022" i="70"/>
  <c r="K1022" i="70"/>
  <c r="J1179" i="70"/>
  <c r="L1179" i="70"/>
  <c r="K1179" i="70"/>
  <c r="J1191" i="70"/>
  <c r="L1191" i="70"/>
  <c r="K1191" i="70"/>
  <c r="J698" i="70"/>
  <c r="L698" i="70"/>
  <c r="K698" i="70"/>
  <c r="J830" i="70"/>
  <c r="L830" i="70"/>
  <c r="K830" i="70"/>
  <c r="J842" i="70"/>
  <c r="L842" i="70"/>
  <c r="K842" i="70"/>
  <c r="J958" i="70"/>
  <c r="L958" i="70"/>
  <c r="K958" i="70"/>
  <c r="J597" i="70"/>
  <c r="L597" i="70"/>
  <c r="K597" i="70"/>
  <c r="J642" i="70"/>
  <c r="L642" i="70"/>
  <c r="K642" i="70"/>
  <c r="J674" i="70"/>
  <c r="L674" i="70"/>
  <c r="K674" i="70"/>
  <c r="J762" i="70"/>
  <c r="L762" i="70"/>
  <c r="K762" i="70"/>
  <c r="J934" i="70"/>
  <c r="L934" i="70"/>
  <c r="K934" i="70"/>
  <c r="J1002" i="70"/>
  <c r="L1002" i="70"/>
  <c r="K1002" i="70"/>
  <c r="J1026" i="70"/>
  <c r="L1026" i="70"/>
  <c r="K1026" i="70"/>
  <c r="J1042" i="70"/>
  <c r="L1042" i="70"/>
  <c r="K1042" i="70"/>
  <c r="J1102" i="70"/>
  <c r="L1102" i="70"/>
  <c r="K1102" i="70"/>
  <c r="J1182" i="70"/>
  <c r="L1182" i="70"/>
  <c r="K1182" i="70"/>
  <c r="J1150" i="70"/>
  <c r="L1150" i="70"/>
  <c r="K1150" i="70"/>
  <c r="J1194" i="70"/>
  <c r="L1194" i="70"/>
  <c r="K1194" i="70"/>
  <c r="J122" i="70"/>
  <c r="K122" i="70"/>
  <c r="J118" i="70"/>
  <c r="K118" i="70"/>
  <c r="J114" i="70"/>
  <c r="K114" i="70"/>
  <c r="J110" i="70"/>
  <c r="K110" i="70"/>
  <c r="J106" i="70"/>
  <c r="K106" i="70"/>
  <c r="J102" i="70"/>
  <c r="K102" i="70"/>
  <c r="J98" i="70"/>
  <c r="K98" i="70"/>
  <c r="J94" i="70"/>
  <c r="K94" i="70"/>
  <c r="J90" i="70"/>
  <c r="K90" i="70"/>
  <c r="J86" i="70"/>
  <c r="K86" i="70"/>
  <c r="J82" i="70"/>
  <c r="K82" i="70"/>
  <c r="J638" i="70"/>
  <c r="L638" i="70"/>
  <c r="K638" i="70"/>
  <c r="J730" i="70"/>
  <c r="L730" i="70"/>
  <c r="K730" i="70"/>
  <c r="J738" i="70"/>
  <c r="L738" i="70"/>
  <c r="K738" i="70"/>
  <c r="J794" i="70"/>
  <c r="L794" i="70"/>
  <c r="K794" i="70"/>
  <c r="J802" i="70"/>
  <c r="L802" i="70"/>
  <c r="K802" i="70"/>
  <c r="J894" i="70"/>
  <c r="L894" i="70"/>
  <c r="K894" i="70"/>
  <c r="J906" i="70"/>
  <c r="L906" i="70"/>
  <c r="K906" i="70"/>
  <c r="J548" i="70"/>
  <c r="L548" i="70"/>
  <c r="K548" i="70"/>
  <c r="J633" i="70"/>
  <c r="L633" i="70"/>
  <c r="K633" i="70"/>
  <c r="J766" i="70"/>
  <c r="L766" i="70"/>
  <c r="K766" i="70"/>
  <c r="J1046" i="70"/>
  <c r="L1046" i="70"/>
  <c r="K1046" i="70"/>
  <c r="J1126" i="70"/>
  <c r="L1126" i="70"/>
  <c r="K1126" i="70"/>
  <c r="J1166" i="70"/>
  <c r="L1166" i="70"/>
  <c r="K1166" i="70"/>
  <c r="J1066" i="70"/>
  <c r="L1066" i="70"/>
  <c r="K1066" i="70"/>
  <c r="J1090" i="70"/>
  <c r="L1090" i="70"/>
  <c r="K1090" i="70"/>
  <c r="J1114" i="70"/>
  <c r="L1114" i="70"/>
  <c r="K1114" i="70"/>
  <c r="J1154" i="70"/>
  <c r="L1154" i="70"/>
  <c r="K1154" i="70"/>
  <c r="J145" i="70"/>
  <c r="K145" i="70"/>
  <c r="J141" i="70"/>
  <c r="K141" i="70"/>
  <c r="J137" i="70"/>
  <c r="K137" i="70"/>
  <c r="J133" i="70"/>
  <c r="K133" i="70"/>
  <c r="J129" i="70"/>
  <c r="K129" i="70"/>
  <c r="J125" i="70"/>
  <c r="K125" i="70"/>
  <c r="J121" i="70"/>
  <c r="K121" i="70"/>
  <c r="J117" i="70"/>
  <c r="K117" i="70"/>
  <c r="J113" i="70"/>
  <c r="K113" i="70"/>
  <c r="J109" i="70"/>
  <c r="K109" i="70"/>
  <c r="J105" i="70"/>
  <c r="K105" i="70"/>
  <c r="J101" i="70"/>
  <c r="K101" i="70"/>
  <c r="J97" i="70"/>
  <c r="K97" i="70"/>
  <c r="J93" i="70"/>
  <c r="K93" i="70"/>
  <c r="J89" i="70"/>
  <c r="K89" i="70"/>
  <c r="J85" i="70"/>
  <c r="K85" i="70"/>
  <c r="J81" i="70"/>
  <c r="K81" i="70"/>
  <c r="J778" i="70"/>
  <c r="L778" i="70"/>
  <c r="K778" i="70"/>
  <c r="J834" i="70"/>
  <c r="L834" i="70"/>
  <c r="K834" i="70"/>
  <c r="J962" i="70"/>
  <c r="L962" i="70"/>
  <c r="K962" i="70"/>
  <c r="J970" i="70"/>
  <c r="L970" i="70"/>
  <c r="K970" i="70"/>
  <c r="J998" i="70"/>
  <c r="L998" i="70"/>
  <c r="K998" i="70"/>
  <c r="J1018" i="70"/>
  <c r="L1018" i="70"/>
  <c r="K1018" i="70"/>
  <c r="J1190" i="70"/>
  <c r="L1190" i="70"/>
  <c r="K1190" i="70"/>
  <c r="J890" i="70"/>
  <c r="L890" i="70"/>
  <c r="K890" i="70"/>
  <c r="J617" i="70"/>
  <c r="L617" i="70"/>
  <c r="K617" i="70"/>
  <c r="J702" i="70"/>
  <c r="L702" i="70"/>
  <c r="K702" i="70"/>
  <c r="J750" i="70"/>
  <c r="L750" i="70"/>
  <c r="K750" i="70"/>
  <c r="J978" i="70"/>
  <c r="L978" i="70"/>
  <c r="K978" i="70"/>
  <c r="J1082" i="70"/>
  <c r="L1082" i="70"/>
  <c r="K1082" i="70"/>
  <c r="J1130" i="70"/>
  <c r="L1130" i="70"/>
  <c r="K1130" i="70"/>
  <c r="J1162" i="70"/>
  <c r="L1162" i="70"/>
  <c r="K1162" i="70"/>
  <c r="J1187" i="70"/>
  <c r="L1187" i="70"/>
  <c r="K1187" i="70"/>
  <c r="J1062" i="70"/>
  <c r="L1062" i="70"/>
  <c r="K1062" i="70"/>
  <c r="J1070" i="70"/>
  <c r="L1070" i="70"/>
  <c r="K1070" i="70"/>
  <c r="J1186" i="70"/>
  <c r="L1186" i="70"/>
  <c r="K1186" i="70"/>
  <c r="J1086" i="70"/>
  <c r="L1086" i="70"/>
  <c r="K1086" i="70"/>
  <c r="J1134" i="70"/>
  <c r="L1134" i="70"/>
  <c r="K1134" i="70"/>
  <c r="J1650" i="70"/>
  <c r="J1634" i="70"/>
  <c r="J1663" i="70"/>
  <c r="J1647" i="70"/>
  <c r="J1629" i="70"/>
  <c r="J1656" i="70"/>
  <c r="J1640" i="70"/>
  <c r="J1667" i="70"/>
  <c r="J1649" i="70"/>
  <c r="J1633" i="70"/>
  <c r="J1658" i="70"/>
  <c r="J1642" i="70"/>
  <c r="J1665" i="70"/>
  <c r="J1655" i="70"/>
  <c r="J1639" i="70"/>
  <c r="J1666" i="70"/>
  <c r="J1648" i="70"/>
  <c r="J1630" i="70"/>
  <c r="J1657" i="70"/>
  <c r="J1641" i="70"/>
  <c r="J1631" i="70"/>
  <c r="K1638" i="70"/>
  <c r="L1638" i="70"/>
  <c r="K1625" i="70"/>
  <c r="L1625" i="70"/>
  <c r="K1641" i="70"/>
  <c r="L1641" i="70"/>
  <c r="K1657" i="70"/>
  <c r="L1657" i="70"/>
  <c r="L1628" i="70"/>
  <c r="K1628" i="70"/>
  <c r="K1626" i="70"/>
  <c r="L1626" i="70"/>
  <c r="K1642" i="70"/>
  <c r="L1642" i="70"/>
  <c r="K1629" i="70"/>
  <c r="L1629" i="70"/>
  <c r="K1661" i="70"/>
  <c r="L1661" i="70"/>
  <c r="L1651" i="70"/>
  <c r="K1651" i="70"/>
  <c r="L1647" i="70"/>
  <c r="K1647" i="70"/>
  <c r="K1630" i="70"/>
  <c r="L1630" i="70"/>
  <c r="K1646" i="70"/>
  <c r="L1646" i="70"/>
  <c r="K1662" i="70"/>
  <c r="L1662" i="70"/>
  <c r="K1633" i="70"/>
  <c r="L1633" i="70"/>
  <c r="K1649" i="70"/>
  <c r="L1649" i="70"/>
  <c r="K1665" i="70"/>
  <c r="L1665" i="70"/>
  <c r="L1659" i="70"/>
  <c r="K1659" i="70"/>
  <c r="K1652" i="70"/>
  <c r="L1652" i="70"/>
  <c r="L1639" i="70"/>
  <c r="K1639" i="70"/>
  <c r="L1655" i="70"/>
  <c r="K1655" i="70"/>
  <c r="K1654" i="70"/>
  <c r="L1654" i="70"/>
  <c r="L1627" i="70"/>
  <c r="K1627" i="70"/>
  <c r="K1636" i="70"/>
  <c r="L1636" i="70"/>
  <c r="L1648" i="70"/>
  <c r="K1648" i="70"/>
  <c r="K1658" i="70"/>
  <c r="L1658" i="70"/>
  <c r="K1645" i="70"/>
  <c r="L1645" i="70"/>
  <c r="L1643" i="70"/>
  <c r="K1643" i="70"/>
  <c r="L1660" i="70"/>
  <c r="K1660" i="70"/>
  <c r="K1634" i="70"/>
  <c r="L1634" i="70"/>
  <c r="K1650" i="70"/>
  <c r="L1650" i="70"/>
  <c r="K1666" i="70"/>
  <c r="L1666" i="70"/>
  <c r="K1637" i="70"/>
  <c r="L1637" i="70"/>
  <c r="K1653" i="70"/>
  <c r="L1653" i="70"/>
  <c r="K1667" i="70"/>
  <c r="L1667" i="70"/>
  <c r="L1635" i="70"/>
  <c r="K1635" i="70"/>
  <c r="L1644" i="70"/>
  <c r="K1644" i="70"/>
  <c r="K1640" i="70"/>
  <c r="L1640" i="70"/>
  <c r="K1656" i="70"/>
  <c r="L1656" i="70"/>
  <c r="L1664" i="70"/>
  <c r="K1664" i="70"/>
  <c r="L1663" i="70"/>
  <c r="K1663" i="70"/>
  <c r="L1632" i="70"/>
  <c r="K1632" i="70"/>
  <c r="L1631" i="70"/>
  <c r="K1631" i="70"/>
</calcChain>
</file>

<file path=xl/comments1.xml><?xml version="1.0" encoding="utf-8"?>
<comments xmlns="http://schemas.openxmlformats.org/spreadsheetml/2006/main">
  <authors>
    <author>tbb4881</author>
  </authors>
  <commentList>
    <comment ref="F1654" authorId="0" shapeId="0">
      <text>
        <r>
          <rPr>
            <b/>
            <sz val="8"/>
            <color indexed="81"/>
            <rFont val="Tahoma"/>
            <family val="2"/>
          </rPr>
          <t>tbb4881:</t>
        </r>
        <r>
          <rPr>
            <sz val="8"/>
            <color indexed="81"/>
            <rFont val="Tahoma"/>
            <family val="2"/>
          </rPr>
          <t xml:space="preserve">
One event was showing an incorrect value of 660202298, looked up in Reliability data and updated using 1645 (47555 is all other squirrel events for this quarter gathered from Cognos report)</t>
        </r>
      </text>
    </comment>
  </commentList>
</comments>
</file>

<file path=xl/comments2.xml><?xml version="1.0" encoding="utf-8"?>
<comments xmlns="http://schemas.openxmlformats.org/spreadsheetml/2006/main">
  <authors>
    <author>jww0439</author>
  </authors>
  <commentList>
    <comment ref="B1" authorId="0" shapeId="0">
      <text>
        <r>
          <rPr>
            <b/>
            <sz val="8"/>
            <color indexed="81"/>
            <rFont val="Tahoma"/>
            <family val="2"/>
          </rPr>
          <t>jww0439:</t>
        </r>
        <r>
          <rPr>
            <sz val="8"/>
            <color indexed="81"/>
            <rFont val="Tahoma"/>
            <family val="2"/>
          </rPr>
          <t xml:space="preserve">
This number comes from Discoverer - AVA.RevenueElec_12ME</t>
        </r>
      </text>
    </comment>
  </commentList>
</comments>
</file>

<file path=xl/sharedStrings.xml><?xml version="1.0" encoding="utf-8"?>
<sst xmlns="http://schemas.openxmlformats.org/spreadsheetml/2006/main" count="2256" uniqueCount="129">
  <si>
    <t>Incident Subreason Description</t>
  </si>
  <si>
    <t>Outage Status - Off &amp; Partial</t>
  </si>
  <si>
    <t>Outage Status - All</t>
  </si>
  <si>
    <t>Device Downstream Customer Count</t>
  </si>
  <si>
    <t>Avg Cust Per Outage (Off &amp; Partial)</t>
  </si>
  <si>
    <t>Customer Minutes</t>
  </si>
  <si>
    <t>Resolve Calendar Quarter</t>
  </si>
  <si>
    <t>Resolve Calendar Year</t>
  </si>
  <si>
    <t>Arrester</t>
  </si>
  <si>
    <t>Bird</t>
  </si>
  <si>
    <t>Capacitor</t>
  </si>
  <si>
    <t>Car Hit Pad</t>
  </si>
  <si>
    <t>Car Hit Pole</t>
  </si>
  <si>
    <t>Conductor - Pri</t>
  </si>
  <si>
    <t>Conductor - Sec</t>
  </si>
  <si>
    <t>Connector - Pri</t>
  </si>
  <si>
    <t>Connector - Sec</t>
  </si>
  <si>
    <t>Crossarm-rotten</t>
  </si>
  <si>
    <t>Customer Equipment</t>
  </si>
  <si>
    <t>Cutout/Fuse</t>
  </si>
  <si>
    <t>Dig In</t>
  </si>
  <si>
    <t>Elbow</t>
  </si>
  <si>
    <t>Fire</t>
  </si>
  <si>
    <t>Forced</t>
  </si>
  <si>
    <t>Foreign Utility</t>
  </si>
  <si>
    <t>Highside Fuse</t>
  </si>
  <si>
    <t>Insulator</t>
  </si>
  <si>
    <t>Insulator Pin</t>
  </si>
  <si>
    <t>Lightning</t>
  </si>
  <si>
    <t>Lowside OCB/Recloser</t>
  </si>
  <si>
    <t>Maint/Upgrade</t>
  </si>
  <si>
    <t>Other</t>
  </si>
  <si>
    <t>Pole Fire</t>
  </si>
  <si>
    <t>Pole-rotten</t>
  </si>
  <si>
    <t>Protected</t>
  </si>
  <si>
    <t>Regulator</t>
  </si>
  <si>
    <t>SEE REMARKS</t>
  </si>
  <si>
    <t>Service</t>
  </si>
  <si>
    <t>Snow/Ice</t>
  </si>
  <si>
    <t>Squirrel</t>
  </si>
  <si>
    <t>Switch/Disconnect</t>
  </si>
  <si>
    <t>Termination</t>
  </si>
  <si>
    <t>Transformer</t>
  </si>
  <si>
    <t>Transformer - OH</t>
  </si>
  <si>
    <t>Transformer UG</t>
  </si>
  <si>
    <t>Tree</t>
  </si>
  <si>
    <t>Tree Fell</t>
  </si>
  <si>
    <t>Tree Growth</t>
  </si>
  <si>
    <t>URD Cable - Pri</t>
  </si>
  <si>
    <t>URD Cable - Sec</t>
  </si>
  <si>
    <t>Underground</t>
  </si>
  <si>
    <t>Undetermined</t>
  </si>
  <si>
    <t>Weather</t>
  </si>
  <si>
    <t>Wind</t>
  </si>
  <si>
    <t>Junctions</t>
  </si>
  <si>
    <t>Recloser</t>
  </si>
  <si>
    <t>Relay Misoperation</t>
  </si>
  <si>
    <t>Highside Breaker</t>
  </si>
  <si>
    <t>Bus Insulator</t>
  </si>
  <si>
    <t>Lowside Swt/Disconnect</t>
  </si>
  <si>
    <t>Primary Splice</t>
  </si>
  <si>
    <t>Grand Total</t>
  </si>
  <si>
    <t>Sum of Outage Status - All</t>
  </si>
  <si>
    <t>Year</t>
  </si>
  <si>
    <t>Highside Swt/Disconnect</t>
  </si>
  <si>
    <t>Wildlife Guard</t>
  </si>
  <si>
    <t>Probability of an Outage</t>
  </si>
  <si>
    <t>SAIDI (hrs)</t>
  </si>
  <si>
    <t>AM Related Events by Quarter</t>
  </si>
  <si>
    <t>Quarter</t>
  </si>
  <si>
    <t>MeterQuantity</t>
  </si>
  <si>
    <t>QtrNum</t>
  </si>
  <si>
    <t>QuarterMeters</t>
  </si>
  <si>
    <t>Latest year</t>
  </si>
  <si>
    <t>2012-1</t>
  </si>
  <si>
    <t>2012-2</t>
  </si>
  <si>
    <t>2012-3</t>
  </si>
  <si>
    <t>2012-4</t>
  </si>
  <si>
    <t>2013-1</t>
  </si>
  <si>
    <t>2013-2</t>
  </si>
  <si>
    <t>2013-3</t>
  </si>
  <si>
    <t>OMT Sub-Reason</t>
  </si>
  <si>
    <t>Total Customer-hours</t>
  </si>
  <si>
    <t>Number of Affected Customers</t>
  </si>
  <si>
    <t>Total incl. distribution -</t>
  </si>
  <si>
    <t>Total substation only. -</t>
  </si>
  <si>
    <t>OMT 2013 Event Duration and Affected Customers</t>
  </si>
  <si>
    <t>2013-4</t>
  </si>
  <si>
    <t>OMT 2013 Extended Event Duration and Affected Customers</t>
  </si>
  <si>
    <t>Outage &gt; 3 hrs</t>
  </si>
  <si>
    <t>2013-1-ext.</t>
  </si>
  <si>
    <t>2013-2-ext.</t>
  </si>
  <si>
    <t>2013-3-ext.</t>
  </si>
  <si>
    <t>2013-4-ext.</t>
  </si>
  <si>
    <t>WPM Related Events</t>
  </si>
  <si>
    <t>2014-1</t>
  </si>
  <si>
    <t>2014-2</t>
  </si>
  <si>
    <t>2014-3</t>
  </si>
  <si>
    <t>sum</t>
  </si>
  <si>
    <t>SAIFI (people)</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</si>
  <si>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</si>
  <si>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</si>
  <si>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</si>
  <si>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</si>
  <si>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</si>
  <si>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</si>
  <si>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</si>
  <si>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</si>
  <si>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</si>
  <si>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</si>
  <si>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</si>
  <si>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</si>
  <si>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</si>
  <si>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</si>
  <si>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</si>
  <si>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</si>
  <si>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</si>
  <si>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</si>
  <si>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</si>
  <si>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</si>
  <si>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</si>
  <si>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</si>
  <si>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</si>
  <si>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</si>
  <si>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</si>
  <si>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RESIDUAL OUTPUT</t>
  </si>
  <si>
    <t>Observation</t>
  </si>
  <si>
    <t>Predicted Y</t>
  </si>
  <si>
    <t>Residuals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</si>
</sst>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
    <numFmt numFmtId="165" formatCode="#0"/>
    <numFmt numFmtId="166" formatCode="0.000"/>
    <numFmt numFmtId="167" formatCode="_(* #,##0_);_(* \(#,##0\);_(* &quot;-&quot;??_);_(@_)"/>
  </numFmts>
  <fonts count="35" x14ac:knownFonts="1">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8"/>
      <color indexed="8"/>
      <name val="Tahoma"/>
      <family val="2"/>
    </font>
    <font>
      <sz val="8"/>
      <name val="Arial"/>
      <family val="2"/>
    </font>
    <font>
      <sz val="8"/>
      <color rgb="FF000000"/>
      <name val="Tahoma"/>
      <family val="2"/>
    </font>
    <font>
      <sz val="8"/>
      <color theme="1"/>
      <name val="Tahoma"/>
      <family val="2"/>
    </font>
    <font>
      <sz val="10"/>
      <color theme="1"/>
      <name val="Tahoma"/>
      <family val="2"/>
    </font>
    <font>
      <sz val="10"/>
      <name val="Arial"/>
      <family val="2"/>
    </font>
    <font>
      <sz val="8"/>
      <color indexed="81"/>
      <name val="Tahoma"/>
      <family val="2"/>
    </font>
    <font>
      <b/>
      <sz val="8"/>
      <color indexed="81"/>
      <name val="Tahoma"/>
      <family val="2"/>
    </font>
    <font>
      <sz val="8"/>
      <color rgb="FF454545"/>
      <name val="Arial"/>
      <family val="2"/>
    </font>
    <font>
      <sz val="10"/>
      <color theme="0"/>
      <name val="Arial"/>
      <family val="2"/>
    </font>
    <font>
      <b/>
      <sz val="12"/>
      <color theme="1"/>
      <name val="Calibri"/>
      <family val="2"/>
      <scheme val="minor"/>
    </font>
    <font>
      <b/>
      <sz val="14"/>
      <color theme="1"/>
      <name val="Calibri"/>
      <family val="2"/>
      <scheme val="minor"/>
    </font>
    <font>
      <b/>
      <sz val="11"/>
      <color theme="1"/>
      <name val="Calibri"/>
      <family val="2"/>
      <scheme val="minor"/>
    </font>
    <font>
      <b/>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0"/>
      <name val="Arial"/>
      <family val="2"/>
    </font>
  </fonts>
  <fills count="38">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54"/>
      </left>
      <right style="thin">
        <color indexed="54"/>
      </right>
      <top style="thin">
        <color indexed="54"/>
      </top>
      <bottom style="thin">
        <color indexed="54"/>
      </bottom>
      <diagonal/>
    </border>
    <border>
      <left style="thin">
        <color indexed="54"/>
      </left>
      <right style="thin">
        <color indexed="54"/>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65"/>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5"/>
      </left>
      <right/>
      <top style="thin">
        <color indexed="8"/>
      </top>
      <bottom style="thin">
        <color indexed="8"/>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hair">
        <color rgb="FFCCCCCC"/>
      </left>
      <right style="hair">
        <color rgb="FFCCCCCC"/>
      </right>
      <top style="hair">
        <color rgb="FFCCCCCC"/>
      </top>
      <bottom style="hair">
        <color rgb="FFCCCCCC"/>
      </bottom>
      <diagonal/>
    </border>
    <border>
      <left style="hair">
        <color rgb="FFCCCCCC"/>
      </left>
      <right style="hair">
        <color rgb="FFCCCCCC"/>
      </right>
      <top/>
      <bottom style="hair">
        <color rgb="FFCCCCCC"/>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style="thin">
        <color rgb="FFCCCCCC"/>
      </left>
      <right style="thin">
        <color rgb="FFCCCCCC"/>
      </right>
      <top style="thin">
        <color rgb="FFCCCCCC"/>
      </top>
      <bottom style="thin">
        <color rgb="FFCCCCCC"/>
      </bottom>
      <diagonal/>
    </border>
    <border>
      <left style="medium">
        <color rgb="FFE2E2E2"/>
      </left>
      <right style="medium">
        <color rgb="FFE2E2E2"/>
      </right>
      <top style="medium">
        <color rgb="FFE2E2E2"/>
      </top>
      <bottom style="medium">
        <color rgb="FFE2E2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style="thick">
        <color theme="2"/>
      </bottom>
      <diagonal/>
    </border>
    <border>
      <left style="thin">
        <color theme="2"/>
      </left>
      <right style="thin">
        <color theme="2"/>
      </right>
      <top/>
      <bottom style="thin">
        <color theme="2"/>
      </bottom>
      <diagonal/>
    </border>
    <border>
      <left/>
      <right/>
      <top/>
      <bottom style="thin">
        <color theme="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s>
  <cellStyleXfs count="52">
    <xf numFmtId="0" fontId="0" fillId="0" borderId="0"/>
    <xf numFmtId="0" fontId="5" fillId="0" borderId="0">
      <alignment vertical="top"/>
    </xf>
    <xf numFmtId="43" fontId="4" fillId="0" borderId="0" applyFont="0" applyFill="0" applyBorder="0" applyAlignment="0" applyProtection="0"/>
    <xf numFmtId="0" fontId="4" fillId="0" borderId="0"/>
    <xf numFmtId="0" fontId="4" fillId="0" borderId="0">
      <alignment vertical="top"/>
    </xf>
    <xf numFmtId="0" fontId="10" fillId="0" borderId="0"/>
    <xf numFmtId="0" fontId="3" fillId="0" borderId="0">
      <alignment vertical="top"/>
    </xf>
    <xf numFmtId="9" fontId="11" fillId="0" borderId="0" applyFont="0" applyFill="0" applyBorder="0" applyAlignment="0" applyProtection="0"/>
    <xf numFmtId="43" fontId="2" fillId="0" borderId="0" applyFont="0" applyFill="0" applyBorder="0" applyAlignment="0" applyProtection="0"/>
    <xf numFmtId="0" fontId="20" fillId="0" borderId="0" applyNumberFormat="0" applyFill="0" applyBorder="0" applyAlignment="0" applyProtection="0"/>
    <xf numFmtId="0" fontId="21" fillId="0" borderId="28" applyNumberFormat="0" applyFill="0" applyAlignment="0" applyProtection="0"/>
    <xf numFmtId="0" fontId="22" fillId="0" borderId="29" applyNumberFormat="0" applyFill="0" applyAlignment="0" applyProtection="0"/>
    <xf numFmtId="0" fontId="23" fillId="0" borderId="30" applyNumberFormat="0" applyFill="0" applyAlignment="0" applyProtection="0"/>
    <xf numFmtId="0" fontId="23" fillId="0" borderId="0" applyNumberFormat="0" applyFill="0" applyBorder="0" applyAlignment="0" applyProtection="0"/>
    <xf numFmtId="0" fontId="24" fillId="7" borderId="0" applyNumberFormat="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31" applyNumberFormat="0" applyAlignment="0" applyProtection="0"/>
    <xf numFmtId="0" fontId="28" fillId="11" borderId="32" applyNumberFormat="0" applyAlignment="0" applyProtection="0"/>
    <xf numFmtId="0" fontId="29" fillId="11" borderId="31" applyNumberFormat="0" applyAlignment="0" applyProtection="0"/>
    <xf numFmtId="0" fontId="30" fillId="0" borderId="33" applyNumberFormat="0" applyFill="0" applyAlignment="0" applyProtection="0"/>
    <xf numFmtId="0" fontId="19" fillId="12" borderId="34"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8" fillId="0" borderId="36" applyNumberFormat="0" applyFill="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3" fillId="37" borderId="0" applyNumberFormat="0" applyBorder="0" applyAlignment="0" applyProtection="0"/>
    <xf numFmtId="0" fontId="2" fillId="0" borderId="0">
      <alignment vertical="top"/>
    </xf>
    <xf numFmtId="0" fontId="1" fillId="13" borderId="35" applyNumberFormat="0" applyFont="0" applyAlignment="0" applyProtection="0"/>
    <xf numFmtId="0" fontId="10" fillId="0" borderId="0"/>
  </cellStyleXfs>
  <cellXfs count="151">
    <xf numFmtId="0" fontId="0" fillId="0" borderId="0" xfId="0"/>
    <xf numFmtId="49" fontId="6" fillId="2" borderId="2" xfId="0" applyNumberFormat="1" applyFont="1" applyFill="1" applyBorder="1" applyAlignment="1">
      <alignment horizontal="center" vertical="top" wrapText="1"/>
    </xf>
    <xf numFmtId="49" fontId="6" fillId="0" borderId="1" xfId="0" applyNumberFormat="1" applyFont="1" applyBorder="1" applyAlignment="1">
      <alignment vertical="top" wrapText="1"/>
    </xf>
    <xf numFmtId="3" fontId="6" fillId="0" borderId="1" xfId="0" applyNumberFormat="1" applyFont="1" applyBorder="1" applyAlignment="1">
      <alignment horizontal="right" vertical="top" wrapText="1"/>
    </xf>
    <xf numFmtId="164" fontId="6" fillId="0" borderId="1" xfId="0" applyNumberFormat="1" applyFont="1" applyBorder="1" applyAlignment="1">
      <alignment horizontal="right" vertical="top" wrapText="1"/>
    </xf>
    <xf numFmtId="165" fontId="6" fillId="0" borderId="1" xfId="0" applyNumberFormat="1" applyFont="1" applyBorder="1" applyAlignment="1">
      <alignment vertical="top" wrapText="1"/>
    </xf>
    <xf numFmtId="49" fontId="0" fillId="0" borderId="1" xfId="0" applyNumberFormat="1" applyBorder="1" applyAlignment="1">
      <alignment horizontal="right" vertical="top" wrapText="1"/>
    </xf>
    <xf numFmtId="0" fontId="0" fillId="0" borderId="6" xfId="0" applyBorder="1"/>
    <xf numFmtId="0" fontId="0" fillId="0" borderId="4" xfId="0" applyBorder="1"/>
    <xf numFmtId="0" fontId="0" fillId="0" borderId="7" xfId="0" applyNumberFormat="1" applyBorder="1"/>
    <xf numFmtId="0" fontId="0" fillId="0" borderId="8" xfId="0" applyBorder="1"/>
    <xf numFmtId="0" fontId="0" fillId="0" borderId="9" xfId="0" applyNumberFormat="1" applyBorder="1"/>
    <xf numFmtId="0" fontId="0" fillId="0" borderId="10" xfId="0" applyBorder="1"/>
    <xf numFmtId="0" fontId="0" fillId="0" borderId="11" xfId="0" applyNumberFormat="1" applyBorder="1"/>
    <xf numFmtId="0" fontId="0" fillId="0" borderId="12" xfId="0" applyBorder="1"/>
    <xf numFmtId="49" fontId="6" fillId="0" borderId="1" xfId="1" applyNumberFormat="1" applyFont="1" applyBorder="1" applyAlignment="1">
      <alignment vertical="top" wrapText="1"/>
    </xf>
    <xf numFmtId="3" fontId="6" fillId="0" borderId="1" xfId="1" applyNumberFormat="1" applyFont="1" applyBorder="1" applyAlignment="1">
      <alignment horizontal="right" vertical="top" wrapText="1"/>
    </xf>
    <xf numFmtId="3" fontId="6" fillId="0" borderId="1" xfId="1" applyNumberFormat="1" applyFont="1" applyBorder="1" applyAlignment="1">
      <alignment horizontal="right" vertical="top"/>
    </xf>
    <xf numFmtId="165" fontId="6" fillId="0" borderId="1" xfId="1" applyNumberFormat="1" applyFont="1" applyBorder="1">
      <alignment vertical="top"/>
    </xf>
    <xf numFmtId="49" fontId="6" fillId="0" borderId="13" xfId="1" applyNumberFormat="1" applyFont="1" applyBorder="1" applyAlignment="1">
      <alignment vertical="top" wrapText="1"/>
    </xf>
    <xf numFmtId="3" fontId="6" fillId="0" borderId="13" xfId="1" applyNumberFormat="1" applyFont="1" applyBorder="1" applyAlignment="1">
      <alignment horizontal="right" vertical="top" wrapText="1"/>
    </xf>
    <xf numFmtId="3" fontId="6" fillId="0" borderId="13" xfId="1" applyNumberFormat="1" applyFont="1" applyBorder="1" applyAlignment="1">
      <alignment horizontal="right" vertical="top"/>
    </xf>
    <xf numFmtId="165" fontId="6" fillId="0" borderId="13" xfId="1" applyNumberFormat="1" applyFont="1" applyBorder="1">
      <alignment vertical="top"/>
    </xf>
    <xf numFmtId="49" fontId="6" fillId="0" borderId="14" xfId="1" applyNumberFormat="1" applyFont="1" applyBorder="1" applyAlignment="1">
      <alignment vertical="top" wrapText="1"/>
    </xf>
    <xf numFmtId="3" fontId="6" fillId="0" borderId="14" xfId="1" applyNumberFormat="1" applyFont="1" applyBorder="1" applyAlignment="1">
      <alignment horizontal="right" vertical="top" wrapText="1"/>
    </xf>
    <xf numFmtId="3" fontId="6" fillId="0" borderId="14" xfId="1" applyNumberFormat="1" applyFont="1" applyBorder="1" applyAlignment="1">
      <alignment horizontal="right" vertical="top"/>
    </xf>
    <xf numFmtId="164" fontId="6" fillId="0" borderId="14" xfId="1" applyNumberFormat="1" applyFont="1" applyBorder="1" applyAlignment="1">
      <alignment horizontal="right" vertical="top" wrapText="1"/>
    </xf>
    <xf numFmtId="165" fontId="6" fillId="0" borderId="14" xfId="1" applyNumberFormat="1" applyFont="1" applyBorder="1">
      <alignment vertical="top"/>
    </xf>
    <xf numFmtId="0" fontId="0" fillId="0" borderId="4" xfId="0" applyNumberFormat="1" applyBorder="1"/>
    <xf numFmtId="0" fontId="0" fillId="0" borderId="16" xfId="0" applyNumberFormat="1" applyBorder="1"/>
    <xf numFmtId="0" fontId="0" fillId="0" borderId="8" xfId="0" applyNumberFormat="1" applyBorder="1"/>
    <xf numFmtId="0" fontId="0" fillId="0" borderId="0" xfId="0" applyNumberFormat="1"/>
    <xf numFmtId="0" fontId="0" fillId="0" borderId="10" xfId="0" applyNumberFormat="1" applyBorder="1"/>
    <xf numFmtId="0" fontId="0" fillId="0" borderId="17" xfId="0" applyNumberFormat="1" applyBorder="1"/>
    <xf numFmtId="0" fontId="0" fillId="0" borderId="4" xfId="0" pivotButton="1"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0" xfId="0" applyAlignment="1">
      <alignment wrapText="1"/>
    </xf>
    <xf numFmtId="0" fontId="0" fillId="0" borderId="15" xfId="0" applyBorder="1" applyAlignment="1">
      <alignment wrapText="1"/>
    </xf>
    <xf numFmtId="49" fontId="8" fillId="0" borderId="18" xfId="4" applyNumberFormat="1" applyFont="1" applyBorder="1" applyAlignment="1">
      <alignment vertical="top" wrapText="1"/>
    </xf>
    <xf numFmtId="3" fontId="8" fillId="0" borderId="18" xfId="4" applyNumberFormat="1" applyFont="1" applyBorder="1" applyAlignment="1">
      <alignment horizontal="right" vertical="top" wrapText="1"/>
    </xf>
    <xf numFmtId="3" fontId="8" fillId="0" borderId="18" xfId="4" applyNumberFormat="1" applyFont="1" applyBorder="1" applyAlignment="1">
      <alignment horizontal="right" vertical="top"/>
    </xf>
    <xf numFmtId="164" fontId="8" fillId="0" borderId="18" xfId="4" applyNumberFormat="1" applyFont="1" applyBorder="1" applyAlignment="1">
      <alignment horizontal="right" vertical="top" wrapText="1"/>
    </xf>
    <xf numFmtId="165" fontId="8" fillId="0" borderId="18" xfId="4" applyNumberFormat="1" applyFont="1" applyBorder="1" applyAlignment="1">
      <alignment vertical="top"/>
    </xf>
    <xf numFmtId="49" fontId="8" fillId="0" borderId="19" xfId="4" applyNumberFormat="1" applyFont="1" applyBorder="1" applyAlignment="1">
      <alignment vertical="top" wrapText="1"/>
    </xf>
    <xf numFmtId="3" fontId="8" fillId="0" borderId="19" xfId="4" applyNumberFormat="1" applyFont="1" applyBorder="1" applyAlignment="1">
      <alignment horizontal="right" vertical="top" wrapText="1"/>
    </xf>
    <xf numFmtId="3" fontId="8" fillId="0" borderId="19" xfId="4" applyNumberFormat="1" applyFont="1" applyBorder="1" applyAlignment="1">
      <alignment horizontal="right" vertical="top"/>
    </xf>
    <xf numFmtId="164" fontId="8" fillId="0" borderId="19" xfId="4" applyNumberFormat="1" applyFont="1" applyBorder="1" applyAlignment="1">
      <alignment horizontal="right" vertical="top" wrapText="1"/>
    </xf>
    <xf numFmtId="165" fontId="8" fillId="0" borderId="19" xfId="4" applyNumberFormat="1" applyFont="1" applyBorder="1" applyAlignment="1">
      <alignment vertical="top"/>
    </xf>
    <xf numFmtId="0" fontId="9" fillId="0" borderId="20" xfId="0" applyFont="1" applyBorder="1" applyAlignment="1">
      <alignment vertical="top"/>
    </xf>
    <xf numFmtId="3" fontId="9" fillId="0" borderId="20" xfId="0" applyNumberFormat="1" applyFont="1" applyBorder="1" applyAlignment="1">
      <alignment horizontal="right" vertical="top"/>
    </xf>
    <xf numFmtId="165" fontId="9" fillId="0" borderId="20" xfId="0" applyNumberFormat="1" applyFont="1" applyBorder="1" applyAlignment="1">
      <alignment vertical="top"/>
    </xf>
    <xf numFmtId="164" fontId="9" fillId="0" borderId="20" xfId="0" applyNumberFormat="1" applyFont="1" applyBorder="1" applyAlignment="1">
      <alignment horizontal="right" vertical="top"/>
    </xf>
    <xf numFmtId="0" fontId="0" fillId="0" borderId="20" xfId="0" applyBorder="1"/>
    <xf numFmtId="0" fontId="9" fillId="0" borderId="20" xfId="5" applyFont="1" applyBorder="1" applyAlignment="1">
      <alignment vertical="top"/>
    </xf>
    <xf numFmtId="3" fontId="9" fillId="0" borderId="20" xfId="5" applyNumberFormat="1" applyFont="1" applyBorder="1" applyAlignment="1">
      <alignment horizontal="right" vertical="top"/>
    </xf>
    <xf numFmtId="164" fontId="9" fillId="0" borderId="20" xfId="5" applyNumberFormat="1" applyFont="1" applyBorder="1" applyAlignment="1">
      <alignment horizontal="right" vertical="top"/>
    </xf>
    <xf numFmtId="165" fontId="9" fillId="0" borderId="20" xfId="5" applyNumberFormat="1" applyFont="1" applyBorder="1" applyAlignment="1">
      <alignment vertical="top"/>
    </xf>
    <xf numFmtId="0" fontId="10" fillId="0" borderId="20" xfId="5" applyBorder="1"/>
    <xf numFmtId="0" fontId="0" fillId="0" borderId="0" xfId="0"/>
    <xf numFmtId="0" fontId="0" fillId="0" borderId="21" xfId="0" applyNumberFormat="1" applyBorder="1"/>
    <xf numFmtId="0" fontId="0" fillId="0" borderId="0" xfId="0"/>
    <xf numFmtId="0" fontId="4" fillId="0" borderId="0" xfId="0" applyFont="1"/>
    <xf numFmtId="0" fontId="0" fillId="0" borderId="0" xfId="0" applyBorder="1"/>
    <xf numFmtId="0" fontId="0" fillId="0" borderId="0" xfId="0" applyNumberFormat="1" applyBorder="1"/>
    <xf numFmtId="49" fontId="8" fillId="0" borderId="22" xfId="6" applyNumberFormat="1" applyFont="1" applyBorder="1" applyAlignment="1">
      <alignment vertical="top" wrapText="1"/>
    </xf>
    <xf numFmtId="3" fontId="8" fillId="0" borderId="22" xfId="6" applyNumberFormat="1" applyFont="1" applyBorder="1" applyAlignment="1">
      <alignment horizontal="right" vertical="top" wrapText="1"/>
    </xf>
    <xf numFmtId="3" fontId="8" fillId="0" borderId="22" xfId="6" applyNumberFormat="1" applyFont="1" applyBorder="1" applyAlignment="1">
      <alignment horizontal="right" vertical="top"/>
    </xf>
    <xf numFmtId="165" fontId="8" fillId="0" borderId="22" xfId="6" applyNumberFormat="1" applyFont="1" applyBorder="1" applyAlignment="1">
      <alignment vertical="top"/>
    </xf>
    <xf numFmtId="164" fontId="8" fillId="0" borderId="22" xfId="6" applyNumberFormat="1" applyFont="1" applyBorder="1" applyAlignment="1">
      <alignment horizontal="right" vertical="top" wrapText="1"/>
    </xf>
    <xf numFmtId="49" fontId="8" fillId="0" borderId="22" xfId="6" applyNumberFormat="1" applyFont="1" applyBorder="1" applyAlignment="1">
      <alignment horizontal="right" vertical="top" wrapText="1"/>
    </xf>
    <xf numFmtId="0" fontId="3" fillId="0" borderId="0" xfId="0" applyFont="1"/>
    <xf numFmtId="0" fontId="0" fillId="0" borderId="0" xfId="0"/>
    <xf numFmtId="0" fontId="0" fillId="0" borderId="0" xfId="0"/>
    <xf numFmtId="0" fontId="0" fillId="0" borderId="0" xfId="0"/>
    <xf numFmtId="0" fontId="0" fillId="0" borderId="0" xfId="0"/>
    <xf numFmtId="49" fontId="6" fillId="0" borderId="1" xfId="0" applyNumberFormat="1" applyFont="1" applyBorder="1" applyAlignment="1">
      <alignment vertical="top"/>
    </xf>
    <xf numFmtId="3"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65" fontId="6" fillId="0" borderId="1" xfId="0" applyNumberFormat="1" applyFont="1" applyBorder="1" applyAlignment="1">
      <alignment vertical="top"/>
    </xf>
    <xf numFmtId="49" fontId="0" fillId="0" borderId="1" xfId="0" applyNumberFormat="1" applyBorder="1" applyAlignment="1">
      <alignment horizontal="right" vertical="top"/>
    </xf>
    <xf numFmtId="0" fontId="0" fillId="0" borderId="0" xfId="0"/>
    <xf numFmtId="49" fontId="6" fillId="2" borderId="3" xfId="0" applyNumberFormat="1" applyFont="1" applyFill="1" applyBorder="1" applyAlignment="1">
      <alignment horizontal="center" vertical="top" wrapText="1"/>
    </xf>
    <xf numFmtId="10" fontId="0" fillId="0" borderId="0" xfId="7" applyNumberFormat="1" applyFont="1"/>
    <xf numFmtId="0" fontId="0" fillId="3" borderId="0" xfId="0" applyFill="1"/>
    <xf numFmtId="0" fontId="0" fillId="0" borderId="16" xfId="0" applyBorder="1" applyAlignment="1">
      <alignment wrapText="1"/>
    </xf>
    <xf numFmtId="0" fontId="0" fillId="0" borderId="5" xfId="0" applyBorder="1" applyAlignment="1">
      <alignment wrapText="1"/>
    </xf>
    <xf numFmtId="0" fontId="14" fillId="0" borderId="23" xfId="0" applyFont="1" applyBorder="1" applyAlignment="1">
      <alignment vertical="top"/>
    </xf>
    <xf numFmtId="3" fontId="14" fillId="0" borderId="23" xfId="0" applyNumberFormat="1" applyFont="1" applyBorder="1" applyAlignment="1">
      <alignment horizontal="right" vertical="top"/>
    </xf>
    <xf numFmtId="164" fontId="14" fillId="0" borderId="23" xfId="0" applyNumberFormat="1" applyFont="1" applyBorder="1" applyAlignment="1">
      <alignment horizontal="right" vertical="top"/>
    </xf>
    <xf numFmtId="165" fontId="14" fillId="0" borderId="23" xfId="0" applyNumberFormat="1" applyFont="1" applyBorder="1" applyAlignment="1">
      <alignment vertical="top"/>
    </xf>
    <xf numFmtId="0" fontId="14" fillId="0" borderId="23" xfId="0" applyFont="1" applyBorder="1" applyAlignment="1">
      <alignment horizontal="right" vertical="top"/>
    </xf>
    <xf numFmtId="0" fontId="10" fillId="0" borderId="23" xfId="5" applyBorder="1"/>
    <xf numFmtId="0" fontId="14" fillId="0" borderId="23" xfId="5" applyFont="1" applyBorder="1" applyAlignment="1">
      <alignment vertical="top"/>
    </xf>
    <xf numFmtId="3" fontId="14" fillId="0" borderId="23" xfId="5" applyNumberFormat="1" applyFont="1" applyBorder="1" applyAlignment="1">
      <alignment horizontal="right" vertical="top"/>
    </xf>
    <xf numFmtId="164" fontId="14" fillId="0" borderId="23" xfId="5" applyNumberFormat="1" applyFont="1" applyBorder="1" applyAlignment="1">
      <alignment horizontal="right" vertical="top"/>
    </xf>
    <xf numFmtId="165" fontId="14" fillId="0" borderId="23" xfId="5" applyNumberFormat="1" applyFont="1" applyBorder="1" applyAlignment="1">
      <alignment vertical="top"/>
    </xf>
    <xf numFmtId="0" fontId="14" fillId="0" borderId="23" xfId="5" applyFont="1" applyBorder="1" applyAlignment="1">
      <alignment horizontal="right" vertical="top"/>
    </xf>
    <xf numFmtId="0" fontId="10" fillId="0" borderId="23" xfId="5" applyBorder="1"/>
    <xf numFmtId="0" fontId="14" fillId="0" borderId="23" xfId="5" applyFont="1" applyBorder="1" applyAlignment="1">
      <alignment vertical="top"/>
    </xf>
    <xf numFmtId="3" fontId="14" fillId="0" borderId="23" xfId="5" applyNumberFormat="1" applyFont="1" applyBorder="1" applyAlignment="1">
      <alignment horizontal="right" vertical="top"/>
    </xf>
    <xf numFmtId="164" fontId="14" fillId="0" borderId="23" xfId="5" applyNumberFormat="1" applyFont="1" applyBorder="1" applyAlignment="1">
      <alignment horizontal="right" vertical="top"/>
    </xf>
    <xf numFmtId="165" fontId="14" fillId="0" borderId="23" xfId="5" applyNumberFormat="1" applyFont="1" applyBorder="1" applyAlignment="1">
      <alignment vertical="top"/>
    </xf>
    <xf numFmtId="0" fontId="14" fillId="0" borderId="23" xfId="5" applyFont="1" applyBorder="1" applyAlignment="1">
      <alignment horizontal="right" vertical="top"/>
    </xf>
    <xf numFmtId="0" fontId="14" fillId="0" borderId="23" xfId="5" applyFont="1" applyBorder="1" applyAlignment="1">
      <alignment vertical="top"/>
    </xf>
    <xf numFmtId="3" fontId="14" fillId="0" borderId="23" xfId="5" applyNumberFormat="1" applyFont="1" applyBorder="1" applyAlignment="1">
      <alignment horizontal="right" vertical="top"/>
    </xf>
    <xf numFmtId="164" fontId="14" fillId="0" borderId="23" xfId="5" applyNumberFormat="1" applyFont="1" applyBorder="1" applyAlignment="1">
      <alignment horizontal="right" vertical="top"/>
    </xf>
    <xf numFmtId="165" fontId="14" fillId="0" borderId="23" xfId="5" applyNumberFormat="1" applyFont="1" applyBorder="1" applyAlignment="1">
      <alignment vertical="top"/>
    </xf>
    <xf numFmtId="0" fontId="14" fillId="0" borderId="23" xfId="5" applyFont="1" applyBorder="1" applyAlignment="1">
      <alignment horizontal="right" vertical="top"/>
    </xf>
    <xf numFmtId="0" fontId="0" fillId="0" borderId="23" xfId="0" applyBorder="1"/>
    <xf numFmtId="3" fontId="3" fillId="0" borderId="0" xfId="0" applyNumberFormat="1" applyFont="1"/>
    <xf numFmtId="49" fontId="14" fillId="0" borderId="23" xfId="0" applyNumberFormat="1" applyFont="1" applyBorder="1" applyAlignment="1">
      <alignment vertical="top" wrapText="1"/>
    </xf>
    <xf numFmtId="3" fontId="14" fillId="0" borderId="23" xfId="0" applyNumberFormat="1" applyFont="1" applyBorder="1" applyAlignment="1">
      <alignment horizontal="right" vertical="top" wrapText="1"/>
    </xf>
    <xf numFmtId="164" fontId="14" fillId="0" borderId="23" xfId="0" applyNumberFormat="1" applyFont="1" applyBorder="1" applyAlignment="1">
      <alignment horizontal="right" vertical="top" wrapText="1"/>
    </xf>
    <xf numFmtId="165" fontId="14" fillId="0" borderId="23" xfId="0" applyNumberFormat="1" applyFont="1" applyBorder="1" applyAlignment="1">
      <alignment vertical="top" wrapText="1"/>
    </xf>
    <xf numFmtId="49" fontId="14" fillId="0" borderId="23" xfId="0" applyNumberFormat="1" applyFont="1" applyBorder="1" applyAlignment="1">
      <alignment horizontal="right" vertical="top" wrapText="1"/>
    </xf>
    <xf numFmtId="0" fontId="0" fillId="3" borderId="0" xfId="0" applyFill="1" applyBorder="1"/>
    <xf numFmtId="0" fontId="17" fillId="0" borderId="0" xfId="0" applyFont="1" applyFill="1" applyBorder="1" applyAlignment="1">
      <alignment horizontal="center"/>
    </xf>
    <xf numFmtId="0" fontId="15" fillId="4" borderId="24" xfId="0" applyFont="1" applyFill="1" applyBorder="1"/>
    <xf numFmtId="167" fontId="0" fillId="5" borderId="24" xfId="8" applyNumberFormat="1" applyFont="1" applyFill="1" applyBorder="1"/>
    <xf numFmtId="167" fontId="0" fillId="6" borderId="24" xfId="8" applyNumberFormat="1" applyFont="1" applyFill="1" applyBorder="1"/>
    <xf numFmtId="0" fontId="3" fillId="4" borderId="24" xfId="0" applyFont="1" applyFill="1" applyBorder="1"/>
    <xf numFmtId="0" fontId="0" fillId="4" borderId="24" xfId="0" applyFill="1" applyBorder="1"/>
    <xf numFmtId="0" fontId="3" fillId="4" borderId="24" xfId="0" applyFont="1" applyFill="1" applyBorder="1" applyAlignment="1">
      <alignment horizontal="right"/>
    </xf>
    <xf numFmtId="0" fontId="15" fillId="4" borderId="24" xfId="0" applyFont="1" applyFill="1" applyBorder="1" applyAlignment="1">
      <alignment horizontal="right"/>
    </xf>
    <xf numFmtId="0" fontId="18" fillId="4" borderId="26" xfId="0" applyFont="1" applyFill="1" applyBorder="1"/>
    <xf numFmtId="1" fontId="3" fillId="5" borderId="26" xfId="0" applyNumberFormat="1" applyFont="1" applyFill="1" applyBorder="1" applyAlignment="1">
      <alignment horizontal="center" wrapText="1"/>
    </xf>
    <xf numFmtId="1" fontId="3" fillId="6" borderId="26" xfId="0" applyNumberFormat="1" applyFont="1" applyFill="1" applyBorder="1" applyAlignment="1">
      <alignment horizontal="center" wrapText="1"/>
    </xf>
    <xf numFmtId="0" fontId="19" fillId="4" borderId="25" xfId="0" applyFont="1" applyFill="1" applyBorder="1"/>
    <xf numFmtId="0" fontId="16" fillId="0" borderId="27" xfId="0" applyFont="1" applyFill="1" applyBorder="1" applyAlignment="1">
      <alignment horizontal="left"/>
    </xf>
    <xf numFmtId="0" fontId="17" fillId="0" borderId="27" xfId="0" applyFont="1" applyFill="1" applyBorder="1" applyAlignment="1">
      <alignment horizontal="center"/>
    </xf>
    <xf numFmtId="0" fontId="3" fillId="0" borderId="0" xfId="0" applyFont="1" applyAlignment="1">
      <alignment wrapText="1"/>
    </xf>
    <xf numFmtId="0" fontId="2" fillId="0" borderId="0" xfId="0" applyFont="1"/>
    <xf numFmtId="3" fontId="2" fillId="0" borderId="0" xfId="0" applyNumberFormat="1" applyFont="1"/>
    <xf numFmtId="49" fontId="14" fillId="0" borderId="23" xfId="49" applyNumberFormat="1" applyFont="1" applyBorder="1" applyAlignment="1">
      <alignment vertical="top" wrapText="1"/>
    </xf>
    <xf numFmtId="3" fontId="14" fillId="0" borderId="23" xfId="49" applyNumberFormat="1" applyFont="1" applyBorder="1" applyAlignment="1">
      <alignment horizontal="right" vertical="top" wrapText="1"/>
    </xf>
    <xf numFmtId="165" fontId="14" fillId="0" borderId="23" xfId="49" applyNumberFormat="1" applyFont="1" applyBorder="1" applyAlignment="1">
      <alignment vertical="top" wrapText="1"/>
    </xf>
    <xf numFmtId="49" fontId="14" fillId="0" borderId="23" xfId="49" applyNumberFormat="1" applyFont="1" applyBorder="1" applyAlignment="1">
      <alignment horizontal="right" vertical="top" wrapText="1"/>
    </xf>
    <xf numFmtId="164" fontId="14" fillId="0" borderId="23" xfId="49" applyNumberFormat="1" applyFont="1" applyBorder="1" applyAlignment="1">
      <alignment horizontal="right" vertical="top" wrapText="1"/>
    </xf>
    <xf numFmtId="0" fontId="0" fillId="0" borderId="0" xfId="0" applyFill="1" applyBorder="1" applyAlignment="1">
      <alignment wrapText="1"/>
    </xf>
    <xf numFmtId="0" fontId="14" fillId="0" borderId="23" xfId="51" applyFont="1" applyBorder="1" applyAlignment="1">
      <alignment vertical="top"/>
    </xf>
    <xf numFmtId="3" fontId="14" fillId="0" borderId="23" xfId="51" applyNumberFormat="1" applyFont="1" applyBorder="1" applyAlignment="1">
      <alignment horizontal="right" vertical="top"/>
    </xf>
    <xf numFmtId="164" fontId="14" fillId="0" borderId="23" xfId="51" applyNumberFormat="1" applyFont="1" applyBorder="1" applyAlignment="1">
      <alignment horizontal="right" vertical="top"/>
    </xf>
    <xf numFmtId="165" fontId="14" fillId="0" borderId="23" xfId="51" applyNumberFormat="1" applyFont="1" applyBorder="1" applyAlignment="1">
      <alignment vertical="top"/>
    </xf>
    <xf numFmtId="0" fontId="14" fillId="0" borderId="23" xfId="51" applyFont="1" applyBorder="1" applyAlignment="1">
      <alignment horizontal="right" vertical="top"/>
    </xf>
    <xf numFmtId="0" fontId="0" fillId="0" borderId="0" xfId="0" applyFill="1" applyBorder="1" applyAlignment="1"/>
    <xf numFmtId="0" fontId="0" fillId="0" borderId="37" xfId="0" applyFill="1" applyBorder="1" applyAlignment="1"/>
    <xf numFmtId="0" fontId="34" fillId="0" borderId="38" xfId="0" applyFont="1" applyFill="1" applyBorder="1" applyAlignment="1">
      <alignment horizontal="center"/>
    </xf>
    <xf numFmtId="0" fontId="34" fillId="0" borderId="38" xfId="0" applyFont="1" applyFill="1" applyBorder="1" applyAlignment="1">
      <alignment horizontal="centerContinuous"/>
    </xf>
    <xf numFmtId="0" fontId="0" fillId="3" borderId="37" xfId="0" applyFill="1" applyBorder="1" applyAlignment="1"/>
    <xf numFmtId="166" fontId="15" fillId="4" borderId="25" xfId="0" applyNumberFormat="1" applyFont="1" applyFill="1" applyBorder="1" applyAlignment="1">
      <alignment horizontal="center"/>
    </xf>
  </cellXfs>
  <cellStyles count="52">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Comma" xfId="8" builtinId="3"/>
    <cellStyle name="Comma 2" xfId="2"/>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3"/>
    <cellStyle name="Normal 2 2" xfId="4"/>
    <cellStyle name="Normal 3" xfId="5"/>
    <cellStyle name="Normal 4" xfId="6"/>
    <cellStyle name="Normal 5" xfId="49"/>
    <cellStyle name="Normal 6" xfId="51"/>
    <cellStyle name="Normal_h0426" xfId="1"/>
    <cellStyle name="Note 2" xfId="50"/>
    <cellStyle name="Output" xfId="18" builtinId="21" customBuiltin="1"/>
    <cellStyle name="Percent" xfId="7" builtinId="5"/>
    <cellStyle name="Title" xfId="9" builtinId="15" customBuiltin="1"/>
    <cellStyle name="Total" xfId="24" builtinId="25" customBuiltin="1"/>
    <cellStyle name="Warning Text" xfId="22" builtinId="11" customBuiltin="1"/>
  </cellStyles>
  <dxfs count="8">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9" defaultPivotStyle="PivotStyleLight16"/>
  <colors>
    <mruColors>
      <color rgb="FFF3A147"/>
      <color rgb="FF5DF610"/>
      <color rgb="FF5A0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WPM Related Events</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strRef>
              <c:f>'WPM Subreasons by quarter'!$B$62</c:f>
              <c:strCache>
                <c:ptCount val="1"/>
                <c:pt idx="0">
                  <c:v>WPM Related Events</c:v>
                </c:pt>
              </c:strCache>
            </c:strRef>
          </c:tx>
          <c:spPr>
            <a:ln w="28575" cap="rnd" cmpd="sng" algn="ctr">
              <a:solidFill>
                <a:schemeClr val="dk1">
                  <a:tint val="88500"/>
                  <a:shade val="95000"/>
                  <a:satMod val="105000"/>
                </a:schemeClr>
              </a:solidFill>
              <a:prstDash val="solid"/>
              <a:round/>
            </a:ln>
            <a:effectLst/>
          </c:spPr>
          <c:marker>
            <c:spPr>
              <a:solidFill>
                <a:schemeClr val="dk1">
                  <a:tint val="88500"/>
                </a:schemeClr>
              </a:solidFill>
              <a:ln w="9525" cap="flat" cmpd="sng" algn="ctr">
                <a:solidFill>
                  <a:schemeClr val="dk1">
                    <a:tint val="88500"/>
                    <a:shade val="95000"/>
                    <a:satMod val="105000"/>
                  </a:schemeClr>
                </a:solidFill>
                <a:prstDash val="solid"/>
                <a:round/>
              </a:ln>
              <a:effectLst/>
            </c:spPr>
          </c:marker>
          <c:trendline>
            <c:spPr>
              <a:ln w="9525" cap="rnd" cmpd="sng" algn="ctr">
                <a:solidFill>
                  <a:schemeClr val="tx1">
                    <a:shade val="95000"/>
                    <a:satMod val="105000"/>
                  </a:schemeClr>
                </a:solidFill>
                <a:prstDash val="solid"/>
                <a:round/>
              </a:ln>
              <a:effectLst/>
            </c:spPr>
            <c:trendlineType val="linear"/>
            <c:forward val="3"/>
            <c:dispRSqr val="1"/>
            <c:dispEq val="1"/>
            <c:trendlineLbl>
              <c:layout>
                <c:manualLayout>
                  <c:x val="-0.29136690605954646"/>
                  <c:y val="-0.48467394890748067"/>
                </c:manualLayout>
              </c:layout>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rendlineLbl>
          </c:trendline>
          <c:xVal>
            <c:numRef>
              <c:f>'WPM Subreasons by quarter'!$A$63:$A$72</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xVal>
          <c:yVal>
            <c:numRef>
              <c:f>'WPM Subreasons by quarter'!$B$63:$B$72</c:f>
              <c:numCache>
                <c:formatCode>General</c:formatCode>
                <c:ptCount val="10"/>
                <c:pt idx="0">
                  <c:v>1238</c:v>
                </c:pt>
                <c:pt idx="1">
                  <c:v>1727</c:v>
                </c:pt>
                <c:pt idx="2">
                  <c:v>1508</c:v>
                </c:pt>
                <c:pt idx="3">
                  <c:v>1511</c:v>
                </c:pt>
                <c:pt idx="4">
                  <c:v>1320</c:v>
                </c:pt>
                <c:pt idx="5">
                  <c:v>1004</c:v>
                </c:pt>
                <c:pt idx="6">
                  <c:v>1004</c:v>
                </c:pt>
                <c:pt idx="7">
                  <c:v>1013</c:v>
                </c:pt>
                <c:pt idx="8">
                  <c:v>816</c:v>
                </c:pt>
                <c:pt idx="9">
                  <c:v>850</c:v>
                </c:pt>
              </c:numCache>
            </c:numRef>
          </c:yVal>
          <c:smooth val="0"/>
        </c:ser>
        <c:dLbls>
          <c:showLegendKey val="0"/>
          <c:showVal val="0"/>
          <c:showCatName val="0"/>
          <c:showSerName val="0"/>
          <c:showPercent val="0"/>
          <c:showBubbleSize val="0"/>
        </c:dLbls>
        <c:axId val="254722056"/>
        <c:axId val="254035752"/>
      </c:scatterChart>
      <c:valAx>
        <c:axId val="254722056"/>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sz="1600"/>
                  <a:t>Year</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254035752"/>
        <c:crosses val="autoZero"/>
        <c:crossBetween val="midCat"/>
      </c:valAx>
      <c:valAx>
        <c:axId val="254035752"/>
        <c:scaling>
          <c:orientation val="minMax"/>
        </c:scaling>
        <c:delete val="0"/>
        <c:axPos val="l"/>
        <c:majorGridlines>
          <c:spPr>
            <a:ln w="9525" cap="flat" cmpd="sng" algn="ctr">
              <a:noFill/>
              <a:prstDash val="solid"/>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sz="1600"/>
                  <a:t>Number of Outage Management Tool Events</a:t>
                </a:r>
              </a:p>
            </c:rich>
          </c:tx>
          <c:layout/>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254722056"/>
        <c:crosses val="autoZero"/>
        <c:crossBetween val="midCat"/>
        <c:majorUnit val="100"/>
      </c:valAx>
      <c:spPr>
        <a:solidFill>
          <a:schemeClr val="bg1"/>
        </a:solidFill>
        <a:ln>
          <a:noFill/>
        </a:ln>
        <a:effectLst/>
      </c:spPr>
    </c:plotArea>
    <c:legend>
      <c:legendPos val="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X Variable 1 Line Fit  Plot</a:t>
            </a:r>
          </a:p>
        </c:rich>
      </c:tx>
      <c:layout/>
      <c:overlay val="0"/>
    </c:title>
    <c:autoTitleDeleted val="0"/>
    <c:plotArea>
      <c:layout/>
      <c:scatterChart>
        <c:scatterStyle val="lineMarker"/>
        <c:varyColors val="0"/>
        <c:ser>
          <c:idx val="0"/>
          <c:order val="0"/>
          <c:tx>
            <c:v>Y</c:v>
          </c:tx>
          <c:spPr>
            <a:ln w="28575">
              <a:noFill/>
            </a:ln>
          </c:spPr>
          <c:xVal>
            <c:numRef>
              <c:f>'WPM Subreasons by quarter'!$A$63:$A$72</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xVal>
          <c:yVal>
            <c:numRef>
              <c:f>'WPM Subreasons by quarter'!$B$63:$B$72</c:f>
              <c:numCache>
                <c:formatCode>General</c:formatCode>
                <c:ptCount val="10"/>
                <c:pt idx="0">
                  <c:v>1238</c:v>
                </c:pt>
                <c:pt idx="1">
                  <c:v>1727</c:v>
                </c:pt>
                <c:pt idx="2">
                  <c:v>1508</c:v>
                </c:pt>
                <c:pt idx="3">
                  <c:v>1511</c:v>
                </c:pt>
                <c:pt idx="4">
                  <c:v>1320</c:v>
                </c:pt>
                <c:pt idx="5">
                  <c:v>1004</c:v>
                </c:pt>
                <c:pt idx="6">
                  <c:v>1004</c:v>
                </c:pt>
                <c:pt idx="7">
                  <c:v>1013</c:v>
                </c:pt>
                <c:pt idx="8">
                  <c:v>816</c:v>
                </c:pt>
                <c:pt idx="9">
                  <c:v>850</c:v>
                </c:pt>
              </c:numCache>
            </c:numRef>
          </c:yVal>
          <c:smooth val="0"/>
        </c:ser>
        <c:ser>
          <c:idx val="1"/>
          <c:order val="1"/>
          <c:tx>
            <c:v>Predicted Y</c:v>
          </c:tx>
          <c:spPr>
            <a:ln w="28575">
              <a:noFill/>
            </a:ln>
          </c:spPr>
          <c:xVal>
            <c:numRef>
              <c:f>'WPM Subreasons by quarter'!$A$63:$A$72</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xVal>
          <c:yVal>
            <c:numRef>
              <c:f>'Linear regression'!$B$25:$B$34</c:f>
              <c:numCache>
                <c:formatCode>General</c:formatCode>
                <c:ptCount val="10"/>
                <c:pt idx="0">
                  <c:v>1585.8545454545529</c:v>
                </c:pt>
                <c:pt idx="1">
                  <c:v>1499.9090909091174</c:v>
                </c:pt>
                <c:pt idx="2">
                  <c:v>1413.9636363636528</c:v>
                </c:pt>
                <c:pt idx="3">
                  <c:v>1328.0181818181882</c:v>
                </c:pt>
                <c:pt idx="4">
                  <c:v>1242.0727272727527</c:v>
                </c:pt>
                <c:pt idx="5">
                  <c:v>1156.1272727272881</c:v>
                </c:pt>
                <c:pt idx="6">
                  <c:v>1070.1818181818235</c:v>
                </c:pt>
                <c:pt idx="7">
                  <c:v>984.23636363638798</c:v>
                </c:pt>
                <c:pt idx="8">
                  <c:v>898.29090909092338</c:v>
                </c:pt>
                <c:pt idx="9">
                  <c:v>812.34545454545878</c:v>
                </c:pt>
              </c:numCache>
            </c:numRef>
          </c:yVal>
          <c:smooth val="0"/>
        </c:ser>
        <c:dLbls>
          <c:showLegendKey val="0"/>
          <c:showVal val="0"/>
          <c:showCatName val="0"/>
          <c:showSerName val="0"/>
          <c:showPercent val="0"/>
          <c:showBubbleSize val="0"/>
        </c:dLbls>
        <c:axId val="254151352"/>
        <c:axId val="253429752"/>
      </c:scatterChart>
      <c:valAx>
        <c:axId val="254151352"/>
        <c:scaling>
          <c:orientation val="minMax"/>
        </c:scaling>
        <c:delete val="0"/>
        <c:axPos val="b"/>
        <c:title>
          <c:tx>
            <c:rich>
              <a:bodyPr/>
              <a:lstStyle/>
              <a:p>
                <a:pPr>
                  <a:defRPr/>
                </a:pPr>
                <a:r>
                  <a:rPr lang="en-US"/>
                  <a:t>X Variable 1</a:t>
                </a:r>
              </a:p>
            </c:rich>
          </c:tx>
          <c:layout/>
          <c:overlay val="0"/>
        </c:title>
        <c:numFmt formatCode="General" sourceLinked="1"/>
        <c:majorTickMark val="out"/>
        <c:minorTickMark val="none"/>
        <c:tickLblPos val="nextTo"/>
        <c:crossAx val="253429752"/>
        <c:crosses val="autoZero"/>
        <c:crossBetween val="midCat"/>
      </c:valAx>
      <c:valAx>
        <c:axId val="253429752"/>
        <c:scaling>
          <c:orientation val="minMax"/>
        </c:scaling>
        <c:delete val="0"/>
        <c:axPos val="l"/>
        <c:title>
          <c:tx>
            <c:rich>
              <a:bodyPr/>
              <a:lstStyle/>
              <a:p>
                <a:pPr>
                  <a:defRPr/>
                </a:pPr>
                <a:r>
                  <a:rPr lang="en-US"/>
                  <a:t>Y</a:t>
                </a:r>
              </a:p>
            </c:rich>
          </c:tx>
          <c:layout/>
          <c:overlay val="0"/>
        </c:title>
        <c:numFmt formatCode="General" sourceLinked="1"/>
        <c:majorTickMark val="out"/>
        <c:minorTickMark val="none"/>
        <c:tickLblPos val="nextTo"/>
        <c:crossAx val="2541513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1"/>
          <c:order val="0"/>
          <c:tx>
            <c:strRef>
              <c:f>'WPM Subreasons by quarter'!$BL$4</c:f>
              <c:strCache>
                <c:ptCount val="1"/>
                <c:pt idx="0">
                  <c:v>AM Related Events by Quarter</c:v>
                </c:pt>
              </c:strCache>
            </c:strRef>
          </c:tx>
          <c:cat>
            <c:strRef>
              <c:f>'WPM Subreasons by quarter'!$BK$5:$BK$72</c:f>
              <c:strCache>
                <c:ptCount val="68"/>
                <c:pt idx="0">
                  <c:v>2005 - 1</c:v>
                </c:pt>
                <c:pt idx="1">
                  <c:v>2005 - 2</c:v>
                </c:pt>
                <c:pt idx="2">
                  <c:v>2005 - 3</c:v>
                </c:pt>
                <c:pt idx="3">
                  <c:v>2005 - 4</c:v>
                </c:pt>
                <c:pt idx="4">
                  <c:v>2006 - 1</c:v>
                </c:pt>
                <c:pt idx="5">
                  <c:v>2006 - 2</c:v>
                </c:pt>
                <c:pt idx="6">
                  <c:v>2006 - 3</c:v>
                </c:pt>
                <c:pt idx="55">
                  <c:v>2006 - 0</c:v>
                </c:pt>
                <c:pt idx="56">
                  <c:v>Latest year - 2013</c:v>
                </c:pt>
                <c:pt idx="57">
                  <c:v>0</c:v>
                </c:pt>
                <c:pt idx="58">
                  <c:v>0</c:v>
                </c:pt>
                <c:pt idx="59">
                  <c:v>0</c:v>
                </c:pt>
                <c:pt idx="60">
                  <c:v>0</c:v>
                </c:pt>
                <c:pt idx="61">
                  <c:v>0</c:v>
                </c:pt>
                <c:pt idx="62">
                  <c:v>0</c:v>
                </c:pt>
                <c:pt idx="63">
                  <c:v>0</c:v>
                </c:pt>
                <c:pt idx="64">
                  <c:v>0</c:v>
                </c:pt>
                <c:pt idx="65">
                  <c:v>0</c:v>
                </c:pt>
                <c:pt idx="66">
                  <c:v>0</c:v>
                </c:pt>
                <c:pt idx="67">
                  <c:v>0</c:v>
                </c:pt>
              </c:strCache>
            </c:strRef>
          </c:cat>
          <c:val>
            <c:numRef>
              <c:f>'WPM Subreasons by quarter'!$BL$5:$BL$72</c:f>
              <c:numCache>
                <c:formatCode>General</c:formatCode>
                <c:ptCount val="68"/>
                <c:pt idx="0">
                  <c:v>0</c:v>
                </c:pt>
                <c:pt idx="1">
                  <c:v>0</c:v>
                </c:pt>
                <c:pt idx="2">
                  <c:v>0</c:v>
                </c:pt>
                <c:pt idx="3">
                  <c:v>0</c:v>
                </c:pt>
                <c:pt idx="4">
                  <c:v>0</c:v>
                </c:pt>
                <c:pt idx="5">
                  <c:v>0</c:v>
                </c:pt>
                <c:pt idx="6">
                  <c:v>0</c:v>
                </c:pt>
                <c:pt idx="55">
                  <c:v>0</c:v>
                </c:pt>
                <c:pt idx="56">
                  <c:v>0</c:v>
                </c:pt>
              </c:numCache>
            </c:numRef>
          </c:val>
          <c:smooth val="1"/>
        </c:ser>
        <c:dLbls>
          <c:showLegendKey val="0"/>
          <c:showVal val="0"/>
          <c:showCatName val="0"/>
          <c:showSerName val="0"/>
          <c:showPercent val="0"/>
          <c:showBubbleSize val="0"/>
        </c:dLbls>
        <c:marker val="1"/>
        <c:smooth val="0"/>
        <c:axId val="254921480"/>
        <c:axId val="254144216"/>
      </c:lineChart>
      <c:catAx>
        <c:axId val="254921480"/>
        <c:scaling>
          <c:orientation val="minMax"/>
        </c:scaling>
        <c:delete val="0"/>
        <c:axPos val="b"/>
        <c:title>
          <c:tx>
            <c:rich>
              <a:bodyPr/>
              <a:lstStyle/>
              <a:p>
                <a:pPr>
                  <a:defRPr sz="1600"/>
                </a:pPr>
                <a:r>
                  <a:rPr lang="en-US" sz="1600"/>
                  <a:t>Year - Quarter</a:t>
                </a:r>
              </a:p>
            </c:rich>
          </c:tx>
          <c:overlay val="0"/>
        </c:title>
        <c:numFmt formatCode="General" sourceLinked="1"/>
        <c:majorTickMark val="out"/>
        <c:minorTickMark val="none"/>
        <c:tickLblPos val="nextTo"/>
        <c:txPr>
          <a:bodyPr rot="-5400000" vert="horz"/>
          <a:lstStyle/>
          <a:p>
            <a:pPr>
              <a:defRPr sz="1400" b="1"/>
            </a:pPr>
            <a:endParaRPr lang="en-US"/>
          </a:p>
        </c:txPr>
        <c:crossAx val="254144216"/>
        <c:crosses val="autoZero"/>
        <c:auto val="1"/>
        <c:lblAlgn val="ctr"/>
        <c:lblOffset val="100"/>
        <c:noMultiLvlLbl val="0"/>
      </c:catAx>
      <c:valAx>
        <c:axId val="254144216"/>
        <c:scaling>
          <c:orientation val="minMax"/>
        </c:scaling>
        <c:delete val="0"/>
        <c:axPos val="l"/>
        <c:majorGridlines/>
        <c:title>
          <c:tx>
            <c:rich>
              <a:bodyPr rot="-5400000" vert="horz"/>
              <a:lstStyle/>
              <a:p>
                <a:pPr>
                  <a:defRPr sz="1600"/>
                </a:pPr>
                <a:r>
                  <a:rPr lang="en-US" sz="1600"/>
                  <a:t>Number of OMT Events</a:t>
                </a:r>
              </a:p>
            </c:rich>
          </c:tx>
          <c:overlay val="0"/>
        </c:title>
        <c:numFmt formatCode="General" sourceLinked="1"/>
        <c:majorTickMark val="out"/>
        <c:minorTickMark val="none"/>
        <c:tickLblPos val="nextTo"/>
        <c:txPr>
          <a:bodyPr/>
          <a:lstStyle/>
          <a:p>
            <a:pPr>
              <a:defRPr sz="1400" b="1"/>
            </a:pPr>
            <a:endParaRPr lang="en-US"/>
          </a:p>
        </c:txPr>
        <c:crossAx val="254921480"/>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tabColor rgb="FFFF0000"/>
  </sheetPr>
  <sheetViews>
    <sheetView tabSelected="1" zoomScale="117" workbookViewId="0" zoomToFit="1"/>
  </sheetViews>
  <pageMargins left="0.7" right="0.7" top="0.75" bottom="0.75" header="0.3" footer="0.3"/>
  <pageSetup orientation="landscape" r:id="rId1"/>
  <headerFooter>
    <oddHeader>&amp;RExhibit No. ___, (CSH-8)</oddHeader>
    <oddFooter>&amp;RPage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238125</xdr:colOff>
      <xdr:row>0</xdr:row>
      <xdr:rowOff>152400</xdr:rowOff>
    </xdr:from>
    <xdr:to>
      <xdr:col>15</xdr:col>
      <xdr:colOff>238125</xdr:colOff>
      <xdr:row>10</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64</xdr:col>
      <xdr:colOff>600074</xdr:colOff>
      <xdr:row>1</xdr:row>
      <xdr:rowOff>161924</xdr:rowOff>
    </xdr:from>
    <xdr:to>
      <xdr:col>78</xdr:col>
      <xdr:colOff>600075</xdr:colOff>
      <xdr:row>82</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p6129" refreshedDate="42185.487592013887" createdVersion="3" refreshedVersion="3" minRefreshableVersion="3" recordCount="1667">
  <cacheSource type="worksheet">
    <worksheetSource ref="A1:M64900" sheet="OMTData"/>
  </cacheSource>
  <cacheFields count="14">
    <cacheField name="Incident Subreason Description" numFmtId="0">
      <sharedItems containsBlank="1" count="56">
        <s v="Arrester"/>
        <s v="Bird"/>
        <s v="Car Hit Pad"/>
        <s v="Car Hit Pole"/>
        <s v="Conductor - Pri"/>
        <s v="Conductor - Sec"/>
        <s v="Connector - Pri"/>
        <s v="Connector - Sec"/>
        <s v="Crossarm-rotten"/>
        <s v="Customer Equipment"/>
        <s v="Cutout/Fuse"/>
        <s v="Dig In"/>
        <s v="Fire"/>
        <s v="Forced"/>
        <s v="Foreign Utility"/>
        <s v="Insulator"/>
        <s v="Insulator Pin"/>
        <s v="Lightning"/>
        <s v="Maint/Upgrade"/>
        <s v="Other"/>
        <s v="Pole Fire"/>
        <s v="Pole-rotten"/>
        <s v="Protected"/>
        <s v="Regulator"/>
        <s v="SEE REMARKS"/>
        <s v="Service"/>
        <s v="Snow/Ice"/>
        <s v="Squirrel"/>
        <s v="Termination"/>
        <s v="Transformer - OH"/>
        <s v="Tree"/>
        <s v="Tree Fell"/>
        <s v="Tree Growth"/>
        <s v="URD Cable - Pri"/>
        <s v="URD Cable - Sec"/>
        <s v="Undetermined"/>
        <s v="Weather"/>
        <s v="Wind"/>
        <s v="Junctions"/>
        <s v="Recloser"/>
        <s v="Transformer UG"/>
        <s v="Elbow"/>
        <s v="Relay Misoperation"/>
        <s v="Switch/Disconnect"/>
        <s v="Underground"/>
        <s v="Highside Fuse"/>
        <s v="Lowside OCB/Recloser"/>
        <s v="Bus Insulator"/>
        <s v="Capacitor"/>
        <s v="Lowside Swt/Disconnect"/>
        <s v="Highside Breaker"/>
        <s v="Transformer"/>
        <s v="Primary Splice"/>
        <s v="Highside Swt/Disconnect"/>
        <s v="Wildlife Guard"/>
        <m/>
      </sharedItems>
    </cacheField>
    <cacheField name="Outage Status - Off &amp; Partial" numFmtId="0">
      <sharedItems containsString="0" containsBlank="1" containsNumber="1" containsInteger="1" minValue="0" maxValue="2222"/>
    </cacheField>
    <cacheField name="Outage Status - All" numFmtId="0">
      <sharedItems containsString="0" containsBlank="1" containsNumber="1" containsInteger="1" minValue="1" maxValue="3067"/>
    </cacheField>
    <cacheField name="Device Downstream Customer Count" numFmtId="0">
      <sharedItems containsString="0" containsBlank="1" containsNumber="1" containsInteger="1" minValue="0" maxValue="176678"/>
    </cacheField>
    <cacheField name="Avg Cust Per Outage (Off &amp; Partial)" numFmtId="0">
      <sharedItems containsString="0" containsBlank="1" containsNumber="1" minValue="0" maxValue="2893"/>
    </cacheField>
    <cacheField name="Customer Minutes" numFmtId="0">
      <sharedItems containsString="0" containsBlank="1" containsNumber="1" containsInteger="1" minValue="0" maxValue="1914472625"/>
    </cacheField>
    <cacheField name="Resolve Calendar Quarter" numFmtId="0">
      <sharedItems containsString="0" containsBlank="1" containsNumber="1" containsInteger="1" minValue="1" maxValue="4" count="5">
        <n v="1"/>
        <n v="2"/>
        <n v="3"/>
        <n v="4"/>
        <m/>
      </sharedItems>
    </cacheField>
    <cacheField name="Resolve Calendar Year" numFmtId="0">
      <sharedItems containsString="0" containsBlank="1" containsNumber="1" containsInteger="1" minValue="2005" maxValue="2014" count="11">
        <n v="2005"/>
        <n v="2006"/>
        <n v="2007"/>
        <n v="2008"/>
        <n v="2009"/>
        <n v="2010"/>
        <n v="2011"/>
        <n v="2012"/>
        <n v="2013"/>
        <n v="2014"/>
        <m/>
      </sharedItems>
    </cacheField>
    <cacheField name="Quarter" numFmtId="0">
      <sharedItems containsBlank="1"/>
    </cacheField>
    <cacheField name="QuarterMeters" numFmtId="0">
      <sharedItems containsString="0" containsBlank="1" containsNumber="1" containsInteger="1" minValue="331380" maxValue="367727"/>
    </cacheField>
    <cacheField name="SAIFI (people)" numFmtId="0">
      <sharedItems containsString="0" containsBlank="1" containsNumber="1" minValue="0" maxValue="8.228451156903736E-3"/>
    </cacheField>
    <cacheField name="SAIDI (hrs)" numFmtId="0">
      <sharedItems containsBlank="1" containsMixedTypes="1" containsNumber="1" minValue="0" maxValue="1.632137346172372"/>
    </cacheField>
    <cacheField name="Probability of an Outage" numFmtId="0">
      <sharedItems containsString="0" containsBlank="1" containsNumber="1" minValue="0" maxValue="1"/>
    </cacheField>
    <cacheField name="Customer Hours" numFmtId="0" formula="'Customer Minutes'/6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67">
  <r>
    <x v="0"/>
    <n v="3"/>
    <n v="3"/>
    <n v="160"/>
    <n v="53.3333333333333"/>
    <m/>
    <x v="0"/>
    <x v="0"/>
    <s v="2005-1"/>
    <n v="332043"/>
    <n v="1.6062176685951307E-4"/>
    <s v=""/>
    <n v="1"/>
  </r>
  <r>
    <x v="1"/>
    <n v="7"/>
    <n v="7"/>
    <n v="64"/>
    <n v="9.1428571428571406"/>
    <m/>
    <x v="0"/>
    <x v="0"/>
    <s v="2005-1"/>
    <n v="332043"/>
    <n v="2.7535160033059395E-5"/>
    <s v=""/>
    <n v="1"/>
  </r>
  <r>
    <x v="2"/>
    <n v="2"/>
    <n v="5"/>
    <n v="277"/>
    <n v="138.5"/>
    <m/>
    <x v="0"/>
    <x v="0"/>
    <s v="2005-1"/>
    <n v="332043"/>
    <n v="4.1711465081329828E-4"/>
    <s v=""/>
    <n v="0.4"/>
  </r>
  <r>
    <x v="3"/>
    <n v="6"/>
    <n v="13"/>
    <n v="2412"/>
    <n v="402"/>
    <m/>
    <x v="0"/>
    <x v="0"/>
    <s v="2005-1"/>
    <n v="332043"/>
    <n v="1.2106865677035806E-3"/>
    <s v=""/>
    <n v="0.46153846153846156"/>
  </r>
  <r>
    <x v="4"/>
    <n v="3"/>
    <n v="4"/>
    <n v="10"/>
    <n v="3.3333333333333299"/>
    <m/>
    <x v="0"/>
    <x v="0"/>
    <s v="2005-1"/>
    <n v="332043"/>
    <n v="1.0038860428719564E-5"/>
    <s v=""/>
    <n v="0.75"/>
  </r>
  <r>
    <x v="5"/>
    <n v="2"/>
    <n v="4"/>
    <n v="4"/>
    <n v="2"/>
    <m/>
    <x v="0"/>
    <x v="0"/>
    <s v="2005-1"/>
    <n v="332043"/>
    <n v="6.0233162572317444E-6"/>
    <s v=""/>
    <n v="0.5"/>
  </r>
  <r>
    <x v="6"/>
    <n v="5"/>
    <n v="6"/>
    <n v="948"/>
    <n v="189.6"/>
    <m/>
    <x v="0"/>
    <x v="0"/>
    <s v="2005-1"/>
    <n v="332043"/>
    <n v="5.7101038118556927E-4"/>
    <s v=""/>
    <n v="0.83333333333333337"/>
  </r>
  <r>
    <x v="7"/>
    <n v="9"/>
    <n v="17"/>
    <n v="64"/>
    <n v="7.1111111111111098"/>
    <m/>
    <x v="0"/>
    <x v="0"/>
    <s v="2005-1"/>
    <n v="332043"/>
    <n v="2.1416235581268421E-5"/>
    <s v=""/>
    <n v="0.52941176470588236"/>
  </r>
  <r>
    <x v="8"/>
    <n v="1"/>
    <n v="1"/>
    <n v="3"/>
    <n v="3"/>
    <m/>
    <x v="0"/>
    <x v="0"/>
    <s v="2005-1"/>
    <n v="332043"/>
    <n v="9.0349743858476153E-6"/>
    <s v=""/>
    <n v="1"/>
  </r>
  <r>
    <x v="9"/>
    <n v="38"/>
    <n v="51"/>
    <n v="0"/>
    <n v="0"/>
    <m/>
    <x v="0"/>
    <x v="0"/>
    <s v="2005-1"/>
    <n v="332043"/>
    <n v="0"/>
    <s v=""/>
    <n v="0.74509803921568629"/>
  </r>
  <r>
    <x v="10"/>
    <n v="21"/>
    <n v="24"/>
    <n v="868"/>
    <n v="41.3333333333333"/>
    <m/>
    <x v="0"/>
    <x v="0"/>
    <s v="2005-1"/>
    <n v="332043"/>
    <n v="1.244818693161226E-4"/>
    <s v=""/>
    <n v="0.875"/>
  </r>
  <r>
    <x v="11"/>
    <n v="6"/>
    <n v="8"/>
    <n v="90"/>
    <n v="15"/>
    <m/>
    <x v="0"/>
    <x v="0"/>
    <s v="2005-1"/>
    <n v="332043"/>
    <n v="4.5174871929238078E-5"/>
    <s v=""/>
    <n v="0.75"/>
  </r>
  <r>
    <x v="12"/>
    <n v="9"/>
    <n v="15"/>
    <n v="72"/>
    <n v="8"/>
    <m/>
    <x v="0"/>
    <x v="0"/>
    <s v="2005-1"/>
    <n v="332043"/>
    <n v="2.4093265028926978E-5"/>
    <s v=""/>
    <n v="0.6"/>
  </r>
  <r>
    <x v="13"/>
    <n v="1"/>
    <n v="1"/>
    <n v="59"/>
    <n v="59"/>
    <m/>
    <x v="0"/>
    <x v="0"/>
    <s v="2005-1"/>
    <n v="332043"/>
    <n v="1.7768782958833644E-4"/>
    <s v=""/>
    <n v="1"/>
  </r>
  <r>
    <x v="14"/>
    <n v="4"/>
    <n v="37"/>
    <n v="0"/>
    <n v="0"/>
    <m/>
    <x v="0"/>
    <x v="0"/>
    <s v="2005-1"/>
    <n v="332043"/>
    <n v="0"/>
    <s v=""/>
    <n v="0.10810810810810811"/>
  </r>
  <r>
    <x v="15"/>
    <n v="1"/>
    <n v="2"/>
    <n v="45"/>
    <n v="45"/>
    <m/>
    <x v="0"/>
    <x v="0"/>
    <s v="2005-1"/>
    <n v="332043"/>
    <n v="1.3552461578771423E-4"/>
    <s v=""/>
    <n v="0.5"/>
  </r>
  <r>
    <x v="16"/>
    <n v="1"/>
    <n v="2"/>
    <n v="12"/>
    <n v="12"/>
    <m/>
    <x v="0"/>
    <x v="0"/>
    <s v="2005-1"/>
    <n v="332043"/>
    <n v="3.6139897543390461E-5"/>
    <s v=""/>
    <n v="0.5"/>
  </r>
  <r>
    <x v="17"/>
    <n v="3"/>
    <n v="3"/>
    <n v="631"/>
    <n v="210.333333333333"/>
    <m/>
    <x v="0"/>
    <x v="0"/>
    <s v="2005-1"/>
    <n v="332043"/>
    <n v="6.3345209305220413E-4"/>
    <s v=""/>
    <n v="1"/>
  </r>
  <r>
    <x v="18"/>
    <n v="13"/>
    <n v="13"/>
    <n v="470"/>
    <n v="36.153846153846203"/>
    <m/>
    <x v="0"/>
    <x v="0"/>
    <s v="2005-1"/>
    <n v="332043"/>
    <n v="1.088830246499586E-4"/>
    <s v=""/>
    <n v="1"/>
  </r>
  <r>
    <x v="19"/>
    <n v="17"/>
    <n v="25"/>
    <n v="196"/>
    <n v="11.5294117647059"/>
    <m/>
    <x v="0"/>
    <x v="0"/>
    <s v="2005-1"/>
    <n v="332043"/>
    <n v="3.4722646659335987E-5"/>
    <s v=""/>
    <n v="0.68"/>
  </r>
  <r>
    <x v="20"/>
    <n v="9"/>
    <n v="13"/>
    <n v="887"/>
    <n v="98.5555555555556"/>
    <m/>
    <x v="0"/>
    <x v="0"/>
    <s v="2005-1"/>
    <n v="332043"/>
    <n v="2.9681564000914217E-4"/>
    <s v=""/>
    <n v="0.69230769230769229"/>
  </r>
  <r>
    <x v="21"/>
    <n v="0"/>
    <n v="1"/>
    <n v="4"/>
    <m/>
    <m/>
    <x v="0"/>
    <x v="0"/>
    <s v="2005-1"/>
    <n v="332043"/>
    <n v="0"/>
    <s v=""/>
    <n v="0"/>
  </r>
  <r>
    <x v="22"/>
    <n v="1"/>
    <n v="1"/>
    <n v="364"/>
    <n v="364"/>
    <m/>
    <x v="0"/>
    <x v="0"/>
    <s v="2005-1"/>
    <n v="332043"/>
    <n v="1.0962435588161774E-3"/>
    <s v=""/>
    <n v="1"/>
  </r>
  <r>
    <x v="23"/>
    <n v="2"/>
    <n v="3"/>
    <n v="3109"/>
    <n v="1554.5"/>
    <m/>
    <x v="0"/>
    <x v="0"/>
    <s v="2005-1"/>
    <n v="332043"/>
    <n v="4.6816225609333734E-3"/>
    <s v=""/>
    <n v="0.66666666666666663"/>
  </r>
  <r>
    <x v="24"/>
    <n v="14"/>
    <n v="40"/>
    <n v="139"/>
    <n v="9.9285714285714306"/>
    <m/>
    <x v="0"/>
    <x v="0"/>
    <s v="2005-1"/>
    <n v="332043"/>
    <n v="2.9901462848400449E-5"/>
    <s v=""/>
    <n v="0.35"/>
  </r>
  <r>
    <x v="25"/>
    <n v="0"/>
    <n v="1"/>
    <n v="1"/>
    <m/>
    <m/>
    <x v="0"/>
    <x v="0"/>
    <s v="2005-1"/>
    <n v="332043"/>
    <n v="0"/>
    <s v=""/>
    <n v="0"/>
  </r>
  <r>
    <x v="26"/>
    <n v="1"/>
    <n v="2"/>
    <n v="649"/>
    <n v="649"/>
    <m/>
    <x v="0"/>
    <x v="0"/>
    <s v="2005-1"/>
    <n v="332043"/>
    <n v="1.9545661254717008E-3"/>
    <s v=""/>
    <n v="0.5"/>
  </r>
  <r>
    <x v="27"/>
    <n v="15"/>
    <n v="15"/>
    <n v="72"/>
    <n v="4.8"/>
    <m/>
    <x v="0"/>
    <x v="0"/>
    <s v="2005-1"/>
    <n v="332043"/>
    <n v="1.4455959017356186E-5"/>
    <s v=""/>
    <n v="1"/>
  </r>
  <r>
    <x v="28"/>
    <n v="1"/>
    <n v="1"/>
    <n v="2"/>
    <n v="2"/>
    <m/>
    <x v="0"/>
    <x v="0"/>
    <s v="2005-1"/>
    <n v="332043"/>
    <n v="6.0233162572317444E-6"/>
    <s v=""/>
    <n v="1"/>
  </r>
  <r>
    <x v="29"/>
    <n v="8"/>
    <n v="9"/>
    <n v="41"/>
    <n v="5.125"/>
    <m/>
    <x v="0"/>
    <x v="0"/>
    <s v="2005-1"/>
    <n v="332043"/>
    <n v="1.5434747909156344E-5"/>
    <s v=""/>
    <n v="0.88888888888888884"/>
  </r>
  <r>
    <x v="30"/>
    <n v="3"/>
    <n v="5"/>
    <n v="719"/>
    <n v="239.666666666667"/>
    <m/>
    <x v="0"/>
    <x v="0"/>
    <s v="2005-1"/>
    <n v="332043"/>
    <n v="7.2179406482493838E-4"/>
    <s v=""/>
    <n v="0.6"/>
  </r>
  <r>
    <x v="31"/>
    <n v="9"/>
    <n v="17"/>
    <n v="3179"/>
    <n v="353.222222222222"/>
    <m/>
    <x v="0"/>
    <x v="0"/>
    <s v="2005-1"/>
    <n v="332043"/>
    <n v="1.0637845767633167E-3"/>
    <s v=""/>
    <n v="0.52941176470588236"/>
  </r>
  <r>
    <x v="32"/>
    <n v="4"/>
    <n v="7"/>
    <n v="33"/>
    <n v="8.25"/>
    <m/>
    <x v="0"/>
    <x v="0"/>
    <s v="2005-1"/>
    <n v="332043"/>
    <n v="2.4846179561080945E-5"/>
    <s v=""/>
    <n v="0.5714285714285714"/>
  </r>
  <r>
    <x v="33"/>
    <n v="3"/>
    <n v="3"/>
    <n v="11"/>
    <n v="3.6666666666666701"/>
    <m/>
    <x v="0"/>
    <x v="0"/>
    <s v="2005-1"/>
    <n v="332043"/>
    <n v="1.1042746471591541E-5"/>
    <s v=""/>
    <n v="1"/>
  </r>
  <r>
    <x v="34"/>
    <n v="9"/>
    <n v="10"/>
    <n v="18"/>
    <n v="2"/>
    <m/>
    <x v="0"/>
    <x v="0"/>
    <s v="2005-1"/>
    <n v="332043"/>
    <n v="6.0233162572317444E-6"/>
    <s v=""/>
    <n v="0.9"/>
  </r>
  <r>
    <x v="35"/>
    <n v="26"/>
    <n v="34"/>
    <n v="387"/>
    <n v="14.884615384615399"/>
    <m/>
    <x v="0"/>
    <x v="0"/>
    <s v="2005-1"/>
    <n v="332043"/>
    <n v="4.482737291439783E-5"/>
    <s v=""/>
    <n v="0.76470588235294112"/>
  </r>
  <r>
    <x v="36"/>
    <n v="17"/>
    <n v="25"/>
    <n v="869"/>
    <n v="51.117647058823501"/>
    <m/>
    <x v="0"/>
    <x v="0"/>
    <s v="2005-1"/>
    <n v="332043"/>
    <n v="1.5394887728042303E-4"/>
    <s v=""/>
    <n v="0.68"/>
  </r>
  <r>
    <x v="37"/>
    <n v="55"/>
    <n v="69"/>
    <n v="2773"/>
    <n v="50.4181818181818"/>
    <m/>
    <x v="0"/>
    <x v="0"/>
    <s v="2005-1"/>
    <n v="332043"/>
    <n v="1.5184232710276018E-4"/>
    <s v=""/>
    <n v="0.79710144927536231"/>
  </r>
  <r>
    <x v="0"/>
    <n v="14"/>
    <n v="14"/>
    <n v="1787"/>
    <n v="127.642857142857"/>
    <m/>
    <x v="1"/>
    <x v="0"/>
    <s v="2005-2"/>
    <n v="331380"/>
    <n v="3.8518575998206591E-4"/>
    <s v=""/>
    <n v="1"/>
  </r>
  <r>
    <x v="1"/>
    <n v="48"/>
    <n v="48"/>
    <n v="1056"/>
    <n v="22"/>
    <m/>
    <x v="1"/>
    <x v="0"/>
    <s v="2005-2"/>
    <n v="331380"/>
    <n v="6.638903977307019E-5"/>
    <s v=""/>
    <n v="1"/>
  </r>
  <r>
    <x v="2"/>
    <n v="6"/>
    <n v="14"/>
    <n v="130"/>
    <n v="21.6666666666667"/>
    <m/>
    <x v="1"/>
    <x v="0"/>
    <s v="2005-2"/>
    <n v="331380"/>
    <n v="6.5383145231054078E-5"/>
    <s v=""/>
    <n v="0.42857142857142855"/>
  </r>
  <r>
    <x v="3"/>
    <n v="27"/>
    <n v="49"/>
    <n v="11481"/>
    <n v="425.222222222222"/>
    <m/>
    <x v="1"/>
    <x v="0"/>
    <s v="2005-2"/>
    <n v="331380"/>
    <n v="1.2831861374320176E-3"/>
    <s v=""/>
    <n v="0.55102040816326525"/>
  </r>
  <r>
    <x v="4"/>
    <n v="2"/>
    <n v="2"/>
    <n v="27"/>
    <n v="13.5"/>
    <m/>
    <x v="1"/>
    <x v="0"/>
    <s v="2005-2"/>
    <n v="331380"/>
    <n v="4.0738728951656709E-5"/>
    <s v=""/>
    <n v="1"/>
  </r>
  <r>
    <x v="5"/>
    <n v="9"/>
    <n v="20"/>
    <n v="28"/>
    <n v="3.1111111111111098"/>
    <m/>
    <x v="1"/>
    <x v="0"/>
    <s v="2005-2"/>
    <n v="331380"/>
    <n v="9.3883490588180037E-6"/>
    <s v=""/>
    <n v="0.45"/>
  </r>
  <r>
    <x v="6"/>
    <n v="8"/>
    <n v="10"/>
    <n v="850"/>
    <n v="106.25"/>
    <m/>
    <x v="1"/>
    <x v="0"/>
    <s v="2005-2"/>
    <n v="331380"/>
    <n v="3.2062888526766852E-4"/>
    <s v=""/>
    <n v="0.8"/>
  </r>
  <r>
    <x v="7"/>
    <n v="31"/>
    <n v="54"/>
    <n v="69"/>
    <n v="2.2258064516128999"/>
    <m/>
    <x v="1"/>
    <x v="0"/>
    <s v="2005-2"/>
    <n v="331380"/>
    <n v="6.7167796837856839E-6"/>
    <s v=""/>
    <n v="0.57407407407407407"/>
  </r>
  <r>
    <x v="8"/>
    <n v="4"/>
    <n v="5"/>
    <n v="1100"/>
    <n v="275"/>
    <m/>
    <x v="1"/>
    <x v="0"/>
    <s v="2005-2"/>
    <n v="331380"/>
    <n v="8.2986299716337737E-4"/>
    <s v=""/>
    <n v="0.8"/>
  </r>
  <r>
    <x v="9"/>
    <n v="138"/>
    <n v="185"/>
    <n v="0"/>
    <n v="0"/>
    <m/>
    <x v="1"/>
    <x v="0"/>
    <s v="2005-2"/>
    <n v="331380"/>
    <n v="0"/>
    <s v=""/>
    <n v="0.74594594594594599"/>
  </r>
  <r>
    <x v="10"/>
    <n v="64"/>
    <n v="67"/>
    <n v="1147"/>
    <n v="17.921875"/>
    <m/>
    <x v="1"/>
    <x v="0"/>
    <s v="2005-2"/>
    <n v="331380"/>
    <n v="5.4082548735590558E-5"/>
    <s v=""/>
    <n v="0.95522388059701491"/>
  </r>
  <r>
    <x v="11"/>
    <n v="34"/>
    <n v="41"/>
    <n v="935"/>
    <n v="27.5"/>
    <m/>
    <x v="1"/>
    <x v="0"/>
    <s v="2005-2"/>
    <n v="331380"/>
    <n v="8.2986299716337735E-5"/>
    <s v=""/>
    <n v="0.82926829268292679"/>
  </r>
  <r>
    <x v="12"/>
    <n v="6"/>
    <n v="11"/>
    <n v="19"/>
    <n v="3.1666666666666701"/>
    <m/>
    <x v="1"/>
    <x v="0"/>
    <s v="2005-2"/>
    <n v="331380"/>
    <n v="9.5559981491540529E-6"/>
    <s v=""/>
    <n v="0.54545454545454541"/>
  </r>
  <r>
    <x v="13"/>
    <n v="2"/>
    <n v="2"/>
    <n v="2213"/>
    <n v="1106.5"/>
    <m/>
    <x v="1"/>
    <x v="0"/>
    <s v="2005-2"/>
    <n v="331380"/>
    <n v="3.3390669322228258E-3"/>
    <s v=""/>
    <n v="1"/>
  </r>
  <r>
    <x v="14"/>
    <n v="15"/>
    <n v="92"/>
    <n v="0"/>
    <n v="0"/>
    <m/>
    <x v="1"/>
    <x v="0"/>
    <s v="2005-2"/>
    <n v="331380"/>
    <n v="0"/>
    <s v=""/>
    <n v="0.16304347826086957"/>
  </r>
  <r>
    <x v="15"/>
    <n v="6"/>
    <n v="8"/>
    <n v="2826"/>
    <n v="471"/>
    <m/>
    <x v="1"/>
    <x v="0"/>
    <s v="2005-2"/>
    <n v="331380"/>
    <n v="1.4213289878689118E-3"/>
    <s v=""/>
    <n v="0.75"/>
  </r>
  <r>
    <x v="16"/>
    <n v="1"/>
    <n v="2"/>
    <n v="66"/>
    <n v="66"/>
    <m/>
    <x v="1"/>
    <x v="0"/>
    <s v="2005-2"/>
    <n v="331380"/>
    <n v="1.9916711931921058E-4"/>
    <s v=""/>
    <n v="0.5"/>
  </r>
  <r>
    <x v="38"/>
    <n v="1"/>
    <n v="2"/>
    <n v="2"/>
    <n v="2"/>
    <m/>
    <x v="1"/>
    <x v="0"/>
    <s v="2005-2"/>
    <n v="331380"/>
    <n v="6.0353672520972903E-6"/>
    <s v=""/>
    <n v="0.5"/>
  </r>
  <r>
    <x v="17"/>
    <n v="76"/>
    <n v="78"/>
    <n v="3783"/>
    <n v="49.776315789473699"/>
    <m/>
    <x v="1"/>
    <x v="0"/>
    <s v="2005-2"/>
    <n v="331380"/>
    <n v="1.5020917312292141E-4"/>
    <s v=""/>
    <n v="0.97435897435897434"/>
  </r>
  <r>
    <x v="18"/>
    <n v="51"/>
    <n v="51"/>
    <n v="5902"/>
    <n v="115.725490196078"/>
    <m/>
    <x v="1"/>
    <x v="0"/>
    <s v="2005-2"/>
    <n v="331380"/>
    <n v="3.4922291688115758E-4"/>
    <s v=""/>
    <n v="1"/>
  </r>
  <r>
    <x v="19"/>
    <n v="62"/>
    <n v="90"/>
    <n v="3162"/>
    <n v="51"/>
    <m/>
    <x v="1"/>
    <x v="0"/>
    <s v="2005-2"/>
    <n v="331380"/>
    <n v="1.539018649284809E-4"/>
    <s v=""/>
    <n v="0.68888888888888888"/>
  </r>
  <r>
    <x v="20"/>
    <n v="20"/>
    <n v="22"/>
    <n v="4367"/>
    <n v="218.35"/>
    <m/>
    <x v="1"/>
    <x v="0"/>
    <s v="2005-2"/>
    <n v="331380"/>
    <n v="6.5891121974772163E-4"/>
    <s v=""/>
    <n v="0.90909090909090906"/>
  </r>
  <r>
    <x v="21"/>
    <n v="2"/>
    <n v="9"/>
    <n v="47"/>
    <n v="23.5"/>
    <m/>
    <x v="1"/>
    <x v="0"/>
    <s v="2005-2"/>
    <n v="331380"/>
    <n v="7.0915565212143156E-5"/>
    <s v=""/>
    <n v="0.22222222222222221"/>
  </r>
  <r>
    <x v="22"/>
    <n v="1"/>
    <n v="1"/>
    <n v="9"/>
    <n v="9"/>
    <m/>
    <x v="1"/>
    <x v="0"/>
    <s v="2005-2"/>
    <n v="331380"/>
    <n v="2.7159152634437806E-5"/>
    <s v=""/>
    <n v="1"/>
  </r>
  <r>
    <x v="39"/>
    <n v="1"/>
    <n v="1"/>
    <n v="67"/>
    <n v="67"/>
    <m/>
    <x v="1"/>
    <x v="0"/>
    <s v="2005-2"/>
    <n v="331380"/>
    <n v="2.0218480294525922E-4"/>
    <s v=""/>
    <n v="1"/>
  </r>
  <r>
    <x v="23"/>
    <n v="0"/>
    <n v="1"/>
    <n v="1"/>
    <m/>
    <m/>
    <x v="1"/>
    <x v="0"/>
    <s v="2005-2"/>
    <n v="331380"/>
    <n v="0"/>
    <s v=""/>
    <n v="0"/>
  </r>
  <r>
    <x v="24"/>
    <n v="62"/>
    <n v="164"/>
    <n v="704"/>
    <n v="11.3548387096774"/>
    <m/>
    <x v="1"/>
    <x v="0"/>
    <s v="2005-2"/>
    <n v="331380"/>
    <n v="3.4265310850616818E-5"/>
    <s v=""/>
    <n v="0.37804878048780488"/>
  </r>
  <r>
    <x v="25"/>
    <n v="7"/>
    <n v="12"/>
    <n v="57"/>
    <n v="8.1428571428571406"/>
    <m/>
    <x v="1"/>
    <x v="0"/>
    <s v="2005-2"/>
    <n v="331380"/>
    <n v="2.4572566669253247E-5"/>
    <s v=""/>
    <n v="0.58333333333333337"/>
  </r>
  <r>
    <x v="26"/>
    <n v="2"/>
    <n v="2"/>
    <n v="2"/>
    <n v="1"/>
    <m/>
    <x v="1"/>
    <x v="0"/>
    <s v="2005-2"/>
    <n v="331380"/>
    <n v="3.0176836260486451E-6"/>
    <s v=""/>
    <n v="1"/>
  </r>
  <r>
    <x v="27"/>
    <n v="127"/>
    <n v="128"/>
    <n v="784"/>
    <n v="6.1732283464566899"/>
    <m/>
    <x v="1"/>
    <x v="0"/>
    <s v="2005-2"/>
    <n v="331380"/>
    <n v="1.8628850100961706E-5"/>
    <s v=""/>
    <n v="0.9921875"/>
  </r>
  <r>
    <x v="28"/>
    <n v="2"/>
    <n v="2"/>
    <n v="175"/>
    <n v="87.5"/>
    <m/>
    <x v="1"/>
    <x v="0"/>
    <s v="2005-2"/>
    <n v="331380"/>
    <n v="2.6404731727925642E-4"/>
    <s v=""/>
    <n v="1"/>
  </r>
  <r>
    <x v="29"/>
    <n v="28"/>
    <n v="33"/>
    <n v="97"/>
    <n v="3.46428571428571"/>
    <m/>
    <x v="1"/>
    <x v="0"/>
    <s v="2005-2"/>
    <n v="331380"/>
    <n v="1.0454118275954221E-5"/>
    <s v=""/>
    <n v="0.84848484848484851"/>
  </r>
  <r>
    <x v="40"/>
    <n v="1"/>
    <n v="1"/>
    <n v="1"/>
    <n v="1"/>
    <m/>
    <x v="1"/>
    <x v="0"/>
    <s v="2005-2"/>
    <n v="331380"/>
    <n v="3.0176836260486451E-6"/>
    <s v=""/>
    <n v="1"/>
  </r>
  <r>
    <x v="30"/>
    <n v="19"/>
    <n v="29"/>
    <n v="631"/>
    <n v="33.210526315789501"/>
    <m/>
    <x v="1"/>
    <x v="0"/>
    <s v="2005-2"/>
    <n v="331380"/>
    <n v="1.0021886147561561E-4"/>
    <s v=""/>
    <n v="0.65517241379310343"/>
  </r>
  <r>
    <x v="31"/>
    <n v="75"/>
    <n v="109"/>
    <n v="7447"/>
    <n v="99.293333333333294"/>
    <m/>
    <x v="1"/>
    <x v="0"/>
    <s v="2005-2"/>
    <n v="331380"/>
    <n v="2.9963586617579003E-4"/>
    <s v=""/>
    <n v="0.68807339449541283"/>
  </r>
  <r>
    <x v="32"/>
    <n v="17"/>
    <n v="52"/>
    <n v="345"/>
    <n v="20.294117647058801"/>
    <m/>
    <x v="1"/>
    <x v="0"/>
    <s v="2005-2"/>
    <n v="331380"/>
    <n v="6.1241226528634194E-5"/>
    <s v=""/>
    <n v="0.32692307692307693"/>
  </r>
  <r>
    <x v="33"/>
    <n v="37"/>
    <n v="37"/>
    <n v="1246"/>
    <n v="33.675675675675699"/>
    <m/>
    <x v="1"/>
    <x v="0"/>
    <s v="2005-2"/>
    <n v="331380"/>
    <n v="1.0162253508261119E-4"/>
    <s v=""/>
    <n v="1"/>
  </r>
  <r>
    <x v="34"/>
    <n v="34"/>
    <n v="39"/>
    <n v="77"/>
    <n v="2.2647058823529398"/>
    <m/>
    <x v="1"/>
    <x v="0"/>
    <s v="2005-2"/>
    <n v="331380"/>
    <n v="6.8341658589925153E-6"/>
    <s v=""/>
    <n v="0.87179487179487181"/>
  </r>
  <r>
    <x v="35"/>
    <n v="142"/>
    <n v="159"/>
    <n v="4151"/>
    <n v="29.232394366197202"/>
    <m/>
    <x v="1"/>
    <x v="0"/>
    <s v="2005-2"/>
    <n v="331380"/>
    <n v="8.8214117829069953E-5"/>
    <s v=""/>
    <n v="0.89308176100628933"/>
  </r>
  <r>
    <x v="36"/>
    <n v="56"/>
    <n v="92"/>
    <n v="5152"/>
    <n v="92"/>
    <m/>
    <x v="1"/>
    <x v="0"/>
    <s v="2005-2"/>
    <n v="331380"/>
    <n v="2.7762689359647535E-4"/>
    <s v=""/>
    <n v="0.60869565217391308"/>
  </r>
  <r>
    <x v="37"/>
    <n v="440"/>
    <n v="599"/>
    <n v="44723"/>
    <n v="101.643181818182"/>
    <m/>
    <x v="1"/>
    <x v="0"/>
    <s v="2005-2"/>
    <n v="331380"/>
    <n v="3.0672696547221319E-4"/>
    <s v=""/>
    <n v="0.73455759599332215"/>
  </r>
  <r>
    <x v="0"/>
    <n v="6"/>
    <n v="7"/>
    <n v="416"/>
    <n v="69.3333333333333"/>
    <m/>
    <x v="2"/>
    <x v="0"/>
    <s v="2005-3"/>
    <n v="333666"/>
    <n v="2.0779262296228353E-4"/>
    <s v=""/>
    <n v="0.8571428571428571"/>
  </r>
  <r>
    <x v="1"/>
    <n v="114"/>
    <n v="115"/>
    <n v="6353"/>
    <n v="55.728070175438603"/>
    <m/>
    <x v="2"/>
    <x v="0"/>
    <s v="2005-3"/>
    <n v="333666"/>
    <n v="1.6701752703433554E-4"/>
    <s v=""/>
    <n v="0.99130434782608701"/>
  </r>
  <r>
    <x v="2"/>
    <n v="11"/>
    <n v="22"/>
    <n v="423"/>
    <n v="38.454545454545503"/>
    <m/>
    <x v="2"/>
    <x v="0"/>
    <s v="2005-3"/>
    <n v="333666"/>
    <n v="1.1524861824263037E-4"/>
    <s v=""/>
    <n v="0.5"/>
  </r>
  <r>
    <x v="3"/>
    <n v="42"/>
    <n v="61"/>
    <n v="10262"/>
    <n v="244.333333333333"/>
    <m/>
    <x v="2"/>
    <x v="0"/>
    <s v="2005-3"/>
    <n v="333666"/>
    <n v="7.3226919534304666E-4"/>
    <s v=""/>
    <n v="0.68852459016393441"/>
  </r>
  <r>
    <x v="4"/>
    <n v="11"/>
    <n v="13"/>
    <n v="842"/>
    <n v="76.545454545454504"/>
    <m/>
    <x v="2"/>
    <x v="0"/>
    <s v="2005-3"/>
    <n v="333666"/>
    <n v="2.2940741503615743E-4"/>
    <s v=""/>
    <n v="0.84615384615384615"/>
  </r>
  <r>
    <x v="5"/>
    <n v="22"/>
    <n v="59"/>
    <n v="97"/>
    <n v="4.4090909090909101"/>
    <m/>
    <x v="2"/>
    <x v="0"/>
    <s v="2005-3"/>
    <n v="333666"/>
    <n v="1.3214085070372498E-5"/>
    <s v=""/>
    <n v="0.3728813559322034"/>
  </r>
  <r>
    <x v="6"/>
    <n v="9"/>
    <n v="9"/>
    <n v="639"/>
    <n v="71"/>
    <m/>
    <x v="2"/>
    <x v="0"/>
    <s v="2005-3"/>
    <n v="333666"/>
    <n v="2.1278763793733854E-4"/>
    <s v=""/>
    <n v="1"/>
  </r>
  <r>
    <x v="7"/>
    <n v="26"/>
    <n v="52"/>
    <n v="83"/>
    <n v="3.1923076923076898"/>
    <m/>
    <x v="2"/>
    <x v="0"/>
    <s v="2005-3"/>
    <n v="333666"/>
    <n v="9.567374836835907E-6"/>
    <s v=""/>
    <n v="0.5"/>
  </r>
  <r>
    <x v="8"/>
    <n v="10"/>
    <n v="13"/>
    <n v="423"/>
    <n v="42.3"/>
    <m/>
    <x v="2"/>
    <x v="0"/>
    <s v="2005-3"/>
    <n v="333666"/>
    <n v="1.2677348006689322E-4"/>
    <s v=""/>
    <n v="0.76923076923076927"/>
  </r>
  <r>
    <x v="9"/>
    <n v="191"/>
    <n v="259"/>
    <n v="0"/>
    <n v="0"/>
    <m/>
    <x v="2"/>
    <x v="0"/>
    <s v="2005-3"/>
    <n v="333666"/>
    <n v="0"/>
    <s v=""/>
    <n v="0.73745173745173742"/>
  </r>
  <r>
    <x v="10"/>
    <n v="75"/>
    <n v="80"/>
    <n v="3220"/>
    <n v="42.933333333333302"/>
    <m/>
    <x v="2"/>
    <x v="0"/>
    <s v="2005-3"/>
    <n v="333666"/>
    <n v="1.28671585757414E-4"/>
    <s v=""/>
    <n v="0.9375"/>
  </r>
  <r>
    <x v="11"/>
    <n v="32"/>
    <n v="45"/>
    <n v="433"/>
    <n v="13.53125"/>
    <m/>
    <x v="2"/>
    <x v="0"/>
    <s v="2005-3"/>
    <n v="333666"/>
    <n v="4.0553277828726933E-5"/>
    <s v=""/>
    <n v="0.71111111111111114"/>
  </r>
  <r>
    <x v="41"/>
    <n v="3"/>
    <n v="3"/>
    <n v="5"/>
    <n v="1.6666666666666701"/>
    <m/>
    <x v="2"/>
    <x v="0"/>
    <s v="2005-3"/>
    <n v="333666"/>
    <n v="4.9950149750549058E-6"/>
    <s v=""/>
    <n v="1"/>
  </r>
  <r>
    <x v="12"/>
    <n v="9"/>
    <n v="16"/>
    <n v="153"/>
    <n v="17"/>
    <m/>
    <x v="2"/>
    <x v="0"/>
    <s v="2005-3"/>
    <n v="333666"/>
    <n v="5.094915274555993E-5"/>
    <s v=""/>
    <n v="0.5625"/>
  </r>
  <r>
    <x v="13"/>
    <n v="4"/>
    <n v="4"/>
    <n v="900"/>
    <n v="225"/>
    <m/>
    <x v="2"/>
    <x v="0"/>
    <s v="2005-3"/>
    <n v="333666"/>
    <n v="6.7432702163241088E-4"/>
    <s v=""/>
    <n v="1"/>
  </r>
  <r>
    <x v="14"/>
    <n v="14"/>
    <n v="97"/>
    <n v="14"/>
    <n v="1"/>
    <m/>
    <x v="2"/>
    <x v="0"/>
    <s v="2005-3"/>
    <n v="333666"/>
    <n v="2.997008985032937E-6"/>
    <s v=""/>
    <n v="0.14432989690721648"/>
  </r>
  <r>
    <x v="15"/>
    <n v="5"/>
    <n v="6"/>
    <n v="1875"/>
    <n v="375"/>
    <m/>
    <x v="2"/>
    <x v="0"/>
    <s v="2005-3"/>
    <n v="333666"/>
    <n v="1.1238783693873515E-3"/>
    <s v=""/>
    <n v="0.83333333333333337"/>
  </r>
  <r>
    <x v="16"/>
    <n v="2"/>
    <n v="3"/>
    <n v="23"/>
    <n v="11.5"/>
    <m/>
    <x v="2"/>
    <x v="0"/>
    <s v="2005-3"/>
    <n v="333666"/>
    <n v="3.4465603327878775E-5"/>
    <s v=""/>
    <n v="0.66666666666666663"/>
  </r>
  <r>
    <x v="17"/>
    <n v="67"/>
    <n v="73"/>
    <n v="3258"/>
    <n v="48.626865671641802"/>
    <m/>
    <x v="2"/>
    <x v="0"/>
    <s v="2005-3"/>
    <n v="333666"/>
    <n v="1.4573515333190018E-4"/>
    <s v=""/>
    <n v="0.9178082191780822"/>
  </r>
  <r>
    <x v="18"/>
    <n v="47"/>
    <n v="47"/>
    <n v="3788"/>
    <n v="80.595744680851098"/>
    <m/>
    <x v="2"/>
    <x v="0"/>
    <s v="2005-3"/>
    <n v="333666"/>
    <n v="2.4154617096393128E-4"/>
    <s v=""/>
    <n v="1"/>
  </r>
  <r>
    <x v="19"/>
    <n v="100"/>
    <n v="135"/>
    <n v="12918"/>
    <n v="129.18"/>
    <m/>
    <x v="2"/>
    <x v="0"/>
    <s v="2005-3"/>
    <n v="333666"/>
    <n v="3.8715362068655483E-4"/>
    <s v=""/>
    <n v="0.7407407407407407"/>
  </r>
  <r>
    <x v="20"/>
    <n v="69"/>
    <n v="75"/>
    <n v="25653"/>
    <n v="371.78260869565202"/>
    <m/>
    <x v="2"/>
    <x v="0"/>
    <s v="2005-3"/>
    <n v="333666"/>
    <n v="1.1142358187398536E-3"/>
    <s v=""/>
    <n v="0.92"/>
  </r>
  <r>
    <x v="21"/>
    <n v="3"/>
    <n v="8"/>
    <n v="30"/>
    <n v="10"/>
    <m/>
    <x v="2"/>
    <x v="0"/>
    <s v="2005-3"/>
    <n v="333666"/>
    <n v="2.9970089850329372E-5"/>
    <s v=""/>
    <n v="0.375"/>
  </r>
  <r>
    <x v="22"/>
    <n v="5"/>
    <n v="5"/>
    <n v="21"/>
    <n v="4.2"/>
    <m/>
    <x v="2"/>
    <x v="0"/>
    <s v="2005-3"/>
    <n v="333666"/>
    <n v="1.2587437737138336E-5"/>
    <s v=""/>
    <n v="1"/>
  </r>
  <r>
    <x v="39"/>
    <n v="1"/>
    <n v="1"/>
    <n v="432"/>
    <n v="432"/>
    <m/>
    <x v="2"/>
    <x v="0"/>
    <s v="2005-3"/>
    <n v="333666"/>
    <n v="1.2947078815342288E-3"/>
    <s v=""/>
    <n v="1"/>
  </r>
  <r>
    <x v="23"/>
    <n v="1"/>
    <n v="2"/>
    <n v="2"/>
    <n v="2"/>
    <m/>
    <x v="2"/>
    <x v="0"/>
    <s v="2005-3"/>
    <n v="333666"/>
    <n v="5.9940179700658741E-6"/>
    <s v=""/>
    <n v="0.5"/>
  </r>
  <r>
    <x v="42"/>
    <n v="6"/>
    <n v="6"/>
    <n v="10841"/>
    <n v="1806.8333333333301"/>
    <m/>
    <x v="2"/>
    <x v="0"/>
    <s v="2005-3"/>
    <n v="333666"/>
    <n v="5.4150957344570021E-3"/>
    <s v=""/>
    <n v="1"/>
  </r>
  <r>
    <x v="24"/>
    <n v="105"/>
    <n v="223"/>
    <n v="4777"/>
    <n v="45.495238095238101"/>
    <m/>
    <x v="2"/>
    <x v="0"/>
    <s v="2005-3"/>
    <n v="333666"/>
    <n v="1.3634963734764134E-4"/>
    <s v=""/>
    <n v="0.47085201793721976"/>
  </r>
  <r>
    <x v="25"/>
    <n v="6"/>
    <n v="12"/>
    <n v="14"/>
    <n v="2.3333333333333299"/>
    <m/>
    <x v="2"/>
    <x v="0"/>
    <s v="2005-3"/>
    <n v="333666"/>
    <n v="6.9930209650768432E-6"/>
    <s v=""/>
    <n v="0.5"/>
  </r>
  <r>
    <x v="26"/>
    <n v="2"/>
    <n v="2"/>
    <n v="14"/>
    <n v="7"/>
    <m/>
    <x v="2"/>
    <x v="0"/>
    <s v="2005-3"/>
    <n v="333666"/>
    <n v="2.0979062895230558E-5"/>
    <s v=""/>
    <n v="1"/>
  </r>
  <r>
    <x v="27"/>
    <n v="316"/>
    <n v="316"/>
    <n v="5851"/>
    <n v="18.515822784810101"/>
    <m/>
    <x v="2"/>
    <x v="0"/>
    <s v="2005-3"/>
    <n v="333666"/>
    <n v="5.5492087251353451E-5"/>
    <s v=""/>
    <n v="1"/>
  </r>
  <r>
    <x v="43"/>
    <n v="1"/>
    <n v="1"/>
    <n v="44"/>
    <n v="44"/>
    <m/>
    <x v="2"/>
    <x v="0"/>
    <s v="2005-3"/>
    <n v="333666"/>
    <n v="1.3186839534144924E-4"/>
    <s v=""/>
    <n v="1"/>
  </r>
  <r>
    <x v="28"/>
    <n v="1"/>
    <n v="1"/>
    <n v="4"/>
    <n v="4"/>
    <m/>
    <x v="2"/>
    <x v="0"/>
    <s v="2005-3"/>
    <n v="333666"/>
    <n v="1.1988035940131748E-5"/>
    <s v=""/>
    <n v="1"/>
  </r>
  <r>
    <x v="29"/>
    <n v="43"/>
    <n v="46"/>
    <n v="117"/>
    <n v="2.7209302325581399"/>
    <m/>
    <x v="2"/>
    <x v="0"/>
    <s v="2005-3"/>
    <n v="333666"/>
    <n v="8.1546523546245045E-6"/>
    <s v=""/>
    <n v="0.93478260869565222"/>
  </r>
  <r>
    <x v="40"/>
    <n v="10"/>
    <n v="11"/>
    <n v="119"/>
    <n v="11.9"/>
    <m/>
    <x v="2"/>
    <x v="0"/>
    <s v="2005-3"/>
    <n v="333666"/>
    <n v="3.5664406921891951E-5"/>
    <s v=""/>
    <n v="0.90909090909090906"/>
  </r>
  <r>
    <x v="30"/>
    <n v="16"/>
    <n v="18"/>
    <n v="2866"/>
    <n v="179.125"/>
    <m/>
    <x v="2"/>
    <x v="0"/>
    <s v="2005-3"/>
    <n v="333666"/>
    <n v="5.3683923444402485E-4"/>
    <s v=""/>
    <n v="0.88888888888888884"/>
  </r>
  <r>
    <x v="31"/>
    <n v="82"/>
    <n v="140"/>
    <n v="8032"/>
    <n v="97.951219512195095"/>
    <m/>
    <x v="2"/>
    <x v="0"/>
    <s v="2005-3"/>
    <n v="333666"/>
    <n v="2.9356068497298225E-4"/>
    <s v=""/>
    <n v="0.58571428571428574"/>
  </r>
  <r>
    <x v="32"/>
    <n v="35"/>
    <n v="83"/>
    <n v="624"/>
    <n v="17.828571428571401"/>
    <m/>
    <x v="2"/>
    <x v="0"/>
    <s v="2005-3"/>
    <n v="333666"/>
    <n v="5.3432388761729995E-5"/>
    <s v=""/>
    <n v="0.42168674698795183"/>
  </r>
  <r>
    <x v="33"/>
    <n v="102"/>
    <n v="103"/>
    <n v="2183"/>
    <n v="21.401960784313701"/>
    <m/>
    <x v="2"/>
    <x v="0"/>
    <s v="2005-3"/>
    <n v="333666"/>
    <n v="6.4141868767910728E-5"/>
    <s v=""/>
    <n v="0.99029126213592233"/>
  </r>
  <r>
    <x v="34"/>
    <n v="32"/>
    <n v="38"/>
    <n v="208"/>
    <n v="6.5"/>
    <m/>
    <x v="2"/>
    <x v="0"/>
    <s v="2005-3"/>
    <n v="333666"/>
    <n v="1.9480558402714093E-5"/>
    <s v=""/>
    <n v="0.84210526315789469"/>
  </r>
  <r>
    <x v="44"/>
    <n v="1"/>
    <n v="1"/>
    <n v="1"/>
    <n v="1"/>
    <m/>
    <x v="2"/>
    <x v="0"/>
    <s v="2005-3"/>
    <n v="333666"/>
    <n v="2.997008985032937E-6"/>
    <s v=""/>
    <n v="1"/>
  </r>
  <r>
    <x v="35"/>
    <n v="196"/>
    <n v="210"/>
    <n v="9131"/>
    <n v="46.586734693877602"/>
    <m/>
    <x v="2"/>
    <x v="0"/>
    <s v="2005-3"/>
    <n v="333666"/>
    <n v="1.3962086246089683E-4"/>
    <s v=""/>
    <n v="0.93333333333333335"/>
  </r>
  <r>
    <x v="36"/>
    <n v="34"/>
    <n v="47"/>
    <n v="2653"/>
    <n v="78.029411764705898"/>
    <m/>
    <x v="2"/>
    <x v="0"/>
    <s v="2005-3"/>
    <n v="333666"/>
    <n v="2.3385484815565834E-4"/>
    <s v=""/>
    <n v="0.72340425531914898"/>
  </r>
  <r>
    <x v="37"/>
    <n v="175"/>
    <n v="203"/>
    <n v="11055"/>
    <n v="63.171428571428599"/>
    <m/>
    <x v="2"/>
    <x v="0"/>
    <s v="2005-3"/>
    <n v="333666"/>
    <n v="1.8932533902593792E-4"/>
    <s v=""/>
    <n v="0.86206896551724133"/>
  </r>
  <r>
    <x v="0"/>
    <n v="10"/>
    <n v="10"/>
    <n v="203"/>
    <n v="20.3"/>
    <m/>
    <x v="3"/>
    <x v="0"/>
    <s v="2005-4"/>
    <n v="338437"/>
    <n v="5.9981621394823855E-5"/>
    <s v=""/>
    <n v="1"/>
  </r>
  <r>
    <x v="1"/>
    <n v="39"/>
    <n v="41"/>
    <n v="6312"/>
    <n v="161.84615384615401"/>
    <m/>
    <x v="3"/>
    <x v="0"/>
    <s v="2005-4"/>
    <n v="338437"/>
    <n v="4.7821648887726224E-4"/>
    <s v=""/>
    <n v="0.95121951219512191"/>
  </r>
  <r>
    <x v="2"/>
    <n v="15"/>
    <n v="24"/>
    <n v="284"/>
    <n v="18.933333333333302"/>
    <m/>
    <x v="3"/>
    <x v="0"/>
    <s v="2005-4"/>
    <n v="338437"/>
    <n v="5.5943449839507213E-5"/>
    <s v=""/>
    <n v="0.625"/>
  </r>
  <r>
    <x v="3"/>
    <n v="32"/>
    <n v="53"/>
    <n v="7203"/>
    <n v="225.09375"/>
    <m/>
    <x v="3"/>
    <x v="0"/>
    <s v="2005-4"/>
    <n v="338437"/>
    <n v="6.650979355094154E-4"/>
    <s v=""/>
    <n v="0.60377358490566035"/>
  </r>
  <r>
    <x v="4"/>
    <n v="14"/>
    <n v="19"/>
    <n v="1468"/>
    <n v="104.857142857143"/>
    <m/>
    <x v="3"/>
    <x v="0"/>
    <s v="2005-4"/>
    <n v="338437"/>
    <n v="3.0982765731035023E-4"/>
    <s v=""/>
    <n v="0.73684210526315785"/>
  </r>
  <r>
    <x v="5"/>
    <n v="30"/>
    <n v="50"/>
    <n v="104"/>
    <n v="3.4666666666666699"/>
    <m/>
    <x v="3"/>
    <x v="0"/>
    <s v="2005-4"/>
    <n v="338437"/>
    <n v="1.0243166872022473E-5"/>
    <s v=""/>
    <n v="0.6"/>
  </r>
  <r>
    <x v="6"/>
    <n v="16"/>
    <n v="19"/>
    <n v="1963"/>
    <n v="122.6875"/>
    <m/>
    <x v="3"/>
    <x v="0"/>
    <s v="2005-4"/>
    <n v="338437"/>
    <n v="3.6251207758016999E-4"/>
    <s v=""/>
    <n v="0.84210526315789469"/>
  </r>
  <r>
    <x v="7"/>
    <n v="45"/>
    <n v="70"/>
    <n v="106"/>
    <n v="2.3555555555555601"/>
    <m/>
    <x v="3"/>
    <x v="0"/>
    <s v="2005-4"/>
    <n v="338437"/>
    <n v="6.9601005668870724E-6"/>
    <s v=""/>
    <n v="0.6428571428571429"/>
  </r>
  <r>
    <x v="8"/>
    <n v="7"/>
    <n v="8"/>
    <n v="2004"/>
    <n v="286.28571428571399"/>
    <m/>
    <x v="3"/>
    <x v="0"/>
    <s v="2005-4"/>
    <n v="338437"/>
    <n v="8.4590548399174435E-4"/>
    <s v=""/>
    <n v="0.875"/>
  </r>
  <r>
    <x v="9"/>
    <n v="217"/>
    <n v="274"/>
    <n v="2"/>
    <n v="9.2165898617511503E-3"/>
    <m/>
    <x v="3"/>
    <x v="0"/>
    <s v="2005-4"/>
    <n v="338437"/>
    <n v="2.7232808061031005E-8"/>
    <s v=""/>
    <n v="0.79197080291970801"/>
  </r>
  <r>
    <x v="10"/>
    <n v="80"/>
    <n v="89"/>
    <n v="1436"/>
    <n v="17.95"/>
    <m/>
    <x v="3"/>
    <x v="0"/>
    <s v="2005-4"/>
    <n v="338437"/>
    <n v="5.3037936159462471E-5"/>
    <s v=""/>
    <n v="0.898876404494382"/>
  </r>
  <r>
    <x v="11"/>
    <n v="16"/>
    <n v="20"/>
    <n v="921"/>
    <n v="57.5625"/>
    <m/>
    <x v="3"/>
    <x v="0"/>
    <s v="2005-4"/>
    <n v="338437"/>
    <n v="1.7008335377042107E-4"/>
    <s v=""/>
    <n v="0.8"/>
  </r>
  <r>
    <x v="41"/>
    <n v="3"/>
    <n v="3"/>
    <n v="4"/>
    <n v="1.3333333333333299"/>
    <m/>
    <x v="3"/>
    <x v="0"/>
    <s v="2005-4"/>
    <n v="338437"/>
    <n v="3.9396795661624765E-6"/>
    <s v=""/>
    <n v="1"/>
  </r>
  <r>
    <x v="12"/>
    <n v="8"/>
    <n v="22"/>
    <n v="21"/>
    <n v="2.625"/>
    <m/>
    <x v="3"/>
    <x v="0"/>
    <s v="2005-4"/>
    <n v="338437"/>
    <n v="7.7562441458823948E-6"/>
    <s v=""/>
    <n v="0.36363636363636365"/>
  </r>
  <r>
    <x v="13"/>
    <n v="11"/>
    <n v="11"/>
    <n v="291"/>
    <n v="26.454545454545499"/>
    <m/>
    <x v="3"/>
    <x v="0"/>
    <s v="2005-4"/>
    <n v="338437"/>
    <n v="7.8166824119542191E-5"/>
    <s v=""/>
    <n v="1"/>
  </r>
  <r>
    <x v="14"/>
    <n v="7"/>
    <n v="62"/>
    <n v="0"/>
    <n v="0"/>
    <m/>
    <x v="3"/>
    <x v="0"/>
    <s v="2005-4"/>
    <n v="338437"/>
    <n v="0"/>
    <s v=""/>
    <n v="0.11290322580645161"/>
  </r>
  <r>
    <x v="45"/>
    <n v="2"/>
    <n v="2"/>
    <n v="1038"/>
    <n v="519"/>
    <m/>
    <x v="3"/>
    <x v="0"/>
    <s v="2005-4"/>
    <n v="338437"/>
    <n v="1.5335202711287477E-3"/>
    <s v=""/>
    <n v="1"/>
  </r>
  <r>
    <x v="15"/>
    <n v="5"/>
    <n v="5"/>
    <n v="806"/>
    <n v="161.19999999999999"/>
    <m/>
    <x v="3"/>
    <x v="0"/>
    <s v="2005-4"/>
    <n v="338437"/>
    <n v="4.7630725954904456E-4"/>
    <s v=""/>
    <n v="1"/>
  </r>
  <r>
    <x v="16"/>
    <n v="5"/>
    <n v="6"/>
    <n v="146"/>
    <n v="29.2"/>
    <m/>
    <x v="3"/>
    <x v="0"/>
    <s v="2005-4"/>
    <n v="338437"/>
    <n v="8.6278982498958441E-5"/>
    <s v=""/>
    <n v="0.83333333333333337"/>
  </r>
  <r>
    <x v="38"/>
    <n v="3"/>
    <n v="3"/>
    <n v="96"/>
    <n v="32"/>
    <m/>
    <x v="3"/>
    <x v="0"/>
    <s v="2005-4"/>
    <n v="338437"/>
    <n v="9.4552309587899667E-5"/>
    <s v=""/>
    <n v="1"/>
  </r>
  <r>
    <x v="18"/>
    <n v="46"/>
    <n v="46"/>
    <n v="9326"/>
    <n v="202.73913043478299"/>
    <m/>
    <x v="3"/>
    <x v="0"/>
    <s v="2005-4"/>
    <n v="338437"/>
    <n v="5.9904540707659919E-4"/>
    <s v=""/>
    <n v="1"/>
  </r>
  <r>
    <x v="19"/>
    <n v="55"/>
    <n v="76"/>
    <n v="4549"/>
    <n v="82.709090909090904"/>
    <m/>
    <x v="3"/>
    <x v="0"/>
    <s v="2005-4"/>
    <n v="338437"/>
    <n v="2.4438548654281565E-4"/>
    <s v=""/>
    <n v="0.72368421052631582"/>
  </r>
  <r>
    <x v="20"/>
    <n v="19"/>
    <n v="28"/>
    <n v="2872"/>
    <n v="151.157894736842"/>
    <m/>
    <x v="3"/>
    <x v="0"/>
    <s v="2005-4"/>
    <n v="338437"/>
    <n v="4.4663525186915733E-4"/>
    <s v=""/>
    <n v="0.6785714285714286"/>
  </r>
  <r>
    <x v="21"/>
    <n v="2"/>
    <n v="6"/>
    <n v="14"/>
    <n v="7"/>
    <m/>
    <x v="3"/>
    <x v="0"/>
    <s v="2005-4"/>
    <n v="338437"/>
    <n v="2.0683317722353054E-5"/>
    <s v=""/>
    <n v="0.33333333333333331"/>
  </r>
  <r>
    <x v="22"/>
    <n v="1"/>
    <n v="2"/>
    <n v="4"/>
    <n v="4"/>
    <m/>
    <x v="3"/>
    <x v="0"/>
    <s v="2005-4"/>
    <n v="338437"/>
    <n v="1.1819038698487458E-5"/>
    <s v=""/>
    <n v="0.5"/>
  </r>
  <r>
    <x v="39"/>
    <n v="1"/>
    <n v="1"/>
    <n v="433"/>
    <n v="433"/>
    <m/>
    <x v="3"/>
    <x v="0"/>
    <s v="2005-4"/>
    <n v="338437"/>
    <n v="1.2794109391112674E-3"/>
    <s v=""/>
    <n v="1"/>
  </r>
  <r>
    <x v="23"/>
    <n v="4"/>
    <n v="6"/>
    <n v="2507"/>
    <n v="626.75"/>
    <m/>
    <x v="3"/>
    <x v="0"/>
    <s v="2005-4"/>
    <n v="338437"/>
    <n v="1.8518956260692536E-3"/>
    <s v=""/>
    <n v="0.66666666666666663"/>
  </r>
  <r>
    <x v="24"/>
    <n v="80"/>
    <n v="151"/>
    <n v="932"/>
    <n v="11.65"/>
    <m/>
    <x v="3"/>
    <x v="0"/>
    <s v="2005-4"/>
    <n v="338437"/>
    <n v="3.4422950209344724E-5"/>
    <s v=""/>
    <n v="0.5298013245033113"/>
  </r>
  <r>
    <x v="25"/>
    <n v="6"/>
    <n v="9"/>
    <n v="13"/>
    <n v="2.1666666666666701"/>
    <m/>
    <x v="3"/>
    <x v="0"/>
    <s v="2005-4"/>
    <n v="338437"/>
    <n v="6.4019792950140504E-6"/>
    <s v=""/>
    <n v="0.66666666666666663"/>
  </r>
  <r>
    <x v="26"/>
    <n v="85"/>
    <n v="92"/>
    <n v="8835"/>
    <n v="103.941176470588"/>
    <m/>
    <x v="3"/>
    <x v="0"/>
    <s v="2005-4"/>
    <n v="338437"/>
    <n v="3.071211967680484E-4"/>
    <s v=""/>
    <n v="0.92391304347826086"/>
  </r>
  <r>
    <x v="27"/>
    <n v="131"/>
    <n v="133"/>
    <n v="2428"/>
    <n v="18.534351145038201"/>
    <m/>
    <x v="3"/>
    <x v="0"/>
    <s v="2005-4"/>
    <n v="338437"/>
    <n v="5.4764553358640457E-5"/>
    <s v=""/>
    <n v="0.98496240601503759"/>
  </r>
  <r>
    <x v="43"/>
    <n v="1"/>
    <n v="1"/>
    <n v="648"/>
    <n v="648"/>
    <m/>
    <x v="3"/>
    <x v="0"/>
    <s v="2005-4"/>
    <n v="338437"/>
    <n v="1.9146842691549683E-3"/>
    <s v=""/>
    <n v="1"/>
  </r>
  <r>
    <x v="28"/>
    <n v="2"/>
    <n v="2"/>
    <n v="26"/>
    <n v="13"/>
    <m/>
    <x v="3"/>
    <x v="0"/>
    <s v="2005-4"/>
    <n v="338437"/>
    <n v="3.8411875770084241E-5"/>
    <s v=""/>
    <n v="1"/>
  </r>
  <r>
    <x v="29"/>
    <n v="39"/>
    <n v="41"/>
    <n v="456"/>
    <n v="11.692307692307701"/>
    <m/>
    <x v="3"/>
    <x v="0"/>
    <s v="2005-4"/>
    <n v="338437"/>
    <n v="3.4547959272501825E-5"/>
    <s v=""/>
    <n v="0.95121951219512191"/>
  </r>
  <r>
    <x v="40"/>
    <n v="9"/>
    <n v="10"/>
    <n v="160"/>
    <n v="17.7777777777778"/>
    <m/>
    <x v="3"/>
    <x v="0"/>
    <s v="2005-4"/>
    <n v="338437"/>
    <n v="5.2529060882166548E-5"/>
    <s v=""/>
    <n v="0.9"/>
  </r>
  <r>
    <x v="30"/>
    <n v="20"/>
    <n v="22"/>
    <n v="606"/>
    <n v="30.3"/>
    <m/>
    <x v="3"/>
    <x v="0"/>
    <s v="2005-4"/>
    <n v="338437"/>
    <n v="8.9529218141042505E-5"/>
    <s v=""/>
    <n v="0.90909090909090906"/>
  </r>
  <r>
    <x v="31"/>
    <n v="62"/>
    <n v="80"/>
    <n v="13705"/>
    <n v="221.04838709677401"/>
    <m/>
    <x v="3"/>
    <x v="0"/>
    <s v="2005-4"/>
    <n v="338437"/>
    <n v="6.5314486033375197E-4"/>
    <s v=""/>
    <n v="0.77500000000000002"/>
  </r>
  <r>
    <x v="32"/>
    <n v="5"/>
    <n v="27"/>
    <n v="68"/>
    <n v="13.6"/>
    <m/>
    <x v="3"/>
    <x v="0"/>
    <s v="2005-4"/>
    <n v="338437"/>
    <n v="4.0184731574857361E-5"/>
    <s v=""/>
    <n v="0.18518518518518517"/>
  </r>
  <r>
    <x v="33"/>
    <n v="32"/>
    <n v="32"/>
    <n v="1112"/>
    <n v="34.75"/>
    <m/>
    <x v="3"/>
    <x v="0"/>
    <s v="2005-4"/>
    <n v="338437"/>
    <n v="1.0267789869310979E-4"/>
    <s v=""/>
    <n v="1"/>
  </r>
  <r>
    <x v="34"/>
    <n v="40"/>
    <n v="44"/>
    <n v="58"/>
    <n v="1.45"/>
    <m/>
    <x v="3"/>
    <x v="0"/>
    <s v="2005-4"/>
    <n v="338437"/>
    <n v="4.2844015282017036E-6"/>
    <s v=""/>
    <n v="0.90909090909090906"/>
  </r>
  <r>
    <x v="35"/>
    <n v="95"/>
    <n v="111"/>
    <n v="5904"/>
    <n v="62.147368421052597"/>
    <m/>
    <x v="3"/>
    <x v="0"/>
    <s v="2005-4"/>
    <n v="338437"/>
    <n v="1.8363053809439451E-4"/>
    <s v=""/>
    <n v="0.85585585585585588"/>
  </r>
  <r>
    <x v="36"/>
    <n v="19"/>
    <n v="21"/>
    <n v="365"/>
    <n v="19.210526315789501"/>
    <m/>
    <x v="3"/>
    <x v="0"/>
    <s v="2005-4"/>
    <n v="338437"/>
    <n v="5.6762488486156957E-5"/>
    <s v=""/>
    <n v="0.90476190476190477"/>
  </r>
  <r>
    <x v="37"/>
    <n v="5"/>
    <n v="5"/>
    <n v="28"/>
    <n v="5.6"/>
    <m/>
    <x v="3"/>
    <x v="0"/>
    <s v="2005-4"/>
    <n v="338437"/>
    <n v="1.6546654177882441E-5"/>
    <s v=""/>
    <n v="1"/>
  </r>
  <r>
    <x v="0"/>
    <n v="7"/>
    <n v="8"/>
    <n v="1467"/>
    <n v="209.57142857142901"/>
    <m/>
    <x v="0"/>
    <x v="1"/>
    <s v="2006-1"/>
    <n v="339348"/>
    <n v="6.1757083752203936E-4"/>
    <s v=""/>
    <n v="0.875"/>
  </r>
  <r>
    <x v="1"/>
    <n v="14"/>
    <n v="14"/>
    <n v="302"/>
    <n v="21.571428571428601"/>
    <m/>
    <x v="0"/>
    <x v="1"/>
    <s v="2006-1"/>
    <n v="339348"/>
    <n v="6.3567277754483892E-5"/>
    <s v=""/>
    <n v="1"/>
  </r>
  <r>
    <x v="2"/>
    <n v="10"/>
    <n v="18"/>
    <n v="104"/>
    <n v="10.4"/>
    <m/>
    <x v="0"/>
    <x v="1"/>
    <s v="2006-1"/>
    <n v="339348"/>
    <n v="3.0647005433949812E-5"/>
    <s v=""/>
    <n v="0.55555555555555558"/>
  </r>
  <r>
    <x v="3"/>
    <n v="21"/>
    <n v="40"/>
    <n v="2395"/>
    <n v="114.04761904761899"/>
    <m/>
    <x v="0"/>
    <x v="1"/>
    <s v="2006-1"/>
    <n v="339348"/>
    <n v="3.3607865391167472E-4"/>
    <s v=""/>
    <n v="0.52500000000000002"/>
  </r>
  <r>
    <x v="4"/>
    <n v="25"/>
    <n v="34"/>
    <n v="3422"/>
    <n v="136.88"/>
    <m/>
    <x v="0"/>
    <x v="1"/>
    <s v="2006-1"/>
    <n v="339348"/>
    <n v="4.0336174074990865E-4"/>
    <s v=""/>
    <n v="0.73529411764705888"/>
  </r>
  <r>
    <x v="5"/>
    <n v="33"/>
    <n v="57"/>
    <n v="88"/>
    <n v="2.6666666666666701"/>
    <m/>
    <x v="0"/>
    <x v="1"/>
    <s v="2006-1"/>
    <n v="339348"/>
    <n v="7.8582065215256024E-6"/>
    <s v=""/>
    <n v="0.57894736842105265"/>
  </r>
  <r>
    <x v="6"/>
    <n v="8"/>
    <n v="11"/>
    <n v="282"/>
    <n v="35.25"/>
    <m/>
    <x v="0"/>
    <x v="1"/>
    <s v="2006-1"/>
    <n v="339348"/>
    <n v="1.0387566745641642E-4"/>
    <s v=""/>
    <n v="0.72727272727272729"/>
  </r>
  <r>
    <x v="7"/>
    <n v="52"/>
    <n v="77"/>
    <n v="105"/>
    <n v="2.0192307692307701"/>
    <m/>
    <x v="0"/>
    <x v="1"/>
    <s v="2006-1"/>
    <n v="339348"/>
    <n v="5.9503246497128904E-6"/>
    <s v=""/>
    <n v="0.67532467532467533"/>
  </r>
  <r>
    <x v="8"/>
    <n v="5"/>
    <n v="8"/>
    <n v="32"/>
    <n v="6.4"/>
    <m/>
    <x v="0"/>
    <x v="1"/>
    <s v="2006-1"/>
    <n v="339348"/>
    <n v="1.8859695651661421E-5"/>
    <s v=""/>
    <n v="0.625"/>
  </r>
  <r>
    <x v="9"/>
    <n v="170"/>
    <n v="236"/>
    <n v="1"/>
    <n v="5.8823529411764696E-3"/>
    <m/>
    <x v="0"/>
    <x v="1"/>
    <s v="2006-1"/>
    <n v="339348"/>
    <n v="1.7334279091600569E-8"/>
    <s v=""/>
    <n v="0.72033898305084743"/>
  </r>
  <r>
    <x v="10"/>
    <n v="75"/>
    <n v="84"/>
    <n v="2562"/>
    <n v="34.159999999999997"/>
    <m/>
    <x v="0"/>
    <x v="1"/>
    <s v="2006-1"/>
    <n v="339348"/>
    <n v="1.0066362554074283E-4"/>
    <s v=""/>
    <n v="0.8928571428571429"/>
  </r>
  <r>
    <x v="11"/>
    <n v="6"/>
    <n v="11"/>
    <n v="678"/>
    <n v="113"/>
    <m/>
    <x v="0"/>
    <x v="1"/>
    <s v="2006-1"/>
    <n v="339348"/>
    <n v="3.3299150134964695E-4"/>
    <s v=""/>
    <n v="0.54545454545454541"/>
  </r>
  <r>
    <x v="41"/>
    <n v="2"/>
    <n v="2"/>
    <n v="6"/>
    <n v="3"/>
    <m/>
    <x v="0"/>
    <x v="1"/>
    <s v="2006-1"/>
    <n v="339348"/>
    <n v="8.8404823367162915E-6"/>
    <s v=""/>
    <n v="1"/>
  </r>
  <r>
    <x v="12"/>
    <n v="4"/>
    <n v="16"/>
    <n v="18"/>
    <n v="4.5"/>
    <m/>
    <x v="0"/>
    <x v="1"/>
    <s v="2006-1"/>
    <n v="339348"/>
    <n v="1.3260723505074436E-5"/>
    <s v=""/>
    <n v="0.25"/>
  </r>
  <r>
    <x v="13"/>
    <n v="16"/>
    <n v="16"/>
    <n v="4521"/>
    <n v="282.5625"/>
    <m/>
    <x v="0"/>
    <x v="1"/>
    <s v="2006-1"/>
    <n v="339348"/>
    <n v="8.326629300894657E-4"/>
    <s v=""/>
    <n v="1"/>
  </r>
  <r>
    <x v="14"/>
    <n v="10"/>
    <n v="77"/>
    <n v="0"/>
    <n v="0"/>
    <m/>
    <x v="0"/>
    <x v="1"/>
    <s v="2006-1"/>
    <n v="339348"/>
    <n v="0"/>
    <s v=""/>
    <n v="0.12987012987012986"/>
  </r>
  <r>
    <x v="15"/>
    <n v="9"/>
    <n v="11"/>
    <n v="1059"/>
    <n v="117.666666666667"/>
    <m/>
    <x v="0"/>
    <x v="1"/>
    <s v="2006-1"/>
    <n v="339348"/>
    <n v="3.4674336276231774E-4"/>
    <s v=""/>
    <n v="0.81818181818181823"/>
  </r>
  <r>
    <x v="16"/>
    <n v="7"/>
    <n v="8"/>
    <n v="1115"/>
    <n v="159.28571428571399"/>
    <m/>
    <x v="0"/>
    <x v="1"/>
    <s v="2006-1"/>
    <n v="339348"/>
    <n v="4.6938751454469747E-4"/>
    <s v=""/>
    <n v="0.875"/>
  </r>
  <r>
    <x v="38"/>
    <n v="1"/>
    <n v="1"/>
    <n v="4"/>
    <n v="4"/>
    <m/>
    <x v="0"/>
    <x v="1"/>
    <s v="2006-1"/>
    <n v="339348"/>
    <n v="1.1787309782288388E-5"/>
    <s v=""/>
    <n v="1"/>
  </r>
  <r>
    <x v="17"/>
    <n v="4"/>
    <n v="4"/>
    <n v="4"/>
    <n v="1"/>
    <m/>
    <x v="0"/>
    <x v="1"/>
    <s v="2006-1"/>
    <n v="339348"/>
    <n v="2.9468274455720969E-6"/>
    <s v=""/>
    <n v="1"/>
  </r>
  <r>
    <x v="46"/>
    <n v="1"/>
    <n v="1"/>
    <n v="1218"/>
    <n v="1218"/>
    <m/>
    <x v="0"/>
    <x v="1"/>
    <s v="2006-1"/>
    <n v="339348"/>
    <n v="3.5892358287068142E-3"/>
    <s v=""/>
    <n v="1"/>
  </r>
  <r>
    <x v="18"/>
    <n v="49"/>
    <n v="49"/>
    <n v="2999"/>
    <n v="61.2040816326531"/>
    <m/>
    <x v="0"/>
    <x v="1"/>
    <s v="2006-1"/>
    <n v="339348"/>
    <n v="1.8035786753613724E-4"/>
    <s v=""/>
    <n v="1"/>
  </r>
  <r>
    <x v="19"/>
    <n v="53"/>
    <n v="77"/>
    <n v="5006"/>
    <n v="94.452830188679201"/>
    <m/>
    <x v="0"/>
    <x v="1"/>
    <s v="2006-1"/>
    <n v="339348"/>
    <n v="2.7833619231196059E-4"/>
    <s v=""/>
    <n v="0.68831168831168832"/>
  </r>
  <r>
    <x v="20"/>
    <n v="16"/>
    <n v="18"/>
    <n v="4395"/>
    <n v="274.6875"/>
    <m/>
    <x v="0"/>
    <x v="1"/>
    <s v="2006-1"/>
    <n v="339348"/>
    <n v="8.0945666395558545E-4"/>
    <s v=""/>
    <n v="0.88888888888888884"/>
  </r>
  <r>
    <x v="21"/>
    <n v="2"/>
    <n v="7"/>
    <n v="166"/>
    <n v="83"/>
    <m/>
    <x v="0"/>
    <x v="1"/>
    <s v="2006-1"/>
    <n v="339348"/>
    <n v="2.4458667798248404E-4"/>
    <s v=""/>
    <n v="0.2857142857142857"/>
  </r>
  <r>
    <x v="22"/>
    <n v="1"/>
    <n v="1"/>
    <n v="1"/>
    <n v="1"/>
    <m/>
    <x v="0"/>
    <x v="1"/>
    <s v="2006-1"/>
    <n v="339348"/>
    <n v="2.9468274455720969E-6"/>
    <s v=""/>
    <n v="1"/>
  </r>
  <r>
    <x v="23"/>
    <n v="3"/>
    <n v="4"/>
    <n v="707"/>
    <n v="235.666666666667"/>
    <m/>
    <x v="0"/>
    <x v="1"/>
    <s v="2006-1"/>
    <n v="339348"/>
    <n v="6.9446900133982514E-4"/>
    <s v=""/>
    <n v="0.75"/>
  </r>
  <r>
    <x v="42"/>
    <n v="3"/>
    <n v="3"/>
    <n v="6"/>
    <n v="2"/>
    <m/>
    <x v="0"/>
    <x v="1"/>
    <s v="2006-1"/>
    <n v="339348"/>
    <n v="5.8936548911441938E-6"/>
    <s v=""/>
    <n v="1"/>
  </r>
  <r>
    <x v="24"/>
    <n v="81"/>
    <n v="174"/>
    <n v="2546"/>
    <n v="31.432098765432102"/>
    <m/>
    <x v="0"/>
    <x v="1"/>
    <s v="2006-1"/>
    <n v="339348"/>
    <n v="9.2624971313908143E-5"/>
    <s v=""/>
    <n v="0.46551724137931033"/>
  </r>
  <r>
    <x v="25"/>
    <n v="6"/>
    <n v="17"/>
    <n v="24"/>
    <n v="4"/>
    <m/>
    <x v="0"/>
    <x v="1"/>
    <s v="2006-1"/>
    <n v="339348"/>
    <n v="1.1787309782288388E-5"/>
    <s v=""/>
    <n v="0.35294117647058826"/>
  </r>
  <r>
    <x v="26"/>
    <n v="192"/>
    <n v="216"/>
    <n v="26234"/>
    <n v="136.635416666667"/>
    <m/>
    <x v="0"/>
    <x v="1"/>
    <s v="2006-1"/>
    <n v="339348"/>
    <n v="4.0264099587051345E-4"/>
    <s v=""/>
    <n v="0.88888888888888884"/>
  </r>
  <r>
    <x v="27"/>
    <n v="92"/>
    <n v="93"/>
    <n v="543"/>
    <n v="5.9021739130434803"/>
    <m/>
    <x v="0"/>
    <x v="1"/>
    <s v="2006-1"/>
    <n v="339348"/>
    <n v="1.7392688075496186E-5"/>
    <s v=""/>
    <n v="0.989247311827957"/>
  </r>
  <r>
    <x v="28"/>
    <n v="2"/>
    <n v="2"/>
    <n v="6"/>
    <n v="3"/>
    <m/>
    <x v="0"/>
    <x v="1"/>
    <s v="2006-1"/>
    <n v="339348"/>
    <n v="8.8404823367162915E-6"/>
    <s v=""/>
    <n v="1"/>
  </r>
  <r>
    <x v="29"/>
    <n v="30"/>
    <n v="35"/>
    <n v="144"/>
    <n v="4.8"/>
    <m/>
    <x v="0"/>
    <x v="1"/>
    <s v="2006-1"/>
    <n v="339348"/>
    <n v="1.4144771738746066E-5"/>
    <s v=""/>
    <n v="0.8571428571428571"/>
  </r>
  <r>
    <x v="40"/>
    <n v="15"/>
    <n v="16"/>
    <n v="121"/>
    <n v="8.06666666666667"/>
    <m/>
    <x v="0"/>
    <x v="1"/>
    <s v="2006-1"/>
    <n v="339348"/>
    <n v="2.3771074727614928E-5"/>
    <s v=""/>
    <n v="0.9375"/>
  </r>
  <r>
    <x v="30"/>
    <n v="9"/>
    <n v="9"/>
    <n v="111"/>
    <n v="12.3333333333333"/>
    <m/>
    <x v="0"/>
    <x v="1"/>
    <s v="2006-1"/>
    <n v="339348"/>
    <n v="3.6344205162055764E-5"/>
    <s v=""/>
    <n v="1"/>
  </r>
  <r>
    <x v="31"/>
    <n v="79"/>
    <n v="120"/>
    <n v="8227"/>
    <n v="104.139240506329"/>
    <m/>
    <x v="0"/>
    <x v="1"/>
    <s v="2006-1"/>
    <n v="339348"/>
    <n v="3.0688037208508376E-4"/>
    <s v=""/>
    <n v="0.65833333333333333"/>
  </r>
  <r>
    <x v="32"/>
    <n v="7"/>
    <n v="26"/>
    <n v="211"/>
    <n v="30.1428571428571"/>
    <m/>
    <x v="0"/>
    <x v="1"/>
    <s v="2006-1"/>
    <n v="339348"/>
    <n v="8.8825798716530229E-5"/>
    <s v=""/>
    <n v="0.26923076923076922"/>
  </r>
  <r>
    <x v="33"/>
    <n v="12"/>
    <n v="12"/>
    <n v="347"/>
    <n v="28.9166666666667"/>
    <m/>
    <x v="0"/>
    <x v="1"/>
    <s v="2006-1"/>
    <n v="339348"/>
    <n v="8.5212426967793244E-5"/>
    <s v=""/>
    <n v="1"/>
  </r>
  <r>
    <x v="34"/>
    <n v="65"/>
    <n v="71"/>
    <n v="100"/>
    <n v="1.5384615384615401"/>
    <m/>
    <x v="0"/>
    <x v="1"/>
    <s v="2006-1"/>
    <n v="339348"/>
    <n v="4.5335806854955391E-6"/>
    <s v=""/>
    <n v="0.91549295774647887"/>
  </r>
  <r>
    <x v="35"/>
    <n v="99"/>
    <n v="111"/>
    <n v="6633"/>
    <n v="67"/>
    <m/>
    <x v="0"/>
    <x v="1"/>
    <s v="2006-1"/>
    <n v="339348"/>
    <n v="1.9743743885333051E-4"/>
    <s v=""/>
    <n v="0.89189189189189189"/>
  </r>
  <r>
    <x v="36"/>
    <n v="70"/>
    <n v="82"/>
    <n v="9387"/>
    <n v="134.1"/>
    <m/>
    <x v="0"/>
    <x v="1"/>
    <s v="2006-1"/>
    <n v="339348"/>
    <n v="3.9516956045121821E-4"/>
    <s v=""/>
    <n v="0.85365853658536583"/>
  </r>
  <r>
    <x v="37"/>
    <n v="156"/>
    <n v="185"/>
    <n v="21251"/>
    <n v="136.22435897435901"/>
    <m/>
    <x v="0"/>
    <x v="1"/>
    <s v="2006-1"/>
    <n v="339348"/>
    <n v="4.0142967978110675E-4"/>
    <s v=""/>
    <n v="0.84324324324324329"/>
  </r>
  <r>
    <x v="0"/>
    <n v="8"/>
    <n v="8"/>
    <n v="1660"/>
    <n v="207.5"/>
    <m/>
    <x v="1"/>
    <x v="1"/>
    <s v="2006-2"/>
    <n v="339158"/>
    <n v="6.1180924524852727E-4"/>
    <s v=""/>
    <n v="1"/>
  </r>
  <r>
    <x v="1"/>
    <n v="45"/>
    <n v="45"/>
    <n v="5219"/>
    <n v="115.977777777778"/>
    <m/>
    <x v="1"/>
    <x v="1"/>
    <s v="2006-2"/>
    <n v="339158"/>
    <n v="3.4195795994131941E-4"/>
    <s v=""/>
    <n v="1"/>
  </r>
  <r>
    <x v="47"/>
    <n v="3"/>
    <n v="3"/>
    <n v="3685"/>
    <n v="1228.3333333333301"/>
    <m/>
    <x v="1"/>
    <x v="1"/>
    <s v="2006-2"/>
    <n v="339158"/>
    <n v="3.6217141666519148E-3"/>
    <s v=""/>
    <n v="1"/>
  </r>
  <r>
    <x v="2"/>
    <n v="8"/>
    <n v="17"/>
    <n v="966"/>
    <n v="120.75"/>
    <m/>
    <x v="1"/>
    <x v="1"/>
    <s v="2006-2"/>
    <n v="339158"/>
    <n v="3.5602875356028756E-4"/>
    <s v=""/>
    <n v="0.47058823529411764"/>
  </r>
  <r>
    <x v="3"/>
    <n v="30"/>
    <n v="57"/>
    <n v="6380"/>
    <n v="212.666666666667"/>
    <m/>
    <x v="1"/>
    <x v="1"/>
    <s v="2006-2"/>
    <n v="339158"/>
    <n v="6.2704304974869234E-4"/>
    <s v=""/>
    <n v="0.52631578947368418"/>
  </r>
  <r>
    <x v="4"/>
    <n v="5"/>
    <n v="7"/>
    <n v="170"/>
    <n v="34"/>
    <m/>
    <x v="1"/>
    <x v="1"/>
    <s v="2006-2"/>
    <n v="339158"/>
    <n v="1.0024826187204783E-4"/>
    <s v=""/>
    <n v="0.7142857142857143"/>
  </r>
  <r>
    <x v="5"/>
    <n v="28"/>
    <n v="54"/>
    <n v="113"/>
    <n v="4.03571428571429"/>
    <m/>
    <x v="1"/>
    <x v="1"/>
    <s v="2006-2"/>
    <n v="339158"/>
    <n v="1.1899215957501489E-5"/>
    <s v=""/>
    <n v="0.51851851851851849"/>
  </r>
  <r>
    <x v="6"/>
    <n v="14"/>
    <n v="18"/>
    <n v="542"/>
    <n v="38.714285714285701"/>
    <m/>
    <x v="1"/>
    <x v="1"/>
    <s v="2006-2"/>
    <n v="339158"/>
    <n v="1.1414823095514687E-4"/>
    <s v=""/>
    <n v="0.77777777777777779"/>
  </r>
  <r>
    <x v="7"/>
    <n v="47"/>
    <n v="79"/>
    <n v="125"/>
    <n v="2.6595744680851099"/>
    <m/>
    <x v="1"/>
    <x v="1"/>
    <s v="2006-2"/>
    <n v="339158"/>
    <n v="7.8416975807296595E-6"/>
    <s v=""/>
    <n v="0.59493670886075944"/>
  </r>
  <r>
    <x v="8"/>
    <n v="5"/>
    <n v="9"/>
    <n v="461"/>
    <n v="92.2"/>
    <m/>
    <x v="1"/>
    <x v="1"/>
    <s v="2006-2"/>
    <n v="339158"/>
    <n v="2.7184969837067092E-4"/>
    <s v=""/>
    <n v="0.55555555555555558"/>
  </r>
  <r>
    <x v="9"/>
    <n v="198"/>
    <n v="266"/>
    <n v="5"/>
    <n v="2.5252525252525301E-2"/>
    <m/>
    <x v="1"/>
    <x v="1"/>
    <s v="2006-2"/>
    <n v="339158"/>
    <n v="7.4456522483695798E-8"/>
    <s v=""/>
    <n v="0.74436090225563911"/>
  </r>
  <r>
    <x v="10"/>
    <n v="44"/>
    <n v="50"/>
    <n v="1797"/>
    <n v="40.840909090909101"/>
    <m/>
    <x v="1"/>
    <x v="1"/>
    <s v="2006-2"/>
    <n v="339158"/>
    <n v="1.2041853381288102E-4"/>
    <s v=""/>
    <n v="0.88"/>
  </r>
  <r>
    <x v="11"/>
    <n v="29"/>
    <n v="38"/>
    <n v="292"/>
    <n v="10.0689655172414"/>
    <m/>
    <x v="1"/>
    <x v="1"/>
    <s v="2006-2"/>
    <n v="339158"/>
    <n v="2.9688126233912809E-5"/>
    <s v=""/>
    <n v="0.76315789473684215"/>
  </r>
  <r>
    <x v="41"/>
    <n v="1"/>
    <n v="1"/>
    <n v="1"/>
    <n v="1"/>
    <m/>
    <x v="1"/>
    <x v="1"/>
    <s v="2006-2"/>
    <n v="339158"/>
    <n v="2.9484782903543482E-6"/>
    <s v=""/>
    <n v="1"/>
  </r>
  <r>
    <x v="12"/>
    <n v="3"/>
    <n v="23"/>
    <n v="24"/>
    <n v="8"/>
    <m/>
    <x v="1"/>
    <x v="1"/>
    <s v="2006-2"/>
    <n v="339158"/>
    <n v="2.3587826322834786E-5"/>
    <s v=""/>
    <n v="0.13043478260869565"/>
  </r>
  <r>
    <x v="13"/>
    <n v="8"/>
    <n v="8"/>
    <n v="288"/>
    <n v="36"/>
    <m/>
    <x v="1"/>
    <x v="1"/>
    <s v="2006-2"/>
    <n v="339158"/>
    <n v="1.0614521845275653E-4"/>
    <s v=""/>
    <n v="1"/>
  </r>
  <r>
    <x v="14"/>
    <n v="14"/>
    <n v="103"/>
    <n v="0"/>
    <n v="0"/>
    <m/>
    <x v="1"/>
    <x v="1"/>
    <s v="2006-2"/>
    <n v="339158"/>
    <n v="0"/>
    <s v=""/>
    <n v="0.13592233009708737"/>
  </r>
  <r>
    <x v="15"/>
    <n v="5"/>
    <n v="8"/>
    <n v="278"/>
    <n v="55.6"/>
    <m/>
    <x v="1"/>
    <x v="1"/>
    <s v="2006-2"/>
    <n v="339158"/>
    <n v="1.6393539294370176E-4"/>
    <s v=""/>
    <n v="0.625"/>
  </r>
  <r>
    <x v="16"/>
    <n v="2"/>
    <n v="2"/>
    <n v="91"/>
    <n v="45.5"/>
    <m/>
    <x v="1"/>
    <x v="1"/>
    <s v="2006-2"/>
    <n v="339158"/>
    <n v="1.3415576221112284E-4"/>
    <s v=""/>
    <n v="1"/>
  </r>
  <r>
    <x v="38"/>
    <n v="1"/>
    <n v="1"/>
    <n v="118"/>
    <n v="118"/>
    <m/>
    <x v="1"/>
    <x v="1"/>
    <s v="2006-2"/>
    <n v="339158"/>
    <n v="3.4792043826181306E-4"/>
    <s v=""/>
    <n v="1"/>
  </r>
  <r>
    <x v="17"/>
    <n v="339"/>
    <n v="365"/>
    <n v="20193"/>
    <n v="59.566371681415902"/>
    <m/>
    <x v="1"/>
    <x v="1"/>
    <s v="2006-2"/>
    <n v="339158"/>
    <n v="1.7563015373783282E-4"/>
    <s v=""/>
    <n v="0.92876712328767119"/>
  </r>
  <r>
    <x v="18"/>
    <n v="45"/>
    <n v="45"/>
    <n v="4038"/>
    <n v="89.733333333333306"/>
    <m/>
    <x v="1"/>
    <x v="1"/>
    <s v="2006-2"/>
    <n v="339158"/>
    <n v="2.6457678525446343E-4"/>
    <s v=""/>
    <n v="1"/>
  </r>
  <r>
    <x v="19"/>
    <n v="91"/>
    <n v="124"/>
    <n v="18751"/>
    <n v="206.05494505494499"/>
    <m/>
    <x v="1"/>
    <x v="1"/>
    <s v="2006-2"/>
    <n v="339158"/>
    <n v="6.0754853211466339E-4"/>
    <s v=""/>
    <n v="0.7338709677419355"/>
  </r>
  <r>
    <x v="20"/>
    <n v="23"/>
    <n v="26"/>
    <n v="5123"/>
    <n v="222.73913043478299"/>
    <m/>
    <x v="1"/>
    <x v="1"/>
    <s v="2006-2"/>
    <n v="339158"/>
    <n v="6.567414904993631E-4"/>
    <s v=""/>
    <n v="0.88461538461538458"/>
  </r>
  <r>
    <x v="21"/>
    <n v="2"/>
    <n v="7"/>
    <n v="33"/>
    <n v="16.5"/>
    <m/>
    <x v="1"/>
    <x v="1"/>
    <s v="2006-2"/>
    <n v="339158"/>
    <n v="4.8649891790846743E-5"/>
    <s v=""/>
    <n v="0.2857142857142857"/>
  </r>
  <r>
    <x v="22"/>
    <n v="3"/>
    <n v="3"/>
    <n v="657"/>
    <n v="219"/>
    <m/>
    <x v="1"/>
    <x v="1"/>
    <s v="2006-2"/>
    <n v="339158"/>
    <n v="6.4571674558760225E-4"/>
    <s v=""/>
    <n v="1"/>
  </r>
  <r>
    <x v="39"/>
    <n v="1"/>
    <n v="1"/>
    <n v="13"/>
    <n v="13"/>
    <m/>
    <x v="1"/>
    <x v="1"/>
    <s v="2006-2"/>
    <n v="339158"/>
    <n v="3.8330217774606529E-5"/>
    <s v=""/>
    <n v="1"/>
  </r>
  <r>
    <x v="23"/>
    <n v="3"/>
    <n v="3"/>
    <n v="65"/>
    <n v="21.6666666666667"/>
    <m/>
    <x v="1"/>
    <x v="1"/>
    <s v="2006-2"/>
    <n v="339158"/>
    <n v="6.3883696291010971E-5"/>
    <s v=""/>
    <n v="1"/>
  </r>
  <r>
    <x v="24"/>
    <n v="88"/>
    <n v="178"/>
    <n v="1022"/>
    <n v="11.613636363636401"/>
    <m/>
    <x v="1"/>
    <x v="1"/>
    <s v="2006-2"/>
    <n v="339158"/>
    <n v="3.424255469025174E-5"/>
    <s v=""/>
    <n v="0.4943820224719101"/>
  </r>
  <r>
    <x v="25"/>
    <n v="6"/>
    <n v="13"/>
    <n v="317"/>
    <n v="52.8333333333333"/>
    <m/>
    <x v="1"/>
    <x v="1"/>
    <s v="2006-2"/>
    <n v="339158"/>
    <n v="1.5577793634038797E-4"/>
    <s v=""/>
    <n v="0.46153846153846156"/>
  </r>
  <r>
    <x v="26"/>
    <n v="2"/>
    <n v="3"/>
    <n v="3"/>
    <n v="1.5"/>
    <m/>
    <x v="1"/>
    <x v="1"/>
    <s v="2006-2"/>
    <n v="339158"/>
    <n v="4.4227174355315223E-6"/>
    <s v=""/>
    <n v="0.66666666666666663"/>
  </r>
  <r>
    <x v="27"/>
    <n v="239"/>
    <n v="242"/>
    <n v="1581"/>
    <n v="6.6150627615062803"/>
    <m/>
    <x v="1"/>
    <x v="1"/>
    <s v="2006-2"/>
    <n v="339158"/>
    <n v="1.950436894163275E-5"/>
    <s v=""/>
    <n v="0.98760330578512401"/>
  </r>
  <r>
    <x v="43"/>
    <n v="1"/>
    <n v="1"/>
    <n v="1"/>
    <n v="1"/>
    <m/>
    <x v="1"/>
    <x v="1"/>
    <s v="2006-2"/>
    <n v="339158"/>
    <n v="2.9484782903543482E-6"/>
    <s v=""/>
    <n v="1"/>
  </r>
  <r>
    <x v="28"/>
    <n v="4"/>
    <n v="4"/>
    <n v="59"/>
    <n v="14.75"/>
    <m/>
    <x v="1"/>
    <x v="1"/>
    <s v="2006-2"/>
    <n v="339158"/>
    <n v="4.3490054782726633E-5"/>
    <s v=""/>
    <n v="1"/>
  </r>
  <r>
    <x v="29"/>
    <n v="82"/>
    <n v="84"/>
    <n v="389"/>
    <n v="4.7439024390243896"/>
    <m/>
    <x v="1"/>
    <x v="1"/>
    <s v="2006-2"/>
    <n v="339158"/>
    <n v="1.3987293353022455E-5"/>
    <s v=""/>
    <n v="0.97619047619047616"/>
  </r>
  <r>
    <x v="40"/>
    <n v="19"/>
    <n v="20"/>
    <n v="55"/>
    <n v="2.8947368421052602"/>
    <m/>
    <x v="1"/>
    <x v="1"/>
    <s v="2006-2"/>
    <n v="339158"/>
    <n v="8.5350687352362616E-6"/>
    <s v=""/>
    <n v="0.95"/>
  </r>
  <r>
    <x v="30"/>
    <n v="22"/>
    <n v="26"/>
    <n v="1286"/>
    <n v="58.454545454545503"/>
    <m/>
    <x v="1"/>
    <x v="1"/>
    <s v="2006-2"/>
    <n v="339158"/>
    <n v="1.7235195824525886E-4"/>
    <s v=""/>
    <n v="0.84615384615384615"/>
  </r>
  <r>
    <x v="31"/>
    <n v="88"/>
    <n v="143"/>
    <n v="9188"/>
    <n v="104.40909090909101"/>
    <m/>
    <x v="1"/>
    <x v="1"/>
    <s v="2006-2"/>
    <n v="339158"/>
    <n v="3.0784793786108836E-4"/>
    <s v=""/>
    <n v="0.61538461538461542"/>
  </r>
  <r>
    <x v="32"/>
    <n v="24"/>
    <n v="79"/>
    <n v="244"/>
    <n v="10.1666666666667"/>
    <m/>
    <x v="1"/>
    <x v="1"/>
    <s v="2006-2"/>
    <n v="339158"/>
    <n v="2.9976195951935971E-5"/>
    <s v=""/>
    <n v="0.30379746835443039"/>
  </r>
  <r>
    <x v="33"/>
    <n v="44"/>
    <n v="44"/>
    <n v="736"/>
    <n v="16.727272727272702"/>
    <m/>
    <x v="1"/>
    <x v="1"/>
    <s v="2006-2"/>
    <n v="339158"/>
    <n v="4.9320000493199932E-5"/>
    <s v=""/>
    <n v="1"/>
  </r>
  <r>
    <x v="34"/>
    <n v="44"/>
    <n v="50"/>
    <n v="88"/>
    <n v="2"/>
    <m/>
    <x v="1"/>
    <x v="1"/>
    <s v="2006-2"/>
    <n v="339158"/>
    <n v="5.8969565807086965E-6"/>
    <s v=""/>
    <n v="0.88"/>
  </r>
  <r>
    <x v="35"/>
    <n v="184"/>
    <n v="203"/>
    <n v="13944"/>
    <n v="75.7826086956522"/>
    <m/>
    <x v="1"/>
    <x v="1"/>
    <s v="2006-2"/>
    <n v="339158"/>
    <n v="2.2344337652554916E-4"/>
    <s v=""/>
    <n v="0.90640394088669951"/>
  </r>
  <r>
    <x v="36"/>
    <n v="30"/>
    <n v="43"/>
    <n v="3148"/>
    <n v="104.933333333333"/>
    <m/>
    <x v="1"/>
    <x v="1"/>
    <s v="2006-2"/>
    <n v="339158"/>
    <n v="3.0939365526784859E-4"/>
    <s v=""/>
    <n v="0.69767441860465118"/>
  </r>
  <r>
    <x v="37"/>
    <n v="34"/>
    <n v="42"/>
    <n v="1764"/>
    <n v="51.882352941176499"/>
    <m/>
    <x v="1"/>
    <x v="1"/>
    <s v="2006-2"/>
    <n v="339158"/>
    <n v="1.5297399129956098E-4"/>
    <s v=""/>
    <n v="0.80952380952380953"/>
  </r>
  <r>
    <x v="0"/>
    <n v="5"/>
    <n v="5"/>
    <n v="477"/>
    <n v="95.4"/>
    <m/>
    <x v="2"/>
    <x v="1"/>
    <s v="2006-3"/>
    <n v="341402"/>
    <n v="2.7943597284140105E-4"/>
    <s v=""/>
    <n v="1"/>
  </r>
  <r>
    <x v="1"/>
    <n v="118"/>
    <n v="121"/>
    <n v="1921"/>
    <n v="16.279661016949198"/>
    <m/>
    <x v="2"/>
    <x v="1"/>
    <s v="2006-3"/>
    <n v="341402"/>
    <n v="4.7684726559742471E-5"/>
    <s v=""/>
    <n v="0.97520661157024791"/>
  </r>
  <r>
    <x v="48"/>
    <n v="0"/>
    <n v="1"/>
    <n v="1"/>
    <m/>
    <m/>
    <x v="2"/>
    <x v="1"/>
    <s v="2006-3"/>
    <n v="341402"/>
    <n v="0"/>
    <s v=""/>
    <n v="0"/>
  </r>
  <r>
    <x v="2"/>
    <n v="6"/>
    <n v="18"/>
    <n v="95"/>
    <n v="15.8333333333333"/>
    <m/>
    <x v="2"/>
    <x v="1"/>
    <s v="2006-3"/>
    <n v="341402"/>
    <n v="4.6377388923712517E-5"/>
    <s v=""/>
    <n v="0.33333333333333331"/>
  </r>
  <r>
    <x v="3"/>
    <n v="54"/>
    <n v="90"/>
    <n v="11750"/>
    <n v="217.59259259259301"/>
    <m/>
    <x v="2"/>
    <x v="1"/>
    <s v="2006-3"/>
    <n v="341402"/>
    <n v="6.3735008170014531E-4"/>
    <s v=""/>
    <n v="0.6"/>
  </r>
  <r>
    <x v="4"/>
    <n v="12"/>
    <n v="14"/>
    <n v="1873"/>
    <n v="156.083333333333"/>
    <m/>
    <x v="2"/>
    <x v="1"/>
    <s v="2006-3"/>
    <n v="341402"/>
    <n v="4.5718341817954492E-4"/>
    <s v=""/>
    <n v="0.8571428571428571"/>
  </r>
  <r>
    <x v="5"/>
    <n v="35"/>
    <n v="70"/>
    <n v="97"/>
    <n v="2.77142857142857"/>
    <m/>
    <x v="2"/>
    <x v="1"/>
    <s v="2006-3"/>
    <n v="341402"/>
    <n v="8.1177865725114974E-6"/>
    <s v=""/>
    <n v="0.5"/>
  </r>
  <r>
    <x v="6"/>
    <n v="10"/>
    <n v="13"/>
    <n v="1204"/>
    <n v="120.4"/>
    <m/>
    <x v="2"/>
    <x v="1"/>
    <s v="2006-3"/>
    <n v="341402"/>
    <n v="3.5266342903673677E-4"/>
    <s v=""/>
    <n v="0.76923076923076927"/>
  </r>
  <r>
    <x v="7"/>
    <n v="47"/>
    <n v="83"/>
    <n v="123"/>
    <n v="2.6170212765957399"/>
    <m/>
    <x v="2"/>
    <x v="1"/>
    <s v="2006-3"/>
    <n v="341402"/>
    <n v="7.6655124357670426E-6"/>
    <s v=""/>
    <n v="0.5662650602409639"/>
  </r>
  <r>
    <x v="8"/>
    <n v="1"/>
    <n v="1"/>
    <n v="21"/>
    <n v="21"/>
    <m/>
    <x v="2"/>
    <x v="1"/>
    <s v="2006-3"/>
    <n v="341402"/>
    <n v="6.1511063204081997E-5"/>
    <s v=""/>
    <n v="1"/>
  </r>
  <r>
    <x v="9"/>
    <n v="210"/>
    <n v="279"/>
    <n v="7"/>
    <n v="3.3333333333333298E-2"/>
    <m/>
    <x v="2"/>
    <x v="1"/>
    <s v="2006-3"/>
    <n v="341402"/>
    <n v="9.7636608260447501E-8"/>
    <s v=""/>
    <n v="0.75268817204301075"/>
  </r>
  <r>
    <x v="10"/>
    <n v="68"/>
    <n v="77"/>
    <n v="6872"/>
    <n v="101.058823529412"/>
    <m/>
    <x v="2"/>
    <x v="1"/>
    <s v="2006-3"/>
    <n v="341402"/>
    <n v="2.9601122292608714E-4"/>
    <s v=""/>
    <n v="0.88311688311688308"/>
  </r>
  <r>
    <x v="11"/>
    <n v="35"/>
    <n v="51"/>
    <n v="3581"/>
    <n v="102.314285714286"/>
    <m/>
    <x v="2"/>
    <x v="1"/>
    <s v="2006-3"/>
    <n v="341402"/>
    <n v="2.9968859501199757E-4"/>
    <s v=""/>
    <n v="0.68627450980392157"/>
  </r>
  <r>
    <x v="41"/>
    <n v="2"/>
    <n v="3"/>
    <n v="17"/>
    <n v="8.5"/>
    <m/>
    <x v="2"/>
    <x v="1"/>
    <s v="2006-3"/>
    <n v="341402"/>
    <n v="2.489733510641414E-5"/>
    <s v=""/>
    <n v="0.66666666666666663"/>
  </r>
  <r>
    <x v="12"/>
    <n v="21"/>
    <n v="45"/>
    <n v="1064"/>
    <n v="50.6666666666667"/>
    <m/>
    <x v="2"/>
    <x v="1"/>
    <s v="2006-3"/>
    <n v="341402"/>
    <n v="1.4840764455588046E-4"/>
    <s v=""/>
    <n v="0.46666666666666667"/>
  </r>
  <r>
    <x v="13"/>
    <n v="11"/>
    <n v="11"/>
    <n v="3256"/>
    <n v="296"/>
    <m/>
    <x v="2"/>
    <x v="1"/>
    <s v="2006-3"/>
    <n v="341402"/>
    <n v="8.670130813527747E-4"/>
    <s v=""/>
    <n v="1"/>
  </r>
  <r>
    <x v="14"/>
    <n v="11"/>
    <n v="111"/>
    <n v="0"/>
    <n v="0"/>
    <m/>
    <x v="2"/>
    <x v="1"/>
    <s v="2006-3"/>
    <n v="341402"/>
    <n v="0"/>
    <s v=""/>
    <n v="9.90990990990991E-2"/>
  </r>
  <r>
    <x v="15"/>
    <n v="6"/>
    <n v="8"/>
    <n v="742"/>
    <n v="123.666666666667"/>
    <m/>
    <x v="2"/>
    <x v="1"/>
    <s v="2006-3"/>
    <n v="341402"/>
    <n v="3.622318166462616E-4"/>
    <s v=""/>
    <n v="0.75"/>
  </r>
  <r>
    <x v="16"/>
    <n v="3"/>
    <n v="3"/>
    <n v="276"/>
    <n v="92"/>
    <m/>
    <x v="2"/>
    <x v="1"/>
    <s v="2006-3"/>
    <n v="341402"/>
    <n v="2.6947703879883541E-4"/>
    <s v=""/>
    <n v="1"/>
  </r>
  <r>
    <x v="17"/>
    <n v="255"/>
    <n v="268"/>
    <n v="22373"/>
    <n v="87.737254901960796"/>
    <m/>
    <x v="2"/>
    <x v="1"/>
    <s v="2006-3"/>
    <n v="341402"/>
    <n v="2.5699103960129347E-4"/>
    <s v=""/>
    <n v="0.95149253731343286"/>
  </r>
  <r>
    <x v="49"/>
    <n v="1"/>
    <n v="1"/>
    <n v="1380"/>
    <n v="1380"/>
    <m/>
    <x v="2"/>
    <x v="1"/>
    <s v="2006-3"/>
    <n v="341402"/>
    <n v="4.0421555819825311E-3"/>
    <s v=""/>
    <n v="1"/>
  </r>
  <r>
    <x v="18"/>
    <n v="60"/>
    <n v="60"/>
    <n v="5901"/>
    <n v="98.35"/>
    <m/>
    <x v="2"/>
    <x v="1"/>
    <s v="2006-3"/>
    <n v="341402"/>
    <n v="2.8807681267245067E-4"/>
    <s v=""/>
    <n v="1"/>
  </r>
  <r>
    <x v="19"/>
    <n v="95"/>
    <n v="132"/>
    <n v="19786"/>
    <n v="208.273684210526"/>
    <m/>
    <x v="2"/>
    <x v="1"/>
    <s v="2006-3"/>
    <n v="341402"/>
    <n v="6.1005408348669896E-4"/>
    <s v=""/>
    <n v="0.71969696969696972"/>
  </r>
  <r>
    <x v="20"/>
    <n v="50"/>
    <n v="60"/>
    <n v="21600"/>
    <n v="432"/>
    <m/>
    <x v="2"/>
    <x v="1"/>
    <s v="2006-3"/>
    <n v="341402"/>
    <n v="1.265370443055401E-3"/>
    <s v=""/>
    <n v="0.83333333333333337"/>
  </r>
  <r>
    <x v="21"/>
    <n v="2"/>
    <n v="11"/>
    <n v="160"/>
    <n v="80"/>
    <m/>
    <x v="2"/>
    <x v="1"/>
    <s v="2006-3"/>
    <n v="341402"/>
    <n v="2.3432785982507425E-4"/>
    <s v=""/>
    <n v="0.18181818181818182"/>
  </r>
  <r>
    <x v="22"/>
    <n v="1"/>
    <n v="2"/>
    <n v="55"/>
    <n v="55"/>
    <m/>
    <x v="2"/>
    <x v="1"/>
    <s v="2006-3"/>
    <n v="341402"/>
    <n v="1.6110040362973856E-4"/>
    <s v=""/>
    <n v="0.5"/>
  </r>
  <r>
    <x v="23"/>
    <n v="1"/>
    <n v="1"/>
    <n v="1"/>
    <n v="1"/>
    <m/>
    <x v="2"/>
    <x v="1"/>
    <s v="2006-3"/>
    <n v="341402"/>
    <n v="2.9290982478134283E-6"/>
    <s v=""/>
    <n v="1"/>
  </r>
  <r>
    <x v="24"/>
    <n v="96"/>
    <n v="182"/>
    <n v="2237"/>
    <n v="23.3020833333333"/>
    <m/>
    <x v="2"/>
    <x v="1"/>
    <s v="2006-3"/>
    <n v="341402"/>
    <n v="6.8254091462069053E-5"/>
    <s v=""/>
    <n v="0.52747252747252749"/>
  </r>
  <r>
    <x v="25"/>
    <n v="2"/>
    <n v="10"/>
    <n v="10"/>
    <n v="5"/>
    <m/>
    <x v="2"/>
    <x v="1"/>
    <s v="2006-3"/>
    <n v="341402"/>
    <n v="1.4645491239067141E-5"/>
    <s v=""/>
    <n v="0.2"/>
  </r>
  <r>
    <x v="26"/>
    <n v="3"/>
    <n v="3"/>
    <n v="140"/>
    <n v="46.6666666666667"/>
    <m/>
    <x v="2"/>
    <x v="1"/>
    <s v="2006-3"/>
    <n v="341402"/>
    <n v="1.3669125156462675E-4"/>
    <s v=""/>
    <n v="1"/>
  </r>
  <r>
    <x v="27"/>
    <n v="412"/>
    <n v="416"/>
    <n v="2584"/>
    <n v="6.2718446601941702"/>
    <m/>
    <x v="2"/>
    <x v="1"/>
    <s v="2006-3"/>
    <n v="341402"/>
    <n v="1.837084920473275E-5"/>
    <s v=""/>
    <n v="0.99038461538461542"/>
  </r>
  <r>
    <x v="43"/>
    <n v="1"/>
    <n v="2"/>
    <n v="32"/>
    <n v="32"/>
    <m/>
    <x v="2"/>
    <x v="1"/>
    <s v="2006-3"/>
    <n v="341402"/>
    <n v="9.3731143930029707E-5"/>
    <s v=""/>
    <n v="0.5"/>
  </r>
  <r>
    <x v="28"/>
    <n v="1"/>
    <n v="1"/>
    <n v="1"/>
    <n v="1"/>
    <m/>
    <x v="2"/>
    <x v="1"/>
    <s v="2006-3"/>
    <n v="341402"/>
    <n v="2.9290982478134283E-6"/>
    <s v=""/>
    <n v="1"/>
  </r>
  <r>
    <x v="29"/>
    <n v="78"/>
    <n v="82"/>
    <n v="418"/>
    <n v="5.3589743589743604"/>
    <m/>
    <x v="2"/>
    <x v="1"/>
    <s v="2006-3"/>
    <n v="341402"/>
    <n v="1.569696240494889E-5"/>
    <s v=""/>
    <n v="0.95121951219512191"/>
  </r>
  <r>
    <x v="40"/>
    <n v="15"/>
    <n v="19"/>
    <n v="272"/>
    <n v="18.133333333333301"/>
    <m/>
    <x v="2"/>
    <x v="1"/>
    <s v="2006-3"/>
    <n v="341402"/>
    <n v="5.3114314893683401E-5"/>
    <s v=""/>
    <n v="0.78947368421052633"/>
  </r>
  <r>
    <x v="30"/>
    <n v="14"/>
    <n v="19"/>
    <n v="3838"/>
    <n v="274.142857142857"/>
    <m/>
    <x v="2"/>
    <x v="1"/>
    <s v="2006-3"/>
    <n v="341402"/>
    <n v="8.0299136250770937E-4"/>
    <s v=""/>
    <n v="0.73684210526315785"/>
  </r>
  <r>
    <x v="31"/>
    <n v="88"/>
    <n v="147"/>
    <n v="8229"/>
    <n v="93.511363636363598"/>
    <m/>
    <x v="2"/>
    <x v="1"/>
    <s v="2006-3"/>
    <n v="341402"/>
    <n v="2.7390397137791694E-4"/>
    <s v=""/>
    <n v="0.59863945578231292"/>
  </r>
  <r>
    <x v="32"/>
    <n v="35"/>
    <n v="114"/>
    <n v="725"/>
    <n v="20.714285714285701"/>
    <m/>
    <x v="2"/>
    <x v="1"/>
    <s v="2006-3"/>
    <n v="341402"/>
    <n v="6.0674177990420975E-5"/>
    <s v=""/>
    <n v="0.30701754385964913"/>
  </r>
  <r>
    <x v="33"/>
    <n v="126"/>
    <n v="127"/>
    <n v="2077"/>
    <n v="16.484126984126998"/>
    <m/>
    <x v="2"/>
    <x v="1"/>
    <s v="2006-3"/>
    <n v="341402"/>
    <n v="4.8283627465940444E-5"/>
    <s v=""/>
    <n v="0.99212598425196852"/>
  </r>
  <r>
    <x v="34"/>
    <n v="23"/>
    <n v="28"/>
    <n v="41"/>
    <n v="1.7826086956521701"/>
    <m/>
    <x v="2"/>
    <x v="1"/>
    <s v="2006-3"/>
    <n v="341402"/>
    <n v="5.2214360069717518E-6"/>
    <s v=""/>
    <n v="0.8214285714285714"/>
  </r>
  <r>
    <x v="35"/>
    <n v="226"/>
    <n v="238"/>
    <n v="17454"/>
    <n v="77.230088495575203"/>
    <m/>
    <x v="2"/>
    <x v="1"/>
    <s v="2006-3"/>
    <n v="341402"/>
    <n v="2.2621451689086531E-4"/>
    <s v=""/>
    <n v="0.94957983193277307"/>
  </r>
  <r>
    <x v="36"/>
    <n v="29"/>
    <n v="56"/>
    <n v="1122"/>
    <n v="38.689655172413801"/>
    <m/>
    <x v="2"/>
    <x v="1"/>
    <s v="2006-3"/>
    <n v="341402"/>
    <n v="1.13325801174023E-4"/>
    <s v=""/>
    <n v="0.5178571428571429"/>
  </r>
  <r>
    <x v="37"/>
    <n v="39"/>
    <n v="62"/>
    <n v="2942"/>
    <n v="75.435897435897402"/>
    <m/>
    <x v="2"/>
    <x v="1"/>
    <s v="2006-3"/>
    <n v="341402"/>
    <n v="2.2095915500172056E-4"/>
    <s v=""/>
    <n v="0.62903225806451613"/>
  </r>
  <r>
    <x v="0"/>
    <n v="8"/>
    <n v="8"/>
    <n v="120"/>
    <n v="15"/>
    <m/>
    <x v="3"/>
    <x v="1"/>
    <s v="2006-4"/>
    <n v="345517"/>
    <n v="4.3413203981280224E-5"/>
    <s v=""/>
    <n v="1"/>
  </r>
  <r>
    <x v="1"/>
    <n v="27"/>
    <n v="27"/>
    <n v="874"/>
    <n v="32.370370370370402"/>
    <m/>
    <x v="3"/>
    <x v="1"/>
    <s v="2006-4"/>
    <n v="345517"/>
    <n v="9.3686766122565328E-5"/>
    <s v=""/>
    <n v="1"/>
  </r>
  <r>
    <x v="48"/>
    <n v="0"/>
    <n v="1"/>
    <n v="14"/>
    <m/>
    <m/>
    <x v="3"/>
    <x v="1"/>
    <s v="2006-4"/>
    <n v="345517"/>
    <n v="0"/>
    <s v=""/>
    <n v="0"/>
  </r>
  <r>
    <x v="2"/>
    <n v="11"/>
    <n v="17"/>
    <n v="199"/>
    <n v="18.090909090909101"/>
    <m/>
    <x v="3"/>
    <x v="1"/>
    <s v="2006-4"/>
    <n v="345517"/>
    <n v="5.2358955104695571E-5"/>
    <s v=""/>
    <n v="0.6470588235294118"/>
  </r>
  <r>
    <x v="3"/>
    <n v="27"/>
    <n v="47"/>
    <n v="4267"/>
    <n v="158.03703703703701"/>
    <m/>
    <x v="3"/>
    <x v="1"/>
    <s v="2006-4"/>
    <n v="345517"/>
    <n v="4.5739294169906838E-4"/>
    <s v=""/>
    <n v="0.57446808510638303"/>
  </r>
  <r>
    <x v="4"/>
    <n v="8"/>
    <n v="13"/>
    <n v="839"/>
    <n v="104.875"/>
    <m/>
    <x v="3"/>
    <x v="1"/>
    <s v="2006-4"/>
    <n v="345517"/>
    <n v="3.0353065116911759E-4"/>
    <s v=""/>
    <n v="0.61538461538461542"/>
  </r>
  <r>
    <x v="5"/>
    <n v="32"/>
    <n v="66"/>
    <n v="128"/>
    <n v="4"/>
    <m/>
    <x v="3"/>
    <x v="1"/>
    <s v="2006-4"/>
    <n v="345517"/>
    <n v="1.157685439500806E-5"/>
    <s v=""/>
    <n v="0.48484848484848486"/>
  </r>
  <r>
    <x v="6"/>
    <n v="30"/>
    <n v="33"/>
    <n v="2380"/>
    <n v="79.3333333333333"/>
    <m/>
    <x v="3"/>
    <x v="1"/>
    <s v="2006-4"/>
    <n v="345517"/>
    <n v="2.2960761216765977E-4"/>
    <s v=""/>
    <n v="0.90909090909090906"/>
  </r>
  <r>
    <x v="7"/>
    <n v="43"/>
    <n v="84"/>
    <n v="156"/>
    <n v="3.6279069767441898"/>
    <m/>
    <x v="3"/>
    <x v="1"/>
    <s v="2006-4"/>
    <n v="345517"/>
    <n v="1.0499937707100345E-5"/>
    <s v=""/>
    <n v="0.51190476190476186"/>
  </r>
  <r>
    <x v="8"/>
    <n v="9"/>
    <n v="10"/>
    <n v="1122"/>
    <n v="124.666666666667"/>
    <m/>
    <x v="3"/>
    <x v="1"/>
    <s v="2006-4"/>
    <n v="345517"/>
    <n v="3.6081196197775217E-4"/>
    <s v=""/>
    <n v="0.9"/>
  </r>
  <r>
    <x v="9"/>
    <n v="186"/>
    <n v="266"/>
    <n v="23"/>
    <n v="0.123655913978495"/>
    <m/>
    <x v="3"/>
    <x v="1"/>
    <s v="2006-4"/>
    <n v="345517"/>
    <n v="3.5788662780266963E-7"/>
    <s v=""/>
    <n v="0.6992481203007519"/>
  </r>
  <r>
    <x v="10"/>
    <n v="49"/>
    <n v="52"/>
    <n v="1619"/>
    <n v="33.040816326530603"/>
    <m/>
    <x v="3"/>
    <x v="1"/>
    <s v="2006-4"/>
    <n v="345517"/>
    <n v="9.5627179926112472E-5"/>
    <s v=""/>
    <n v="0.94230769230769229"/>
  </r>
  <r>
    <x v="11"/>
    <n v="25"/>
    <n v="38"/>
    <n v="164"/>
    <n v="6.56"/>
    <m/>
    <x v="3"/>
    <x v="1"/>
    <s v="2006-4"/>
    <n v="345517"/>
    <n v="1.8986041207813218E-5"/>
    <s v=""/>
    <n v="0.65789473684210531"/>
  </r>
  <r>
    <x v="12"/>
    <n v="16"/>
    <n v="40"/>
    <n v="67"/>
    <n v="4.1875"/>
    <m/>
    <x v="3"/>
    <x v="1"/>
    <s v="2006-4"/>
    <n v="345517"/>
    <n v="1.2119519444774063E-5"/>
    <s v=""/>
    <n v="0.4"/>
  </r>
  <r>
    <x v="13"/>
    <n v="7"/>
    <n v="7"/>
    <n v="964"/>
    <n v="137.71428571428601"/>
    <m/>
    <x v="3"/>
    <x v="1"/>
    <s v="2006-4"/>
    <n v="345517"/>
    <n v="3.9857455845670694E-4"/>
    <s v=""/>
    <n v="1"/>
  </r>
  <r>
    <x v="14"/>
    <n v="18"/>
    <n v="91"/>
    <n v="0"/>
    <n v="0"/>
    <m/>
    <x v="3"/>
    <x v="1"/>
    <s v="2006-4"/>
    <n v="345517"/>
    <n v="0"/>
    <s v=""/>
    <n v="0.19780219780219779"/>
  </r>
  <r>
    <x v="50"/>
    <n v="2"/>
    <n v="2"/>
    <n v="1775"/>
    <n v="887.5"/>
    <m/>
    <x v="3"/>
    <x v="1"/>
    <s v="2006-4"/>
    <n v="345517"/>
    <n v="2.5686145688924135E-3"/>
    <s v=""/>
    <n v="1"/>
  </r>
  <r>
    <x v="15"/>
    <n v="13"/>
    <n v="21"/>
    <n v="762"/>
    <n v="58.615384615384599"/>
    <m/>
    <x v="3"/>
    <x v="1"/>
    <s v="2006-4"/>
    <n v="345517"/>
    <n v="1.6964544324992576E-4"/>
    <s v=""/>
    <n v="0.61904761904761907"/>
  </r>
  <r>
    <x v="16"/>
    <n v="5"/>
    <n v="6"/>
    <n v="1169"/>
    <n v="233.8"/>
    <m/>
    <x v="3"/>
    <x v="1"/>
    <s v="2006-4"/>
    <n v="345517"/>
    <n v="6.7666713938822117E-4"/>
    <s v=""/>
    <n v="0.83333333333333337"/>
  </r>
  <r>
    <x v="17"/>
    <n v="1"/>
    <n v="1"/>
    <n v="3"/>
    <n v="3"/>
    <m/>
    <x v="3"/>
    <x v="1"/>
    <s v="2006-4"/>
    <n v="345517"/>
    <n v="8.6826407962560461E-6"/>
    <s v=""/>
    <n v="1"/>
  </r>
  <r>
    <x v="18"/>
    <n v="68"/>
    <n v="68"/>
    <n v="10130"/>
    <n v="148.970588235294"/>
    <m/>
    <x v="3"/>
    <x v="1"/>
    <s v="2006-4"/>
    <n v="345517"/>
    <n v="4.3115270228467488E-4"/>
    <s v=""/>
    <n v="1"/>
  </r>
  <r>
    <x v="19"/>
    <n v="54"/>
    <n v="89"/>
    <n v="7808"/>
    <n v="144.59259259259301"/>
    <m/>
    <x v="3"/>
    <x v="1"/>
    <s v="2006-4"/>
    <n v="345517"/>
    <n v="4.1848184776029258E-4"/>
    <s v=""/>
    <n v="0.6067415730337079"/>
  </r>
  <r>
    <x v="20"/>
    <n v="45"/>
    <n v="53"/>
    <n v="11388"/>
    <n v="253.066666666667"/>
    <m/>
    <x v="3"/>
    <x v="1"/>
    <s v="2006-4"/>
    <n v="345517"/>
    <n v="7.3242898805751095E-4"/>
    <s v=""/>
    <n v="0.84905660377358494"/>
  </r>
  <r>
    <x v="21"/>
    <n v="1"/>
    <n v="8"/>
    <n v="670"/>
    <n v="670"/>
    <m/>
    <x v="3"/>
    <x v="1"/>
    <s v="2006-4"/>
    <n v="345517"/>
    <n v="1.9391231111638501E-3"/>
    <s v=""/>
    <n v="0.125"/>
  </r>
  <r>
    <x v="22"/>
    <n v="3"/>
    <n v="3"/>
    <n v="60"/>
    <n v="20"/>
    <m/>
    <x v="3"/>
    <x v="1"/>
    <s v="2006-4"/>
    <n v="345517"/>
    <n v="5.7884271975040305E-5"/>
    <s v=""/>
    <n v="1"/>
  </r>
  <r>
    <x v="23"/>
    <n v="3"/>
    <n v="3"/>
    <n v="426"/>
    <n v="142"/>
    <m/>
    <x v="3"/>
    <x v="1"/>
    <s v="2006-4"/>
    <n v="345517"/>
    <n v="4.1097833102278616E-4"/>
    <s v=""/>
    <n v="1"/>
  </r>
  <r>
    <x v="24"/>
    <n v="86"/>
    <n v="177"/>
    <n v="789"/>
    <n v="9.1744186046511604"/>
    <m/>
    <x v="3"/>
    <x v="1"/>
    <s v="2006-4"/>
    <n v="345517"/>
    <n v="2.6552727086224876E-5"/>
    <s v=""/>
    <n v="0.48587570621468928"/>
  </r>
  <r>
    <x v="25"/>
    <n v="20"/>
    <n v="29"/>
    <n v="35"/>
    <n v="1.75"/>
    <m/>
    <x v="3"/>
    <x v="1"/>
    <s v="2006-4"/>
    <n v="345517"/>
    <n v="5.0648737978160266E-6"/>
    <s v=""/>
    <n v="0.68965517241379315"/>
  </r>
  <r>
    <x v="26"/>
    <n v="104"/>
    <n v="115"/>
    <n v="14861"/>
    <n v="142.894230769231"/>
    <m/>
    <x v="3"/>
    <x v="1"/>
    <s v="2006-4"/>
    <n v="345517"/>
    <n v="4.1356642587551696E-4"/>
    <s v=""/>
    <n v="0.90434782608695652"/>
  </r>
  <r>
    <x v="27"/>
    <n v="147"/>
    <n v="151"/>
    <n v="1093"/>
    <n v="7.43537414965986"/>
    <m/>
    <x v="3"/>
    <x v="1"/>
    <s v="2006-4"/>
    <n v="345517"/>
    <n v="2.1519560975754766E-5"/>
    <s v=""/>
    <n v="0.97350993377483441"/>
  </r>
  <r>
    <x v="43"/>
    <n v="7"/>
    <n v="7"/>
    <n v="4665"/>
    <n v="666.42857142857099"/>
    <m/>
    <x v="3"/>
    <x v="1"/>
    <s v="2006-4"/>
    <n v="345517"/>
    <n v="1.9287866340254487E-3"/>
    <s v=""/>
    <n v="1"/>
  </r>
  <r>
    <x v="28"/>
    <n v="3"/>
    <n v="3"/>
    <n v="3"/>
    <n v="1"/>
    <m/>
    <x v="3"/>
    <x v="1"/>
    <s v="2006-4"/>
    <n v="345517"/>
    <n v="2.8942135987520151E-6"/>
    <s v=""/>
    <n v="1"/>
  </r>
  <r>
    <x v="29"/>
    <n v="43"/>
    <n v="47"/>
    <n v="421"/>
    <n v="9.7906976744186007"/>
    <m/>
    <x v="3"/>
    <x v="1"/>
    <s v="2006-4"/>
    <n v="345517"/>
    <n v="2.8336370350572043E-5"/>
    <s v=""/>
    <n v="0.91489361702127658"/>
  </r>
  <r>
    <x v="40"/>
    <n v="6"/>
    <n v="6"/>
    <n v="29"/>
    <n v="4.8333333333333304"/>
    <m/>
    <x v="3"/>
    <x v="1"/>
    <s v="2006-4"/>
    <n v="345517"/>
    <n v="1.3988699060634731E-5"/>
    <s v=""/>
    <n v="1"/>
  </r>
  <r>
    <x v="30"/>
    <n v="9"/>
    <n v="11"/>
    <n v="521"/>
    <n v="57.8888888888889"/>
    <m/>
    <x v="3"/>
    <x v="1"/>
    <s v="2006-4"/>
    <n v="345517"/>
    <n v="1.6754280943886667E-4"/>
    <s v=""/>
    <n v="0.81818181818181823"/>
  </r>
  <r>
    <x v="31"/>
    <n v="54"/>
    <n v="85"/>
    <n v="8030"/>
    <n v="148.70370370370401"/>
    <m/>
    <x v="3"/>
    <x v="1"/>
    <s v="2006-4"/>
    <n v="345517"/>
    <n v="4.3038028144405053E-4"/>
    <s v=""/>
    <n v="0.63529411764705879"/>
  </r>
  <r>
    <x v="32"/>
    <n v="10"/>
    <n v="42"/>
    <n v="122"/>
    <n v="12.2"/>
    <m/>
    <x v="3"/>
    <x v="1"/>
    <s v="2006-4"/>
    <n v="345517"/>
    <n v="3.5309405904774585E-5"/>
    <s v=""/>
    <n v="0.23809523809523808"/>
  </r>
  <r>
    <x v="33"/>
    <n v="27"/>
    <n v="28"/>
    <n v="665"/>
    <n v="24.629629629629601"/>
    <m/>
    <x v="3"/>
    <x v="1"/>
    <s v="2006-4"/>
    <n v="345517"/>
    <n v="7.1283409006299547E-5"/>
    <s v=""/>
    <n v="0.9642857142857143"/>
  </r>
  <r>
    <x v="34"/>
    <n v="34"/>
    <n v="35"/>
    <n v="41"/>
    <n v="1.20588235294118"/>
    <m/>
    <x v="3"/>
    <x v="1"/>
    <s v="2006-4"/>
    <n v="345517"/>
    <n v="3.4900811043774399E-6"/>
    <s v=""/>
    <n v="0.97142857142857142"/>
  </r>
  <r>
    <x v="35"/>
    <n v="150"/>
    <n v="172"/>
    <n v="7396"/>
    <n v="49.3066666666667"/>
    <m/>
    <x v="3"/>
    <x v="1"/>
    <s v="2006-4"/>
    <n v="345517"/>
    <n v="1.4270402517579947E-4"/>
    <s v=""/>
    <n v="0.87209302325581395"/>
  </r>
  <r>
    <x v="36"/>
    <n v="150"/>
    <n v="205"/>
    <n v="20950"/>
    <n v="139.666666666667"/>
    <m/>
    <x v="3"/>
    <x v="1"/>
    <s v="2006-4"/>
    <n v="345517"/>
    <n v="4.0422516595903241E-4"/>
    <s v=""/>
    <n v="0.73170731707317072"/>
  </r>
  <r>
    <x v="37"/>
    <n v="1541"/>
    <n v="1816"/>
    <n v="165393"/>
    <n v="107.328358208955"/>
    <m/>
    <x v="3"/>
    <x v="1"/>
    <s v="2006-4"/>
    <n v="345517"/>
    <n v="3.1063119386008501E-4"/>
    <s v=""/>
    <n v="0.84856828193832601"/>
  </r>
  <r>
    <x v="0"/>
    <n v="6"/>
    <n v="6"/>
    <n v="361"/>
    <n v="60.1666666666667"/>
    <m/>
    <x v="0"/>
    <x v="2"/>
    <s v="2007-1"/>
    <n v="345974"/>
    <n v="1.739051682110988E-4"/>
    <s v=""/>
    <n v="1"/>
  </r>
  <r>
    <x v="1"/>
    <n v="34"/>
    <n v="34"/>
    <n v="765"/>
    <n v="22.5"/>
    <m/>
    <x v="0"/>
    <x v="2"/>
    <s v="2007-1"/>
    <n v="345974"/>
    <n v="6.5033788666200352E-5"/>
    <s v=""/>
    <n v="1"/>
  </r>
  <r>
    <x v="48"/>
    <n v="0"/>
    <n v="1"/>
    <n v="14"/>
    <m/>
    <m/>
    <x v="0"/>
    <x v="2"/>
    <s v="2007-1"/>
    <n v="345974"/>
    <n v="0"/>
    <s v=""/>
    <n v="0"/>
  </r>
  <r>
    <x v="2"/>
    <n v="19"/>
    <n v="29"/>
    <n v="763"/>
    <n v="40.157894736842103"/>
    <m/>
    <x v="0"/>
    <x v="2"/>
    <s v="2007-1"/>
    <n v="345974"/>
    <n v="1.160720017597915E-4"/>
    <s v=""/>
    <n v="0.65517241379310343"/>
  </r>
  <r>
    <x v="3"/>
    <n v="25"/>
    <n v="45"/>
    <n v="9707"/>
    <n v="388.28"/>
    <m/>
    <x v="0"/>
    <x v="2"/>
    <s v="2007-1"/>
    <n v="345974"/>
    <n v="1.1222808650361009E-3"/>
    <s v=""/>
    <n v="0.55555555555555558"/>
  </r>
  <r>
    <x v="4"/>
    <n v="17"/>
    <n v="21"/>
    <n v="1097"/>
    <n v="64.529411764705898"/>
    <m/>
    <x v="0"/>
    <x v="2"/>
    <s v="2007-1"/>
    <n v="345974"/>
    <n v="1.8651520566489359E-4"/>
    <s v=""/>
    <n v="0.80952380952380953"/>
  </r>
  <r>
    <x v="5"/>
    <n v="28"/>
    <n v="56"/>
    <n v="123"/>
    <n v="4.3928571428571397"/>
    <m/>
    <x v="0"/>
    <x v="2"/>
    <s v="2007-1"/>
    <n v="345974"/>
    <n v="1.2697073025305774E-5"/>
    <s v=""/>
    <n v="0.5"/>
  </r>
  <r>
    <x v="6"/>
    <n v="16"/>
    <n v="23"/>
    <n v="1974"/>
    <n v="123.375"/>
    <m/>
    <x v="0"/>
    <x v="2"/>
    <s v="2007-1"/>
    <n v="345974"/>
    <n v="3.566019411863319E-4"/>
    <s v=""/>
    <n v="0.69565217391304346"/>
  </r>
  <r>
    <x v="7"/>
    <n v="65"/>
    <n v="100"/>
    <n v="174"/>
    <n v="2.6769230769230798"/>
    <m/>
    <x v="0"/>
    <x v="2"/>
    <s v="2007-1"/>
    <n v="345974"/>
    <n v="7.7373533182351263E-6"/>
    <s v=""/>
    <n v="0.65"/>
  </r>
  <r>
    <x v="8"/>
    <n v="2"/>
    <n v="4"/>
    <n v="65"/>
    <n v="32.5"/>
    <m/>
    <x v="0"/>
    <x v="2"/>
    <s v="2007-1"/>
    <n v="345974"/>
    <n v="9.3937694740067171E-5"/>
    <s v=""/>
    <n v="0.5"/>
  </r>
  <r>
    <x v="9"/>
    <n v="172"/>
    <n v="239"/>
    <n v="10"/>
    <n v="5.8139534883720902E-2"/>
    <m/>
    <x v="0"/>
    <x v="2"/>
    <s v="2007-1"/>
    <n v="345974"/>
    <n v="1.6804596554573727E-7"/>
    <s v=""/>
    <n v="0.71966527196652719"/>
  </r>
  <r>
    <x v="10"/>
    <n v="63"/>
    <n v="81"/>
    <n v="1077"/>
    <n v="17.095238095238098"/>
    <m/>
    <x v="0"/>
    <x v="2"/>
    <s v="2007-1"/>
    <n v="345974"/>
    <n v="4.9411915621515197E-5"/>
    <s v=""/>
    <n v="0.77777777777777779"/>
  </r>
  <r>
    <x v="11"/>
    <n v="11"/>
    <n v="14"/>
    <n v="79"/>
    <n v="7.1818181818181799"/>
    <m/>
    <x v="0"/>
    <x v="2"/>
    <s v="2007-1"/>
    <n v="345974"/>
    <n v="2.0758259816686168E-5"/>
    <s v=""/>
    <n v="0.7857142857142857"/>
  </r>
  <r>
    <x v="41"/>
    <n v="1"/>
    <n v="1"/>
    <n v="36"/>
    <n v="36"/>
    <m/>
    <x v="0"/>
    <x v="2"/>
    <s v="2007-1"/>
    <n v="345974"/>
    <n v="1.0405406186592057E-4"/>
    <s v=""/>
    <n v="1"/>
  </r>
  <r>
    <x v="12"/>
    <n v="14"/>
    <n v="27"/>
    <n v="55"/>
    <n v="3.9285714285714302"/>
    <m/>
    <x v="0"/>
    <x v="2"/>
    <s v="2007-1"/>
    <n v="345974"/>
    <n v="1.1355105957590541E-5"/>
    <s v=""/>
    <n v="0.51851851851851849"/>
  </r>
  <r>
    <x v="13"/>
    <n v="7"/>
    <n v="7"/>
    <n v="476"/>
    <n v="68"/>
    <m/>
    <x v="0"/>
    <x v="2"/>
    <s v="2007-1"/>
    <n v="345974"/>
    <n v="1.9654656130229438E-4"/>
    <s v=""/>
    <n v="1"/>
  </r>
  <r>
    <x v="14"/>
    <n v="13"/>
    <n v="111"/>
    <n v="16"/>
    <n v="1.2307692307692299"/>
    <m/>
    <x v="0"/>
    <x v="2"/>
    <s v="2007-1"/>
    <n v="345974"/>
    <n v="3.5574038244759143E-6"/>
    <s v=""/>
    <n v="0.11711711711711711"/>
  </r>
  <r>
    <x v="15"/>
    <n v="3"/>
    <n v="5"/>
    <n v="181"/>
    <n v="60.3333333333333"/>
    <m/>
    <x v="0"/>
    <x v="2"/>
    <s v="2007-1"/>
    <n v="345974"/>
    <n v="1.7438689997899639E-4"/>
    <s v=""/>
    <n v="0.6"/>
  </r>
  <r>
    <x v="16"/>
    <n v="5"/>
    <n v="6"/>
    <n v="307"/>
    <n v="61.4"/>
    <m/>
    <x v="0"/>
    <x v="2"/>
    <s v="2007-1"/>
    <n v="345974"/>
    <n v="1.774699832935423E-4"/>
    <s v=""/>
    <n v="0.83333333333333337"/>
  </r>
  <r>
    <x v="46"/>
    <n v="1"/>
    <n v="1"/>
    <n v="746"/>
    <n v="746"/>
    <m/>
    <x v="0"/>
    <x v="2"/>
    <s v="2007-1"/>
    <n v="345974"/>
    <n v="2.156231393110465E-3"/>
    <s v=""/>
    <n v="1"/>
  </r>
  <r>
    <x v="18"/>
    <n v="88"/>
    <n v="88"/>
    <n v="5438"/>
    <n v="61.795454545454497"/>
    <m/>
    <x v="0"/>
    <x v="2"/>
    <s v="2007-1"/>
    <n v="345974"/>
    <n v="1.7861300139737234E-4"/>
    <s v=""/>
    <n v="1"/>
  </r>
  <r>
    <x v="19"/>
    <n v="54"/>
    <n v="74"/>
    <n v="1695"/>
    <n v="31.3888888888889"/>
    <m/>
    <x v="0"/>
    <x v="2"/>
    <s v="2007-1"/>
    <n v="345974"/>
    <n v="9.0726149620748664E-5"/>
    <s v=""/>
    <n v="0.72972972972972971"/>
  </r>
  <r>
    <x v="20"/>
    <n v="7"/>
    <n v="8"/>
    <n v="1773"/>
    <n v="253.28571428571399"/>
    <m/>
    <x v="0"/>
    <x v="2"/>
    <s v="2007-1"/>
    <n v="345974"/>
    <n v="7.3209464955665453E-4"/>
    <s v=""/>
    <n v="0.875"/>
  </r>
  <r>
    <x v="21"/>
    <n v="0"/>
    <n v="4"/>
    <n v="8"/>
    <m/>
    <m/>
    <x v="0"/>
    <x v="2"/>
    <s v="2007-1"/>
    <n v="345974"/>
    <n v="0"/>
    <s v=""/>
    <n v="0"/>
  </r>
  <r>
    <x v="23"/>
    <n v="5"/>
    <n v="5"/>
    <n v="1858"/>
    <n v="371.6"/>
    <m/>
    <x v="0"/>
    <x v="2"/>
    <s v="2007-1"/>
    <n v="345974"/>
    <n v="1.0740691497048913E-3"/>
    <s v=""/>
    <n v="1"/>
  </r>
  <r>
    <x v="24"/>
    <n v="91"/>
    <n v="167"/>
    <n v="386"/>
    <n v="4.24175824175824"/>
    <m/>
    <x v="0"/>
    <x v="2"/>
    <s v="2007-1"/>
    <n v="345974"/>
    <n v="1.2260338180783064E-5"/>
    <s v=""/>
    <n v="0.54491017964071853"/>
  </r>
  <r>
    <x v="25"/>
    <n v="18"/>
    <n v="25"/>
    <n v="30"/>
    <n v="1.6666666666666701"/>
    <m/>
    <x v="0"/>
    <x v="2"/>
    <s v="2007-1"/>
    <n v="345974"/>
    <n v="4.8173176789778136E-6"/>
    <s v=""/>
    <n v="0.72"/>
  </r>
  <r>
    <x v="26"/>
    <n v="97"/>
    <n v="100"/>
    <n v="8839"/>
    <n v="91.123711340206199"/>
    <m/>
    <x v="0"/>
    <x v="2"/>
    <s v="2007-1"/>
    <n v="345974"/>
    <n v="2.6338311936794728E-4"/>
    <s v=""/>
    <n v="0.97"/>
  </r>
  <r>
    <x v="27"/>
    <n v="52"/>
    <n v="54"/>
    <n v="536"/>
    <n v="10.307692307692299"/>
    <m/>
    <x v="0"/>
    <x v="2"/>
    <s v="2007-1"/>
    <n v="345974"/>
    <n v="2.9793257029985777E-5"/>
    <s v=""/>
    <n v="0.96296296296296291"/>
  </r>
  <r>
    <x v="28"/>
    <n v="3"/>
    <n v="3"/>
    <n v="94"/>
    <n v="31.3333333333333"/>
    <m/>
    <x v="0"/>
    <x v="2"/>
    <s v="2007-1"/>
    <n v="345974"/>
    <n v="9.0565572364782615E-5"/>
    <s v=""/>
    <n v="1"/>
  </r>
  <r>
    <x v="51"/>
    <n v="4"/>
    <n v="4"/>
    <n v="3356"/>
    <n v="839"/>
    <m/>
    <x v="0"/>
    <x v="2"/>
    <s v="2007-1"/>
    <n v="345974"/>
    <n v="2.4250377195974265E-3"/>
    <s v=""/>
    <n v="1"/>
  </r>
  <r>
    <x v="29"/>
    <n v="36"/>
    <n v="42"/>
    <n v="853"/>
    <n v="23.6944444444444"/>
    <m/>
    <x v="0"/>
    <x v="2"/>
    <s v="2007-1"/>
    <n v="345974"/>
    <n v="6.8486199669467654E-5"/>
    <s v=""/>
    <n v="0.8571428571428571"/>
  </r>
  <r>
    <x v="40"/>
    <n v="15"/>
    <n v="16"/>
    <n v="155"/>
    <n v="10.3333333333333"/>
    <m/>
    <x v="0"/>
    <x v="2"/>
    <s v="2007-1"/>
    <n v="345974"/>
    <n v="2.9867369609662287E-5"/>
    <s v=""/>
    <n v="0.9375"/>
  </r>
  <r>
    <x v="30"/>
    <n v="19"/>
    <n v="23"/>
    <n v="1476"/>
    <n v="77.684210526315795"/>
    <m/>
    <x v="0"/>
    <x v="2"/>
    <s v="2007-1"/>
    <n v="345974"/>
    <n v="2.2453771244751279E-4"/>
    <s v=""/>
    <n v="0.82608695652173914"/>
  </r>
  <r>
    <x v="31"/>
    <n v="46"/>
    <n v="74"/>
    <n v="7219"/>
    <n v="156.934782608696"/>
    <m/>
    <x v="0"/>
    <x v="2"/>
    <s v="2007-1"/>
    <n v="345974"/>
    <n v="4.5360282162444578E-4"/>
    <s v=""/>
    <n v="0.6216216216216216"/>
  </r>
  <r>
    <x v="32"/>
    <n v="19"/>
    <n v="45"/>
    <n v="879"/>
    <n v="46.2631578947368"/>
    <m/>
    <x v="0"/>
    <x v="2"/>
    <s v="2007-1"/>
    <n v="345974"/>
    <n v="1.3371859704699429E-4"/>
    <s v=""/>
    <n v="0.42222222222222222"/>
  </r>
  <r>
    <x v="33"/>
    <n v="15"/>
    <n v="15"/>
    <n v="149"/>
    <n v="9.93333333333333"/>
    <m/>
    <x v="0"/>
    <x v="2"/>
    <s v="2007-1"/>
    <n v="345974"/>
    <n v="2.8711213366707701E-5"/>
    <s v=""/>
    <n v="1"/>
  </r>
  <r>
    <x v="34"/>
    <n v="49"/>
    <n v="54"/>
    <n v="79"/>
    <n v="1.6122448979591799"/>
    <m/>
    <x v="0"/>
    <x v="2"/>
    <s v="2007-1"/>
    <n v="345974"/>
    <n v="4.660017509868314E-6"/>
    <s v=""/>
    <n v="0.90740740740740744"/>
  </r>
  <r>
    <x v="44"/>
    <n v="1"/>
    <n v="1"/>
    <n v="1"/>
    <n v="1"/>
    <m/>
    <x v="0"/>
    <x v="2"/>
    <s v="2007-1"/>
    <n v="345974"/>
    <n v="2.8903906073866822E-6"/>
    <s v=""/>
    <n v="1"/>
  </r>
  <r>
    <x v="35"/>
    <n v="153"/>
    <n v="176"/>
    <n v="10033"/>
    <n v="65.575163398692794"/>
    <m/>
    <x v="0"/>
    <x v="2"/>
    <s v="2007-1"/>
    <n v="345974"/>
    <n v="1.8953783636542861E-4"/>
    <s v=""/>
    <n v="0.86931818181818177"/>
  </r>
  <r>
    <x v="36"/>
    <n v="70"/>
    <n v="79"/>
    <n v="10416"/>
    <n v="148.80000000000001"/>
    <m/>
    <x v="0"/>
    <x v="2"/>
    <s v="2007-1"/>
    <n v="345974"/>
    <n v="4.3009012237913834E-4"/>
    <s v=""/>
    <n v="0.88607594936708856"/>
  </r>
  <r>
    <x v="37"/>
    <n v="102"/>
    <n v="129"/>
    <n v="9688"/>
    <n v="94.980392156862706"/>
    <m/>
    <x v="0"/>
    <x v="2"/>
    <s v="2007-1"/>
    <n v="345974"/>
    <n v="2.7453043337609964E-4"/>
    <s v=""/>
    <n v="0.79069767441860461"/>
  </r>
  <r>
    <x v="0"/>
    <n v="7"/>
    <n v="7"/>
    <n v="342"/>
    <n v="48.857142857142897"/>
    <m/>
    <x v="1"/>
    <x v="2"/>
    <s v="2007-2"/>
    <n v="344997"/>
    <n v="1.4161613827697893E-4"/>
    <s v=""/>
    <n v="1"/>
  </r>
  <r>
    <x v="1"/>
    <n v="35"/>
    <n v="37"/>
    <n v="1691"/>
    <n v="48.314285714285703"/>
    <m/>
    <x v="1"/>
    <x v="2"/>
    <s v="2007-2"/>
    <n v="344997"/>
    <n v="1.400426256294568E-4"/>
    <s v=""/>
    <n v="0.94594594594594594"/>
  </r>
  <r>
    <x v="2"/>
    <n v="8"/>
    <n v="21"/>
    <n v="127"/>
    <n v="15.875"/>
    <m/>
    <x v="1"/>
    <x v="2"/>
    <s v="2007-2"/>
    <n v="344997"/>
    <n v="4.6014892883126522E-5"/>
    <s v=""/>
    <n v="0.38095238095238093"/>
  </r>
  <r>
    <x v="3"/>
    <n v="35"/>
    <n v="55"/>
    <n v="4210"/>
    <n v="120.28571428571399"/>
    <m/>
    <x v="1"/>
    <x v="2"/>
    <s v="2007-2"/>
    <n v="344997"/>
    <n v="3.4865727610881831E-4"/>
    <s v=""/>
    <n v="0.63636363636363635"/>
  </r>
  <r>
    <x v="4"/>
    <n v="6"/>
    <n v="13"/>
    <n v="285"/>
    <n v="47.5"/>
    <m/>
    <x v="1"/>
    <x v="2"/>
    <s v="2007-2"/>
    <n v="344997"/>
    <n v="1.3768235665817383E-4"/>
    <s v=""/>
    <n v="0.46153846153846156"/>
  </r>
  <r>
    <x v="5"/>
    <n v="26"/>
    <n v="58"/>
    <n v="86"/>
    <n v="3.3076923076923102"/>
    <m/>
    <x v="1"/>
    <x v="2"/>
    <s v="2007-2"/>
    <n v="344997"/>
    <n v="9.5875973057513836E-6"/>
    <s v=""/>
    <n v="0.44827586206896552"/>
  </r>
  <r>
    <x v="6"/>
    <n v="19"/>
    <n v="24"/>
    <n v="2010"/>
    <n v="105.789473684211"/>
    <m/>
    <x v="1"/>
    <x v="2"/>
    <s v="2007-2"/>
    <n v="344997"/>
    <n v="3.0663882203094811E-4"/>
    <s v=""/>
    <n v="0.79166666666666663"/>
  </r>
  <r>
    <x v="7"/>
    <n v="50"/>
    <n v="69"/>
    <n v="492"/>
    <n v="9.84"/>
    <m/>
    <x v="1"/>
    <x v="2"/>
    <s v="2007-2"/>
    <n v="344997"/>
    <n v="2.8521987147714327E-5"/>
    <s v=""/>
    <n v="0.72463768115942029"/>
  </r>
  <r>
    <x v="8"/>
    <n v="32"/>
    <n v="34"/>
    <n v="17117"/>
    <n v="534.90625"/>
    <m/>
    <x v="1"/>
    <x v="2"/>
    <s v="2007-2"/>
    <n v="344997"/>
    <n v="1.55046638086708E-3"/>
    <s v=""/>
    <n v="0.94117647058823528"/>
  </r>
  <r>
    <x v="9"/>
    <n v="195"/>
    <n v="274"/>
    <n v="8"/>
    <n v="4.1025641025640998E-2"/>
    <m/>
    <x v="1"/>
    <x v="2"/>
    <s v="2007-2"/>
    <n v="344997"/>
    <n v="1.1891593557521079E-7"/>
    <s v=""/>
    <n v="0.71167883211678828"/>
  </r>
  <r>
    <x v="10"/>
    <n v="46"/>
    <n v="52"/>
    <n v="1542"/>
    <n v="33.521739130434803"/>
    <m/>
    <x v="1"/>
    <x v="2"/>
    <s v="2007-2"/>
    <n v="344997"/>
    <n v="9.7165306163342883E-5"/>
    <s v=""/>
    <n v="0.88461538461538458"/>
  </r>
  <r>
    <x v="11"/>
    <n v="33"/>
    <n v="40"/>
    <n v="3339"/>
    <n v="101.181818181818"/>
    <m/>
    <x v="1"/>
    <x v="2"/>
    <s v="2007-2"/>
    <n v="344997"/>
    <n v="2.9328318269961187E-4"/>
    <s v=""/>
    <n v="0.82499999999999996"/>
  </r>
  <r>
    <x v="41"/>
    <n v="1"/>
    <n v="1"/>
    <n v="0"/>
    <n v="0"/>
    <m/>
    <x v="1"/>
    <x v="2"/>
    <s v="2007-2"/>
    <n v="344997"/>
    <n v="0"/>
    <s v=""/>
    <n v="1"/>
  </r>
  <r>
    <x v="12"/>
    <n v="6"/>
    <n v="13"/>
    <n v="194"/>
    <n v="32.3333333333333"/>
    <m/>
    <x v="1"/>
    <x v="2"/>
    <s v="2007-2"/>
    <n v="344997"/>
    <n v="9.372062172521297E-5"/>
    <s v=""/>
    <n v="0.46153846153846156"/>
  </r>
  <r>
    <x v="13"/>
    <n v="13"/>
    <n v="13"/>
    <n v="3792"/>
    <n v="291.69230769230802"/>
    <m/>
    <x v="1"/>
    <x v="2"/>
    <s v="2007-2"/>
    <n v="344997"/>
    <n v="8.4549230193975021E-4"/>
    <s v=""/>
    <n v="1"/>
  </r>
  <r>
    <x v="14"/>
    <n v="13"/>
    <n v="98"/>
    <n v="0"/>
    <n v="0"/>
    <m/>
    <x v="1"/>
    <x v="2"/>
    <s v="2007-2"/>
    <n v="344997"/>
    <n v="0"/>
    <s v=""/>
    <n v="0.1326530612244898"/>
  </r>
  <r>
    <x v="45"/>
    <n v="2"/>
    <n v="2"/>
    <n v="2"/>
    <n v="1"/>
    <m/>
    <x v="1"/>
    <x v="2"/>
    <s v="2007-2"/>
    <n v="344997"/>
    <n v="2.8985759296457651E-6"/>
    <s v=""/>
    <n v="1"/>
  </r>
  <r>
    <x v="15"/>
    <n v="6"/>
    <n v="10"/>
    <n v="350"/>
    <n v="58.3333333333333"/>
    <m/>
    <x v="1"/>
    <x v="2"/>
    <s v="2007-2"/>
    <n v="344997"/>
    <n v="1.6908359589600286E-4"/>
    <s v=""/>
    <n v="0.6"/>
  </r>
  <r>
    <x v="16"/>
    <n v="5"/>
    <n v="5"/>
    <n v="1069"/>
    <n v="213.8"/>
    <m/>
    <x v="1"/>
    <x v="2"/>
    <s v="2007-2"/>
    <n v="344997"/>
    <n v="6.1971553375826465E-4"/>
    <s v=""/>
    <n v="1"/>
  </r>
  <r>
    <x v="38"/>
    <n v="1"/>
    <n v="1"/>
    <n v="44"/>
    <n v="44"/>
    <m/>
    <x v="1"/>
    <x v="2"/>
    <s v="2007-2"/>
    <n v="344997"/>
    <n v="1.2753734090441366E-4"/>
    <s v=""/>
    <n v="1"/>
  </r>
  <r>
    <x v="17"/>
    <n v="160"/>
    <n v="162"/>
    <n v="8484"/>
    <n v="53.024999999999999"/>
    <m/>
    <x v="1"/>
    <x v="2"/>
    <s v="2007-2"/>
    <n v="344997"/>
    <n v="1.5369698866946668E-4"/>
    <s v=""/>
    <n v="0.98765432098765427"/>
  </r>
  <r>
    <x v="18"/>
    <n v="68"/>
    <n v="68"/>
    <n v="4665"/>
    <n v="68.602941176470594"/>
    <m/>
    <x v="1"/>
    <x v="2"/>
    <s v="2007-2"/>
    <n v="344997"/>
    <n v="1.9885083399702198E-4"/>
    <s v=""/>
    <n v="1"/>
  </r>
  <r>
    <x v="19"/>
    <n v="85"/>
    <n v="117"/>
    <n v="15005"/>
    <n v="176.529411764706"/>
    <m/>
    <x v="1"/>
    <x v="2"/>
    <s v="2007-2"/>
    <n v="344997"/>
    <n v="5.116839038157027E-4"/>
    <s v=""/>
    <n v="0.72649572649572647"/>
  </r>
  <r>
    <x v="20"/>
    <n v="17"/>
    <n v="19"/>
    <n v="2094"/>
    <n v="123.17647058823501"/>
    <m/>
    <x v="1"/>
    <x v="2"/>
    <s v="2007-2"/>
    <n v="344997"/>
    <n v="3.5703635274577749E-4"/>
    <s v=""/>
    <n v="0.89473684210526316"/>
  </r>
  <r>
    <x v="21"/>
    <n v="3"/>
    <n v="9"/>
    <n v="41"/>
    <n v="13.6666666666667"/>
    <m/>
    <x v="1"/>
    <x v="2"/>
    <s v="2007-2"/>
    <n v="344997"/>
    <n v="3.9613871038492217E-5"/>
    <s v=""/>
    <n v="0.33333333333333331"/>
  </r>
  <r>
    <x v="52"/>
    <n v="2"/>
    <n v="2"/>
    <n v="15"/>
    <n v="7.5"/>
    <m/>
    <x v="1"/>
    <x v="2"/>
    <s v="2007-2"/>
    <n v="344997"/>
    <n v="2.1739319472343236E-5"/>
    <s v=""/>
    <n v="1"/>
  </r>
  <r>
    <x v="22"/>
    <n v="6"/>
    <n v="7"/>
    <n v="3048"/>
    <n v="508"/>
    <m/>
    <x v="1"/>
    <x v="2"/>
    <s v="2007-2"/>
    <n v="344997"/>
    <n v="1.4724765722600487E-3"/>
    <s v=""/>
    <n v="0.8571428571428571"/>
  </r>
  <r>
    <x v="39"/>
    <n v="1"/>
    <n v="1"/>
    <n v="390"/>
    <n v="390"/>
    <m/>
    <x v="1"/>
    <x v="2"/>
    <s v="2007-2"/>
    <n v="344997"/>
    <n v="1.1304446125618484E-3"/>
    <s v=""/>
    <n v="1"/>
  </r>
  <r>
    <x v="23"/>
    <n v="1"/>
    <n v="1"/>
    <n v="1"/>
    <n v="1"/>
    <m/>
    <x v="1"/>
    <x v="2"/>
    <s v="2007-2"/>
    <n v="344997"/>
    <n v="2.8985759296457651E-6"/>
    <s v=""/>
    <n v="1"/>
  </r>
  <r>
    <x v="24"/>
    <n v="87"/>
    <n v="182"/>
    <n v="2472"/>
    <n v="28.413793103448299"/>
    <m/>
    <x v="1"/>
    <x v="2"/>
    <s v="2007-2"/>
    <n v="344997"/>
    <n v="8.2359536759590079E-5"/>
    <s v=""/>
    <n v="0.47802197802197804"/>
  </r>
  <r>
    <x v="25"/>
    <n v="22"/>
    <n v="28"/>
    <n v="55"/>
    <n v="2.5"/>
    <m/>
    <x v="1"/>
    <x v="2"/>
    <s v="2007-2"/>
    <n v="344997"/>
    <n v="7.2464398241144124E-6"/>
    <s v=""/>
    <n v="0.7857142857142857"/>
  </r>
  <r>
    <x v="26"/>
    <n v="1"/>
    <n v="2"/>
    <n v="3"/>
    <n v="3"/>
    <m/>
    <x v="1"/>
    <x v="2"/>
    <s v="2007-2"/>
    <n v="344997"/>
    <n v="8.6957277889372945E-6"/>
    <s v=""/>
    <n v="0.5"/>
  </r>
  <r>
    <x v="27"/>
    <n v="265"/>
    <n v="272"/>
    <n v="1661"/>
    <n v="6.2679245283018901"/>
    <m/>
    <x v="1"/>
    <x v="2"/>
    <s v="2007-2"/>
    <n v="344997"/>
    <n v="1.8168055166572143E-5"/>
    <s v=""/>
    <n v="0.97426470588235292"/>
  </r>
  <r>
    <x v="43"/>
    <n v="1"/>
    <n v="1"/>
    <n v="2"/>
    <n v="2"/>
    <m/>
    <x v="1"/>
    <x v="2"/>
    <s v="2007-2"/>
    <n v="344997"/>
    <n v="5.7971518592915302E-6"/>
    <s v=""/>
    <n v="1"/>
  </r>
  <r>
    <x v="28"/>
    <n v="1"/>
    <n v="1"/>
    <n v="1"/>
    <n v="1"/>
    <m/>
    <x v="1"/>
    <x v="2"/>
    <s v="2007-2"/>
    <n v="344997"/>
    <n v="2.8985759296457651E-6"/>
    <s v=""/>
    <n v="1"/>
  </r>
  <r>
    <x v="29"/>
    <n v="43"/>
    <n v="47"/>
    <n v="341"/>
    <n v="7.9302325581395303"/>
    <m/>
    <x v="1"/>
    <x v="2"/>
    <s v="2007-2"/>
    <n v="344997"/>
    <n v="2.2986381209516404E-5"/>
    <s v=""/>
    <n v="0.91489361702127658"/>
  </r>
  <r>
    <x v="40"/>
    <n v="13"/>
    <n v="13"/>
    <n v="289"/>
    <n v="22.230769230769202"/>
    <m/>
    <x v="1"/>
    <x v="2"/>
    <s v="2007-2"/>
    <n v="344997"/>
    <n v="6.443757258981731E-5"/>
    <s v=""/>
    <n v="1"/>
  </r>
  <r>
    <x v="30"/>
    <n v="27"/>
    <n v="33"/>
    <n v="1527"/>
    <n v="56.5555555555556"/>
    <m/>
    <x v="1"/>
    <x v="2"/>
    <s v="2007-2"/>
    <n v="344997"/>
    <n v="1.6393057202107727E-4"/>
    <s v=""/>
    <n v="0.81818181818181823"/>
  </r>
  <r>
    <x v="31"/>
    <n v="58"/>
    <n v="93"/>
    <n v="8100"/>
    <n v="139.655172413793"/>
    <m/>
    <x v="1"/>
    <x v="2"/>
    <s v="2007-2"/>
    <n v="344997"/>
    <n v="4.0480112120914964E-4"/>
    <s v=""/>
    <n v="0.62365591397849462"/>
  </r>
  <r>
    <x v="32"/>
    <n v="31"/>
    <n v="69"/>
    <n v="356"/>
    <n v="11.4838709677419"/>
    <m/>
    <x v="1"/>
    <x v="2"/>
    <s v="2007-2"/>
    <n v="344997"/>
    <n v="3.328687196625449E-5"/>
    <s v=""/>
    <n v="0.44927536231884058"/>
  </r>
  <r>
    <x v="33"/>
    <n v="41"/>
    <n v="42"/>
    <n v="1032"/>
    <n v="25.170731707317099"/>
    <m/>
    <x v="1"/>
    <x v="2"/>
    <s v="2007-2"/>
    <n v="344997"/>
    <n v="7.2959277058400789E-5"/>
    <s v=""/>
    <n v="0.97619047619047616"/>
  </r>
  <r>
    <x v="34"/>
    <n v="47"/>
    <n v="53"/>
    <n v="78"/>
    <n v="1.6595744680851101"/>
    <m/>
    <x v="1"/>
    <x v="2"/>
    <s v="2007-2"/>
    <n v="344997"/>
    <n v="4.8104026066461744E-6"/>
    <s v=""/>
    <n v="0.8867924528301887"/>
  </r>
  <r>
    <x v="44"/>
    <n v="1"/>
    <n v="1"/>
    <n v="1"/>
    <n v="1"/>
    <m/>
    <x v="1"/>
    <x v="2"/>
    <s v="2007-2"/>
    <n v="344997"/>
    <n v="2.8985759296457651E-6"/>
    <s v=""/>
    <n v="1"/>
  </r>
  <r>
    <x v="35"/>
    <n v="213"/>
    <n v="228"/>
    <n v="10782"/>
    <n v="50.619718309859202"/>
    <m/>
    <x v="1"/>
    <x v="2"/>
    <s v="2007-2"/>
    <n v="344997"/>
    <n v="1.4672509705840689E-4"/>
    <s v=""/>
    <n v="0.93421052631578949"/>
  </r>
  <r>
    <x v="36"/>
    <n v="20"/>
    <n v="24"/>
    <n v="3925"/>
    <n v="196.25"/>
    <m/>
    <x v="1"/>
    <x v="2"/>
    <s v="2007-2"/>
    <n v="344997"/>
    <n v="5.6884552619298134E-4"/>
    <s v=""/>
    <n v="0.83333333333333337"/>
  </r>
  <r>
    <x v="37"/>
    <n v="188"/>
    <n v="227"/>
    <n v="32248"/>
    <n v="171.531914893617"/>
    <m/>
    <x v="1"/>
    <x v="2"/>
    <s v="2007-2"/>
    <n v="344997"/>
    <n v="4.9719827967668417E-4"/>
    <s v=""/>
    <n v="0.82819383259911894"/>
  </r>
  <r>
    <x v="0"/>
    <n v="8"/>
    <n v="8"/>
    <n v="3929"/>
    <n v="491.125"/>
    <m/>
    <x v="2"/>
    <x v="2"/>
    <s v="2007-3"/>
    <n v="347785"/>
    <n v="1.4121511853587706E-3"/>
    <s v=""/>
    <n v="1"/>
  </r>
  <r>
    <x v="1"/>
    <n v="124"/>
    <n v="127"/>
    <n v="2786"/>
    <n v="22.4677419354839"/>
    <m/>
    <x v="2"/>
    <x v="2"/>
    <s v="2007-3"/>
    <n v="347785"/>
    <n v="6.4602389221743027E-5"/>
    <s v=""/>
    <n v="0.97637795275590555"/>
  </r>
  <r>
    <x v="48"/>
    <n v="3"/>
    <n v="5"/>
    <n v="332"/>
    <n v="110.666666666667"/>
    <m/>
    <x v="2"/>
    <x v="2"/>
    <s v="2007-3"/>
    <n v="347785"/>
    <n v="3.1820425454423567E-4"/>
    <s v=""/>
    <n v="0.6"/>
  </r>
  <r>
    <x v="2"/>
    <n v="8"/>
    <n v="15"/>
    <n v="148"/>
    <n v="18.5"/>
    <m/>
    <x v="2"/>
    <x v="2"/>
    <s v="2007-3"/>
    <n v="347785"/>
    <n v="5.3193783515677791E-5"/>
    <s v=""/>
    <n v="0.53333333333333333"/>
  </r>
  <r>
    <x v="3"/>
    <n v="40"/>
    <n v="63"/>
    <n v="6190"/>
    <n v="154.75"/>
    <m/>
    <x v="2"/>
    <x v="2"/>
    <s v="2007-3"/>
    <n v="347785"/>
    <n v="4.4495881075952095E-4"/>
    <s v=""/>
    <n v="0.63492063492063489"/>
  </r>
  <r>
    <x v="4"/>
    <n v="6"/>
    <n v="9"/>
    <n v="3212"/>
    <n v="535.33333333333303"/>
    <m/>
    <x v="2"/>
    <x v="2"/>
    <s v="2007-3"/>
    <n v="347785"/>
    <n v="1.5392651590302429E-3"/>
    <s v=""/>
    <n v="0.66666666666666663"/>
  </r>
  <r>
    <x v="5"/>
    <n v="22"/>
    <n v="68"/>
    <n v="147"/>
    <n v="6.6818181818181799"/>
    <m/>
    <x v="2"/>
    <x v="2"/>
    <s v="2007-3"/>
    <n v="347785"/>
    <n v="1.9212496748905731E-5"/>
    <s v=""/>
    <n v="0.3235294117647059"/>
  </r>
  <r>
    <x v="6"/>
    <n v="16"/>
    <n v="19"/>
    <n v="1765"/>
    <n v="110.3125"/>
    <m/>
    <x v="2"/>
    <x v="2"/>
    <s v="2007-3"/>
    <n v="347785"/>
    <n v="3.1718590508503816E-4"/>
    <s v=""/>
    <n v="0.84210526315789469"/>
  </r>
  <r>
    <x v="7"/>
    <n v="49"/>
    <n v="79"/>
    <n v="117"/>
    <n v="2.3877551020408201"/>
    <m/>
    <x v="2"/>
    <x v="2"/>
    <s v="2007-3"/>
    <n v="347785"/>
    <n v="6.8656069181845683E-6"/>
    <s v=""/>
    <n v="0.620253164556962"/>
  </r>
  <r>
    <x v="8"/>
    <n v="3"/>
    <n v="6"/>
    <n v="176"/>
    <n v="58.6666666666667"/>
    <m/>
    <x v="2"/>
    <x v="2"/>
    <s v="2007-3"/>
    <n v="347785"/>
    <n v="1.6868659277043777E-4"/>
    <s v=""/>
    <n v="0.5"/>
  </r>
  <r>
    <x v="9"/>
    <n v="279"/>
    <n v="349"/>
    <n v="2"/>
    <n v="7.1684587813620098E-3"/>
    <m/>
    <x v="2"/>
    <x v="2"/>
    <s v="2007-3"/>
    <n v="347785"/>
    <n v="2.0611753759828659E-8"/>
    <s v=""/>
    <n v="0.79942693409742116"/>
  </r>
  <r>
    <x v="10"/>
    <n v="56"/>
    <n v="61"/>
    <n v="1264"/>
    <n v="22.571428571428601"/>
    <m/>
    <x v="2"/>
    <x v="2"/>
    <s v="2007-3"/>
    <n v="347785"/>
    <n v="6.4900523517197697E-5"/>
    <s v=""/>
    <n v="0.91803278688524592"/>
  </r>
  <r>
    <x v="11"/>
    <n v="36"/>
    <n v="53"/>
    <n v="562"/>
    <n v="15.6111111111111"/>
    <m/>
    <x v="2"/>
    <x v="2"/>
    <s v="2007-3"/>
    <n v="347785"/>
    <n v="4.4887246750466812E-5"/>
    <s v=""/>
    <n v="0.67924528301886788"/>
  </r>
  <r>
    <x v="41"/>
    <n v="1"/>
    <n v="1"/>
    <n v="2"/>
    <n v="2"/>
    <m/>
    <x v="2"/>
    <x v="2"/>
    <s v="2007-3"/>
    <n v="347785"/>
    <n v="5.7506792989921931E-6"/>
    <s v=""/>
    <n v="1"/>
  </r>
  <r>
    <x v="12"/>
    <n v="36"/>
    <n v="61"/>
    <n v="3587"/>
    <n v="99.6388888888889"/>
    <m/>
    <x v="2"/>
    <x v="2"/>
    <s v="2007-3"/>
    <n v="347785"/>
    <n v="2.8649564785395836E-4"/>
    <s v=""/>
    <n v="0.5901639344262295"/>
  </r>
  <r>
    <x v="13"/>
    <n v="15"/>
    <n v="15"/>
    <n v="1420"/>
    <n v="94.6666666666667"/>
    <m/>
    <x v="2"/>
    <x v="2"/>
    <s v="2007-3"/>
    <n v="347785"/>
    <n v="2.7219882015229723E-4"/>
    <s v=""/>
    <n v="1"/>
  </r>
  <r>
    <x v="14"/>
    <n v="26"/>
    <n v="148"/>
    <n v="0"/>
    <n v="0"/>
    <m/>
    <x v="2"/>
    <x v="2"/>
    <s v="2007-3"/>
    <n v="347785"/>
    <n v="0"/>
    <s v=""/>
    <n v="0.17567567567567569"/>
  </r>
  <r>
    <x v="50"/>
    <n v="1"/>
    <n v="1"/>
    <n v="1956"/>
    <n v="1956"/>
    <m/>
    <x v="2"/>
    <x v="2"/>
    <s v="2007-3"/>
    <n v="347785"/>
    <n v="5.6241643544143651E-3"/>
    <s v=""/>
    <n v="1"/>
  </r>
  <r>
    <x v="15"/>
    <n v="2"/>
    <n v="4"/>
    <n v="962"/>
    <n v="481"/>
    <m/>
    <x v="2"/>
    <x v="2"/>
    <s v="2007-3"/>
    <n v="347785"/>
    <n v="1.3830383714076226E-3"/>
    <s v=""/>
    <n v="0.5"/>
  </r>
  <r>
    <x v="16"/>
    <n v="2"/>
    <n v="2"/>
    <n v="1472"/>
    <n v="736"/>
    <m/>
    <x v="2"/>
    <x v="2"/>
    <s v="2007-3"/>
    <n v="347785"/>
    <n v="2.116249982029127E-3"/>
    <s v=""/>
    <n v="1"/>
  </r>
  <r>
    <x v="17"/>
    <n v="158"/>
    <n v="166"/>
    <n v="36118"/>
    <n v="228.59493670886101"/>
    <m/>
    <x v="2"/>
    <x v="2"/>
    <s v="2007-3"/>
    <n v="347785"/>
    <n v="6.5728808519303883E-4"/>
    <s v=""/>
    <n v="0.95180722891566261"/>
  </r>
  <r>
    <x v="18"/>
    <n v="82"/>
    <n v="82"/>
    <n v="4491"/>
    <n v="54.768292682926798"/>
    <m/>
    <x v="2"/>
    <x v="2"/>
    <s v="2007-3"/>
    <n v="347785"/>
    <n v="1.5747744348642637E-4"/>
    <s v=""/>
    <n v="1"/>
  </r>
  <r>
    <x v="19"/>
    <n v="86"/>
    <n v="117"/>
    <n v="17735"/>
    <n v="206.220930232558"/>
    <m/>
    <x v="2"/>
    <x v="2"/>
    <s v="2007-3"/>
    <n v="347785"/>
    <n v="5.9295521725364231E-4"/>
    <s v=""/>
    <n v="0.7350427350427351"/>
  </r>
  <r>
    <x v="20"/>
    <n v="67"/>
    <n v="71"/>
    <n v="19476"/>
    <n v="290.686567164179"/>
    <m/>
    <x v="2"/>
    <x v="2"/>
    <s v="2007-3"/>
    <n v="347785"/>
    <n v="8.3582261214307403E-4"/>
    <s v=""/>
    <n v="0.94366197183098588"/>
  </r>
  <r>
    <x v="21"/>
    <n v="1"/>
    <n v="7"/>
    <n v="53"/>
    <n v="53"/>
    <m/>
    <x v="2"/>
    <x v="2"/>
    <s v="2007-3"/>
    <n v="347785"/>
    <n v="1.5239300142329311E-4"/>
    <s v=""/>
    <n v="0.14285714285714285"/>
  </r>
  <r>
    <x v="52"/>
    <n v="1"/>
    <n v="1"/>
    <n v="16"/>
    <n v="16"/>
    <m/>
    <x v="2"/>
    <x v="2"/>
    <s v="2007-3"/>
    <n v="347785"/>
    <n v="4.6005434391937545E-5"/>
    <s v=""/>
    <n v="1"/>
  </r>
  <r>
    <x v="22"/>
    <n v="3"/>
    <n v="3"/>
    <n v="147"/>
    <n v="49"/>
    <m/>
    <x v="2"/>
    <x v="2"/>
    <s v="2007-3"/>
    <n v="347785"/>
    <n v="1.4089164282530875E-4"/>
    <s v=""/>
    <n v="1"/>
  </r>
  <r>
    <x v="39"/>
    <n v="3"/>
    <n v="3"/>
    <n v="58"/>
    <n v="19.3333333333333"/>
    <m/>
    <x v="2"/>
    <x v="2"/>
    <s v="2007-3"/>
    <n v="347785"/>
    <n v="5.5589899890257776E-5"/>
    <s v=""/>
    <n v="1"/>
  </r>
  <r>
    <x v="23"/>
    <n v="2"/>
    <n v="2"/>
    <n v="6"/>
    <n v="3"/>
    <m/>
    <x v="2"/>
    <x v="2"/>
    <s v="2007-3"/>
    <n v="347785"/>
    <n v="8.6260189484882897E-6"/>
    <s v=""/>
    <n v="1"/>
  </r>
  <r>
    <x v="24"/>
    <n v="115"/>
    <n v="199"/>
    <n v="1103"/>
    <n v="9.5913043478260906"/>
    <m/>
    <x v="2"/>
    <x v="2"/>
    <s v="2007-3"/>
    <n v="347785"/>
    <n v="2.7578257681688659E-5"/>
    <s v=""/>
    <n v="0.57788944723618085"/>
  </r>
  <r>
    <x v="25"/>
    <n v="29"/>
    <n v="39"/>
    <n v="66"/>
    <n v="2.27586206896552"/>
    <m/>
    <x v="2"/>
    <x v="2"/>
    <s v="2007-3"/>
    <n v="347785"/>
    <n v="6.5438764436807802E-6"/>
    <s v=""/>
    <n v="0.74358974358974361"/>
  </r>
  <r>
    <x v="27"/>
    <n v="361"/>
    <n v="364"/>
    <n v="5367"/>
    <n v="14.8670360110803"/>
    <m/>
    <x v="2"/>
    <x v="2"/>
    <s v="2007-3"/>
    <n v="347785"/>
    <n v="4.2747778113145479E-5"/>
    <s v=""/>
    <n v="0.99175824175824179"/>
  </r>
  <r>
    <x v="28"/>
    <n v="5"/>
    <n v="5"/>
    <n v="67"/>
    <n v="13.4"/>
    <m/>
    <x v="2"/>
    <x v="2"/>
    <s v="2007-3"/>
    <n v="347785"/>
    <n v="3.8529551303247699E-5"/>
    <s v=""/>
    <n v="1"/>
  </r>
  <r>
    <x v="51"/>
    <n v="1"/>
    <n v="1"/>
    <n v="1"/>
    <n v="1"/>
    <m/>
    <x v="2"/>
    <x v="2"/>
    <s v="2007-3"/>
    <n v="347785"/>
    <n v="2.8753396494960966E-6"/>
    <s v=""/>
    <n v="1"/>
  </r>
  <r>
    <x v="29"/>
    <n v="51"/>
    <n v="53"/>
    <n v="932"/>
    <n v="18.2745098039216"/>
    <m/>
    <x v="2"/>
    <x v="2"/>
    <s v="2007-3"/>
    <n v="347785"/>
    <n v="5.2545422614320918E-5"/>
    <s v=""/>
    <n v="0.96226415094339623"/>
  </r>
  <r>
    <x v="40"/>
    <n v="11"/>
    <n v="11"/>
    <n v="163"/>
    <n v="14.818181818181801"/>
    <m/>
    <x v="2"/>
    <x v="2"/>
    <s v="2007-3"/>
    <n v="347785"/>
    <n v="4.2607305715260291E-5"/>
    <s v=""/>
    <n v="1"/>
  </r>
  <r>
    <x v="30"/>
    <n v="12"/>
    <n v="18"/>
    <n v="1172"/>
    <n v="97.6666666666667"/>
    <m/>
    <x v="2"/>
    <x v="2"/>
    <s v="2007-3"/>
    <n v="347785"/>
    <n v="2.8082483910078554E-4"/>
    <s v=""/>
    <n v="0.66666666666666663"/>
  </r>
  <r>
    <x v="31"/>
    <n v="39"/>
    <n v="83"/>
    <n v="6006"/>
    <n v="154"/>
    <m/>
    <x v="2"/>
    <x v="2"/>
    <s v="2007-3"/>
    <n v="347785"/>
    <n v="4.4280230602239889E-4"/>
    <s v=""/>
    <n v="0.46987951807228917"/>
  </r>
  <r>
    <x v="32"/>
    <n v="36"/>
    <n v="106"/>
    <n v="2570"/>
    <n v="71.3888888888889"/>
    <m/>
    <x v="2"/>
    <x v="2"/>
    <s v="2007-3"/>
    <n v="347785"/>
    <n v="2.0526730275569361E-4"/>
    <s v=""/>
    <n v="0.33962264150943394"/>
  </r>
  <r>
    <x v="33"/>
    <n v="121"/>
    <n v="121"/>
    <n v="4005"/>
    <n v="33.099173553718998"/>
    <m/>
    <x v="2"/>
    <x v="2"/>
    <s v="2007-3"/>
    <n v="347785"/>
    <n v="9.517136608456086E-5"/>
    <s v=""/>
    <n v="1"/>
  </r>
  <r>
    <x v="34"/>
    <n v="40"/>
    <n v="42"/>
    <n v="84"/>
    <n v="2.1"/>
    <m/>
    <x v="2"/>
    <x v="2"/>
    <s v="2007-3"/>
    <n v="347785"/>
    <n v="6.0382132639418036E-6"/>
    <s v=""/>
    <n v="0.95238095238095233"/>
  </r>
  <r>
    <x v="44"/>
    <n v="3"/>
    <n v="3"/>
    <n v="27"/>
    <n v="9"/>
    <m/>
    <x v="2"/>
    <x v="2"/>
    <s v="2007-3"/>
    <n v="347785"/>
    <n v="2.5878056845464871E-5"/>
    <s v=""/>
    <n v="1"/>
  </r>
  <r>
    <x v="35"/>
    <n v="366"/>
    <n v="396"/>
    <n v="25749"/>
    <n v="70.352459016393396"/>
    <m/>
    <x v="2"/>
    <x v="2"/>
    <s v="2007-3"/>
    <n v="347785"/>
    <n v="2.0228721484938511E-4"/>
    <s v=""/>
    <n v="0.9242424242424242"/>
  </r>
  <r>
    <x v="36"/>
    <n v="60"/>
    <n v="99"/>
    <n v="9630"/>
    <n v="160.5"/>
    <m/>
    <x v="2"/>
    <x v="2"/>
    <s v="2007-3"/>
    <n v="347785"/>
    <n v="4.6149201374412355E-4"/>
    <s v=""/>
    <n v="0.60606060606060608"/>
  </r>
  <r>
    <x v="37"/>
    <n v="303"/>
    <n v="429"/>
    <n v="15451"/>
    <n v="50.993399339934001"/>
    <m/>
    <x v="2"/>
    <x v="2"/>
    <s v="2007-3"/>
    <n v="347785"/>
    <n v="1.4662334298470032E-4"/>
    <s v=""/>
    <n v="0.70629370629370625"/>
  </r>
  <r>
    <x v="0"/>
    <n v="4"/>
    <n v="5"/>
    <n v="11"/>
    <n v="2.75"/>
    <m/>
    <x v="3"/>
    <x v="2"/>
    <s v="2007-4"/>
    <n v="351585"/>
    <n v="7.8217216320377714E-6"/>
    <s v=""/>
    <n v="0.8"/>
  </r>
  <r>
    <x v="1"/>
    <n v="22"/>
    <n v="22"/>
    <n v="188"/>
    <n v="8.5454545454545503"/>
    <m/>
    <x v="3"/>
    <x v="2"/>
    <s v="2007-4"/>
    <n v="351585"/>
    <n v="2.4305515154100857E-5"/>
    <s v=""/>
    <n v="1"/>
  </r>
  <r>
    <x v="2"/>
    <n v="11"/>
    <n v="23"/>
    <n v="555"/>
    <n v="50.454545454545503"/>
    <m/>
    <x v="3"/>
    <x v="2"/>
    <s v="2007-4"/>
    <n v="351585"/>
    <n v="1.4350596713325512E-4"/>
    <s v=""/>
    <n v="0.47826086956521741"/>
  </r>
  <r>
    <x v="3"/>
    <n v="33"/>
    <n v="68"/>
    <n v="8674"/>
    <n v="262.84848484848499"/>
    <m/>
    <x v="3"/>
    <x v="2"/>
    <s v="2007-4"/>
    <n v="351585"/>
    <n v="7.4761006541372642E-4"/>
    <s v=""/>
    <n v="0.48529411764705882"/>
  </r>
  <r>
    <x v="4"/>
    <n v="13"/>
    <n v="16"/>
    <n v="2942"/>
    <n v="226.30769230769201"/>
    <m/>
    <x v="3"/>
    <x v="2"/>
    <s v="2007-4"/>
    <n v="351585"/>
    <n v="6.4367846269804455E-4"/>
    <s v=""/>
    <n v="0.8125"/>
  </r>
  <r>
    <x v="5"/>
    <n v="26"/>
    <n v="49"/>
    <n v="125"/>
    <n v="4.8076923076923102"/>
    <m/>
    <x v="3"/>
    <x v="2"/>
    <s v="2007-4"/>
    <n v="351585"/>
    <n v="1.3674338517548558E-5"/>
    <s v=""/>
    <n v="0.53061224489795922"/>
  </r>
  <r>
    <x v="6"/>
    <n v="20"/>
    <n v="23"/>
    <n v="903"/>
    <n v="45.15"/>
    <m/>
    <x v="3"/>
    <x v="2"/>
    <s v="2007-4"/>
    <n v="351585"/>
    <n v="1.2841844788600196E-4"/>
    <s v=""/>
    <n v="0.86956521739130432"/>
  </r>
  <r>
    <x v="7"/>
    <n v="60"/>
    <n v="92"/>
    <n v="176"/>
    <n v="2.93333333333333"/>
    <m/>
    <x v="3"/>
    <x v="2"/>
    <s v="2007-4"/>
    <n v="351585"/>
    <n v="8.3431697408402812E-6"/>
    <s v=""/>
    <n v="0.65217391304347827"/>
  </r>
  <r>
    <x v="8"/>
    <n v="1"/>
    <n v="2"/>
    <n v="9"/>
    <n v="9"/>
    <m/>
    <x v="3"/>
    <x v="2"/>
    <s v="2007-4"/>
    <n v="351585"/>
    <n v="2.559836170485089E-5"/>
    <s v=""/>
    <n v="0.5"/>
  </r>
  <r>
    <x v="9"/>
    <n v="251"/>
    <n v="320"/>
    <n v="6"/>
    <n v="2.3904382470119501E-2"/>
    <m/>
    <x v="3"/>
    <x v="2"/>
    <s v="2007-4"/>
    <n v="351585"/>
    <n v="6.7990336533468434E-8"/>
    <s v=""/>
    <n v="0.78437500000000004"/>
  </r>
  <r>
    <x v="10"/>
    <n v="73"/>
    <n v="78"/>
    <n v="1627"/>
    <n v="22.287671232876701"/>
    <m/>
    <x v="3"/>
    <x v="2"/>
    <s v="2007-4"/>
    <n v="351585"/>
    <n v="6.3391985530886422E-5"/>
    <s v=""/>
    <n v="0.9358974358974359"/>
  </r>
  <r>
    <x v="11"/>
    <n v="19"/>
    <n v="25"/>
    <n v="145"/>
    <n v="7.6315789473684204"/>
    <m/>
    <x v="3"/>
    <x v="2"/>
    <s v="2007-4"/>
    <n v="351585"/>
    <n v="2.1706213141540227E-5"/>
    <s v=""/>
    <n v="0.76"/>
  </r>
  <r>
    <x v="41"/>
    <n v="2"/>
    <n v="2"/>
    <n v="23"/>
    <n v="11.5"/>
    <m/>
    <x v="3"/>
    <x v="2"/>
    <s v="2007-4"/>
    <n v="351585"/>
    <n v="3.2709017733976134E-5"/>
    <s v=""/>
    <n v="1"/>
  </r>
  <r>
    <x v="12"/>
    <n v="12"/>
    <n v="34"/>
    <n v="2325"/>
    <n v="193.75"/>
    <m/>
    <x v="3"/>
    <x v="2"/>
    <s v="2007-4"/>
    <n v="351585"/>
    <n v="5.5107584225720662E-4"/>
    <s v=""/>
    <n v="0.35294117647058826"/>
  </r>
  <r>
    <x v="13"/>
    <n v="17"/>
    <n v="17"/>
    <n v="2280"/>
    <n v="134.11764705882399"/>
    <m/>
    <x v="3"/>
    <x v="2"/>
    <s v="2007-4"/>
    <n v="351585"/>
    <n v="3.8146578226836754E-4"/>
    <s v=""/>
    <n v="1"/>
  </r>
  <r>
    <x v="14"/>
    <n v="11"/>
    <n v="98"/>
    <n v="0"/>
    <n v="0"/>
    <m/>
    <x v="3"/>
    <x v="2"/>
    <s v="2007-4"/>
    <n v="351585"/>
    <n v="0"/>
    <s v=""/>
    <n v="0.11224489795918367"/>
  </r>
  <r>
    <x v="15"/>
    <n v="2"/>
    <n v="6"/>
    <n v="709"/>
    <n v="354.5"/>
    <m/>
    <x v="3"/>
    <x v="2"/>
    <s v="2007-4"/>
    <n v="351585"/>
    <n v="1.0082910249299601E-3"/>
    <s v=""/>
    <n v="0.33333333333333331"/>
  </r>
  <r>
    <x v="16"/>
    <n v="4"/>
    <n v="5"/>
    <n v="2718"/>
    <n v="679.5"/>
    <m/>
    <x v="3"/>
    <x v="2"/>
    <s v="2007-4"/>
    <n v="351585"/>
    <n v="1.9326763087162422E-3"/>
    <s v=""/>
    <n v="0.8"/>
  </r>
  <r>
    <x v="17"/>
    <n v="5"/>
    <n v="5"/>
    <n v="9"/>
    <n v="1.8"/>
    <m/>
    <x v="3"/>
    <x v="2"/>
    <s v="2007-4"/>
    <n v="351585"/>
    <n v="5.1196723409701783E-6"/>
    <s v=""/>
    <n v="1"/>
  </r>
  <r>
    <x v="18"/>
    <n v="93"/>
    <n v="93"/>
    <n v="4911"/>
    <n v="52.806451612903203"/>
    <m/>
    <x v="3"/>
    <x v="2"/>
    <s v="2007-4"/>
    <n v="351585"/>
    <n v="1.5019540541520032E-4"/>
    <s v=""/>
    <n v="1"/>
  </r>
  <r>
    <x v="19"/>
    <n v="76"/>
    <n v="101"/>
    <n v="13998"/>
    <n v="184.18421052631601"/>
    <m/>
    <x v="3"/>
    <x v="2"/>
    <s v="2007-4"/>
    <n v="351585"/>
    <n v="5.2386822681944911E-4"/>
    <s v=""/>
    <n v="0.75247524752475248"/>
  </r>
  <r>
    <x v="20"/>
    <n v="17"/>
    <n v="18"/>
    <n v="1563"/>
    <n v="91.941176470588204"/>
    <m/>
    <x v="3"/>
    <x v="2"/>
    <s v="2007-4"/>
    <n v="351585"/>
    <n v="2.6150483231818255E-4"/>
    <s v=""/>
    <n v="0.94444444444444442"/>
  </r>
  <r>
    <x v="21"/>
    <n v="1"/>
    <n v="5"/>
    <n v="56"/>
    <n v="56"/>
    <m/>
    <x v="3"/>
    <x v="2"/>
    <s v="2007-4"/>
    <n v="351585"/>
    <n v="1.5927869505240553E-4"/>
    <s v=""/>
    <n v="0.2"/>
  </r>
  <r>
    <x v="42"/>
    <n v="1"/>
    <n v="1"/>
    <n v="2893"/>
    <n v="2893"/>
    <m/>
    <x v="3"/>
    <x v="2"/>
    <s v="2007-4"/>
    <n v="351585"/>
    <n v="8.228451156903736E-3"/>
    <s v=""/>
    <n v="1"/>
  </r>
  <r>
    <x v="24"/>
    <n v="113"/>
    <n v="199"/>
    <n v="1597"/>
    <n v="14.132743362831899"/>
    <m/>
    <x v="3"/>
    <x v="2"/>
    <s v="2007-4"/>
    <n v="351585"/>
    <n v="4.0197230720400184E-5"/>
    <s v=""/>
    <n v="0.56783919597989951"/>
  </r>
  <r>
    <x v="25"/>
    <n v="11"/>
    <n v="21"/>
    <n v="23"/>
    <n v="2.0909090909090899"/>
    <m/>
    <x v="3"/>
    <x v="2"/>
    <s v="2007-4"/>
    <n v="351585"/>
    <n v="5.9470941334502039E-6"/>
    <s v=""/>
    <n v="0.52380952380952384"/>
  </r>
  <r>
    <x v="26"/>
    <n v="127"/>
    <n v="147"/>
    <n v="19748"/>
    <n v="155.49606299212601"/>
    <m/>
    <x v="3"/>
    <x v="2"/>
    <s v="2007-4"/>
    <n v="351585"/>
    <n v="4.4227160712808001E-4"/>
    <s v=""/>
    <n v="0.86394557823129248"/>
  </r>
  <r>
    <x v="27"/>
    <n v="108"/>
    <n v="111"/>
    <n v="725"/>
    <n v="6.7129629629629601"/>
    <m/>
    <x v="3"/>
    <x v="2"/>
    <s v="2007-4"/>
    <n v="351585"/>
    <n v="1.9093428226354823E-5"/>
    <s v=""/>
    <n v="0.97297297297297303"/>
  </r>
  <r>
    <x v="29"/>
    <n v="34"/>
    <n v="37"/>
    <n v="323"/>
    <n v="9.5"/>
    <m/>
    <x v="3"/>
    <x v="2"/>
    <s v="2007-4"/>
    <n v="351585"/>
    <n v="2.7020492910675938E-5"/>
    <s v=""/>
    <n v="0.91891891891891897"/>
  </r>
  <r>
    <x v="40"/>
    <n v="6"/>
    <n v="7"/>
    <n v="213"/>
    <n v="35.5"/>
    <m/>
    <x v="3"/>
    <x v="2"/>
    <s v="2007-4"/>
    <n v="351585"/>
    <n v="1.009713156135785E-4"/>
    <s v=""/>
    <n v="0.8571428571428571"/>
  </r>
  <r>
    <x v="30"/>
    <n v="13"/>
    <n v="18"/>
    <n v="393"/>
    <n v="30.230769230769202"/>
    <m/>
    <x v="3"/>
    <x v="2"/>
    <s v="2007-4"/>
    <n v="351585"/>
    <n v="8.5984240598345211E-5"/>
    <s v=""/>
    <n v="0.72222222222222221"/>
  </r>
  <r>
    <x v="31"/>
    <n v="33"/>
    <n v="65"/>
    <n v="5139"/>
    <n v="155.727272727273"/>
    <m/>
    <x v="3"/>
    <x v="2"/>
    <s v="2007-4"/>
    <n v="351585"/>
    <n v="4.4292922828696615E-4"/>
    <s v=""/>
    <n v="0.50769230769230766"/>
  </r>
  <r>
    <x v="32"/>
    <n v="21"/>
    <n v="53"/>
    <n v="412"/>
    <n v="19.619047619047599"/>
    <m/>
    <x v="3"/>
    <x v="2"/>
    <s v="2007-4"/>
    <n v="351585"/>
    <n v="5.5801719695230457E-5"/>
    <s v=""/>
    <n v="0.39622641509433965"/>
  </r>
  <r>
    <x v="33"/>
    <n v="20"/>
    <n v="20"/>
    <n v="895"/>
    <n v="44.75"/>
    <m/>
    <x v="3"/>
    <x v="2"/>
    <s v="2007-4"/>
    <n v="351585"/>
    <n v="1.2728074292134192E-4"/>
    <s v=""/>
    <n v="1"/>
  </r>
  <r>
    <x v="34"/>
    <n v="32"/>
    <n v="36"/>
    <n v="42"/>
    <n v="1.3125"/>
    <m/>
    <x v="3"/>
    <x v="2"/>
    <s v="2007-4"/>
    <n v="351585"/>
    <n v="3.7330944152907547E-6"/>
    <s v=""/>
    <n v="0.88888888888888884"/>
  </r>
  <r>
    <x v="35"/>
    <n v="182"/>
    <n v="214"/>
    <n v="11894"/>
    <n v="65.351648351648393"/>
    <m/>
    <x v="3"/>
    <x v="2"/>
    <s v="2007-4"/>
    <n v="351585"/>
    <n v="1.8587723694596866E-4"/>
    <s v=""/>
    <n v="0.85046728971962615"/>
  </r>
  <r>
    <x v="36"/>
    <n v="42"/>
    <n v="49"/>
    <n v="3196"/>
    <n v="76.095238095238102"/>
    <m/>
    <x v="3"/>
    <x v="2"/>
    <s v="2007-4"/>
    <n v="351585"/>
    <n v="2.1643482541985038E-4"/>
    <s v=""/>
    <n v="0.8571428571428571"/>
  </r>
  <r>
    <x v="37"/>
    <n v="144"/>
    <n v="168"/>
    <n v="23512"/>
    <n v="163.277777777778"/>
    <m/>
    <x v="3"/>
    <x v="2"/>
    <s v="2007-4"/>
    <n v="351585"/>
    <n v="4.6440484599109176E-4"/>
    <s v=""/>
    <n v="0.8571428571428571"/>
  </r>
  <r>
    <x v="4"/>
    <n v="6"/>
    <n v="12"/>
    <n v="2382"/>
    <n v="397"/>
    <n v="379015"/>
    <x v="0"/>
    <x v="3"/>
    <s v="2008-1"/>
    <n v="352432"/>
    <n v="1.1264584373723158E-3"/>
    <n v="2.9872981013200971E-3"/>
    <n v="0.5"/>
  </r>
  <r>
    <x v="11"/>
    <n v="10"/>
    <n v="12"/>
    <n v="2658"/>
    <n v="265.8"/>
    <n v="72355"/>
    <x v="0"/>
    <x v="3"/>
    <s v="2008-1"/>
    <n v="352432"/>
    <n v="7.5418804194851772E-4"/>
    <n v="3.4217002617999127E-4"/>
    <n v="0.83333333333333337"/>
  </r>
  <r>
    <x v="37"/>
    <n v="119"/>
    <n v="139"/>
    <n v="24929"/>
    <n v="209.48739495798301"/>
    <n v="3148028"/>
    <x v="0"/>
    <x v="3"/>
    <s v="2008-1"/>
    <n v="352432"/>
    <n v="5.9440514754047029E-4"/>
    <n v="1.2510222684434002E-3"/>
    <n v="0.85611510791366907"/>
  </r>
  <r>
    <x v="20"/>
    <n v="12"/>
    <n v="14"/>
    <n v="2429"/>
    <n v="202.416666666667"/>
    <n v="345987"/>
    <x v="0"/>
    <x v="3"/>
    <s v="2008-1"/>
    <n v="352432"/>
    <n v="5.743424736308479E-4"/>
    <n v="1.3634899782085643E-3"/>
    <n v="0.8571428571428571"/>
  </r>
  <r>
    <x v="8"/>
    <n v="4"/>
    <n v="4"/>
    <n v="772"/>
    <n v="193"/>
    <n v="221352"/>
    <x v="0"/>
    <x v="3"/>
    <s v="2008-1"/>
    <n v="352432"/>
    <n v="5.4762337131702E-4"/>
    <n v="2.6169587324647026E-3"/>
    <n v="1"/>
  </r>
  <r>
    <x v="3"/>
    <n v="17"/>
    <n v="41"/>
    <n v="2800"/>
    <n v="164.70588235294099"/>
    <n v="304328"/>
    <x v="0"/>
    <x v="3"/>
    <s v="2008-1"/>
    <n v="352432"/>
    <n v="4.6734088378166852E-4"/>
    <n v="8.4657688380659272E-4"/>
    <n v="0.41463414634146339"/>
  </r>
  <r>
    <x v="36"/>
    <n v="101"/>
    <n v="142"/>
    <n v="14307"/>
    <n v="141.653465346535"/>
    <n v="2143141"/>
    <x v="0"/>
    <x v="3"/>
    <s v="2008-1"/>
    <n v="352432"/>
    <n v="4.0193133809227028E-4"/>
    <n v="1.0034662867249204E-3"/>
    <n v="0.71126760563380287"/>
  </r>
  <r>
    <x v="31"/>
    <n v="21"/>
    <n v="42"/>
    <n v="2706"/>
    <n v="128.857142857143"/>
    <n v="114933"/>
    <x v="0"/>
    <x v="3"/>
    <s v="2008-1"/>
    <n v="352432"/>
    <n v="3.6562270979123064E-4"/>
    <n v="2.5882061409482332E-4"/>
    <n v="0.5"/>
  </r>
  <r>
    <x v="6"/>
    <n v="30"/>
    <n v="31"/>
    <n v="3759"/>
    <n v="125.3"/>
    <n v="327304"/>
    <x v="0"/>
    <x v="3"/>
    <s v="2008-1"/>
    <n v="352432"/>
    <n v="3.5552957733690467E-4"/>
    <n v="5.1594507750588915E-4"/>
    <n v="0.967741935483871"/>
  </r>
  <r>
    <x v="13"/>
    <n v="23"/>
    <n v="23"/>
    <n v="2480"/>
    <n v="107.826086956522"/>
    <n v="59991"/>
    <x v="0"/>
    <x v="3"/>
    <s v="2008-1"/>
    <n v="352432"/>
    <n v="3.0594862826452196E-4"/>
    <n v="1.2334787740737188E-4"/>
    <n v="1"/>
  </r>
  <r>
    <x v="16"/>
    <n v="2"/>
    <n v="2"/>
    <n v="186"/>
    <n v="93"/>
    <n v="9096"/>
    <x v="0"/>
    <x v="3"/>
    <s v="2008-1"/>
    <n v="352432"/>
    <n v="2.6388069187814953E-4"/>
    <n v="2.1507695101466383E-4"/>
    <n v="1"/>
  </r>
  <r>
    <x v="30"/>
    <n v="8"/>
    <n v="10"/>
    <n v="709"/>
    <n v="88.625"/>
    <n v="106511"/>
    <x v="0"/>
    <x v="3"/>
    <s v="2008-1"/>
    <n v="352432"/>
    <n v="2.5146694965269897E-4"/>
    <n v="6.29619094369032E-4"/>
    <n v="0.8"/>
  </r>
  <r>
    <x v="26"/>
    <n v="805"/>
    <n v="1466"/>
    <n v="69440"/>
    <n v="86.260869565217405"/>
    <n v="12566532"/>
    <x v="0"/>
    <x v="3"/>
    <s v="2008-1"/>
    <n v="352432"/>
    <n v="2.4475890261161699E-4"/>
    <n v="7.382321865288423E-4"/>
    <n v="0.5491132332878581"/>
  </r>
  <r>
    <x v="41"/>
    <n v="1"/>
    <n v="1"/>
    <n v="71"/>
    <n v="71"/>
    <n v="8865"/>
    <x v="0"/>
    <x v="3"/>
    <s v="2008-1"/>
    <n v="352432"/>
    <n v="2.0145730240159803E-4"/>
    <n v="4.1922980887093114E-4"/>
    <n v="1"/>
  </r>
  <r>
    <x v="35"/>
    <n v="106"/>
    <n v="147"/>
    <n v="7519"/>
    <n v="70.933962264150907"/>
    <n v="796256"/>
    <x v="0"/>
    <x v="3"/>
    <s v="2008-1"/>
    <n v="352432"/>
    <n v="2.0126992516045905E-4"/>
    <n v="3.5523869647685087E-4"/>
    <n v="0.72108843537414968"/>
  </r>
  <r>
    <x v="33"/>
    <n v="16"/>
    <n v="23"/>
    <n v="1017"/>
    <n v="63.5625"/>
    <n v="247498"/>
    <x v="0"/>
    <x v="3"/>
    <s v="2008-1"/>
    <n v="352432"/>
    <n v="1.8035394061833204E-4"/>
    <n v="7.3151818412251629E-4"/>
    <n v="0.69565217391304346"/>
  </r>
  <r>
    <x v="0"/>
    <n v="9"/>
    <n v="10"/>
    <n v="479"/>
    <n v="53.2222222222222"/>
    <n v="54887"/>
    <x v="0"/>
    <x v="3"/>
    <s v="2008-1"/>
    <n v="352432"/>
    <n v="1.5101415939024323E-4"/>
    <n v="2.8840341567335702E-4"/>
    <n v="0.9"/>
  </r>
  <r>
    <x v="18"/>
    <n v="81"/>
    <n v="84"/>
    <n v="4073"/>
    <n v="50.283950617283899"/>
    <n v="223245"/>
    <x v="0"/>
    <x v="3"/>
    <s v="2008-1"/>
    <n v="352432"/>
    <n v="1.4267702880919978E-4"/>
    <n v="1.3033772524965139E-4"/>
    <n v="0.9642857142857143"/>
  </r>
  <r>
    <x v="21"/>
    <n v="1"/>
    <n v="5"/>
    <n v="42"/>
    <n v="42"/>
    <n v="18990"/>
    <x v="0"/>
    <x v="3"/>
    <s v="2008-1"/>
    <n v="352432"/>
    <n v="1.191719253643256E-4"/>
    <n v="8.9804558042402502E-4"/>
    <n v="0.2"/>
  </r>
  <r>
    <x v="23"/>
    <n v="2"/>
    <n v="2"/>
    <n v="75"/>
    <n v="37.5"/>
    <n v="583"/>
    <x v="0"/>
    <x v="3"/>
    <s v="2008-1"/>
    <n v="352432"/>
    <n v="1.0640350478957644E-4"/>
    <n v="1.3785165176071791E-5"/>
    <n v="1"/>
  </r>
  <r>
    <x v="27"/>
    <n v="36"/>
    <n v="37"/>
    <n v="1345"/>
    <n v="37.3611111111111"/>
    <n v="68203"/>
    <x v="0"/>
    <x v="3"/>
    <s v="2008-1"/>
    <n v="352432"/>
    <n v="1.0600941773480018E-4"/>
    <n v="8.959306465633925E-5"/>
    <n v="0.97297297297297303"/>
  </r>
  <r>
    <x v="19"/>
    <n v="34"/>
    <n v="69"/>
    <n v="1120"/>
    <n v="32.941176470588204"/>
    <n v="139842"/>
    <x v="0"/>
    <x v="3"/>
    <s v="2008-1"/>
    <n v="352432"/>
    <n v="9.3468176756333711E-5"/>
    <n v="1.9450560675534552E-4"/>
    <n v="0.49275362318840582"/>
  </r>
  <r>
    <x v="1"/>
    <n v="13"/>
    <n v="13"/>
    <n v="373"/>
    <n v="28.692307692307701"/>
    <n v="27814"/>
    <x v="0"/>
    <x v="3"/>
    <s v="2008-1"/>
    <n v="352432"/>
    <n v="8.1412322638999013E-5"/>
    <n v="1.0117972930657364E-4"/>
    <n v="1"/>
  </r>
  <r>
    <x v="12"/>
    <n v="6"/>
    <n v="44"/>
    <n v="163"/>
    <n v="27.1666666666667"/>
    <n v="25683"/>
    <x v="0"/>
    <x v="3"/>
    <s v="2008-1"/>
    <n v="352432"/>
    <n v="7.7083427914226575E-5"/>
    <n v="2.0242675655634778E-4"/>
    <n v="0.13636363636363635"/>
  </r>
  <r>
    <x v="10"/>
    <n v="52"/>
    <n v="61"/>
    <n v="1369"/>
    <n v="26.326923076923102"/>
    <n v="134634"/>
    <x v="0"/>
    <x v="3"/>
    <s v="2008-1"/>
    <n v="352432"/>
    <n v="7.4700716952271937E-5"/>
    <n v="1.2244042276786192E-4"/>
    <n v="0.85245901639344257"/>
  </r>
  <r>
    <x v="40"/>
    <n v="10"/>
    <n v="11"/>
    <n v="246"/>
    <n v="24.6"/>
    <n v="44050"/>
    <x v="0"/>
    <x v="3"/>
    <s v="2008-1"/>
    <n v="352432"/>
    <n v="6.9800699141962141E-5"/>
    <n v="2.0831441715470406E-4"/>
    <n v="0.90909090909090906"/>
  </r>
  <r>
    <x v="15"/>
    <n v="8"/>
    <n v="9"/>
    <n v="161"/>
    <n v="20.125"/>
    <n v="40273"/>
    <x v="0"/>
    <x v="3"/>
    <s v="2008-1"/>
    <n v="352432"/>
    <n v="5.7103214237072681E-5"/>
    <n v="2.3806601935503398E-4"/>
    <n v="0.88888888888888884"/>
  </r>
  <r>
    <x v="2"/>
    <n v="14"/>
    <n v="38"/>
    <n v="206"/>
    <n v="14.714285714285699"/>
    <n v="37125"/>
    <x v="0"/>
    <x v="3"/>
    <s v="2008-1"/>
    <n v="352432"/>
    <n v="4.1750708546005185E-5"/>
    <n v="1.254041306448578E-4"/>
    <n v="0.36842105263157893"/>
  </r>
  <r>
    <x v="17"/>
    <n v="6"/>
    <n v="6"/>
    <n v="76"/>
    <n v="12.6666666666667"/>
    <n v="9399"/>
    <x v="0"/>
    <x v="3"/>
    <s v="2008-1"/>
    <n v="352432"/>
    <n v="3.5940739395590353E-5"/>
    <n v="7.4080484556831964E-5"/>
    <n v="1"/>
  </r>
  <r>
    <x v="24"/>
    <n v="83"/>
    <n v="223"/>
    <n v="992"/>
    <n v="11.951807228915699"/>
    <n v="59728"/>
    <x v="0"/>
    <x v="3"/>
    <s v="2008-1"/>
    <n v="352432"/>
    <n v="3.3912378072694018E-5"/>
    <n v="3.4030889071335153E-5"/>
    <n v="0.37219730941704038"/>
  </r>
  <r>
    <x v="32"/>
    <n v="11"/>
    <n v="46"/>
    <n v="108"/>
    <n v="9.8181818181818201"/>
    <n v="12215"/>
    <x v="0"/>
    <x v="3"/>
    <s v="2008-1"/>
    <n v="352432"/>
    <n v="2.7858372163089107E-5"/>
    <n v="5.2513891353724294E-5"/>
    <n v="0.2391304347826087"/>
  </r>
  <r>
    <x v="28"/>
    <n v="3"/>
    <n v="3"/>
    <n v="29"/>
    <n v="9.6666666666666696"/>
    <n v="4271"/>
    <x v="0"/>
    <x v="3"/>
    <s v="2008-1"/>
    <n v="352432"/>
    <n v="2.7428459012424155E-5"/>
    <n v="6.7325832437967566E-5"/>
    <n v="1"/>
  </r>
  <r>
    <x v="29"/>
    <n v="53"/>
    <n v="56"/>
    <n v="445"/>
    <n v="8.3962264150943398"/>
    <n v="94735"/>
    <x v="0"/>
    <x v="3"/>
    <s v="2008-1"/>
    <n v="352432"/>
    <n v="2.3823677801942897E-5"/>
    <n v="8.4529442568054717E-5"/>
    <n v="0.9464285714285714"/>
  </r>
  <r>
    <x v="5"/>
    <n v="40"/>
    <n v="64"/>
    <n v="131"/>
    <n v="3.2749999999999999"/>
    <n v="20891"/>
    <x v="0"/>
    <x v="3"/>
    <s v="2008-1"/>
    <n v="352432"/>
    <n v="9.2925727516230085E-6"/>
    <n v="2.4698617983989343E-5"/>
    <n v="0.625"/>
  </r>
  <r>
    <x v="25"/>
    <n v="24"/>
    <n v="34"/>
    <n v="59"/>
    <n v="2.4583333333333299"/>
    <n v="8020"/>
    <x v="0"/>
    <x v="3"/>
    <s v="2008-1"/>
    <n v="352432"/>
    <n v="6.9753408695388898E-6"/>
    <n v="1.5802890896525957E-5"/>
    <n v="0.70588235294117652"/>
  </r>
  <r>
    <x v="7"/>
    <n v="65"/>
    <n v="92"/>
    <n v="148"/>
    <n v="2.2769230769230799"/>
    <n v="23439"/>
    <x v="0"/>
    <x v="3"/>
    <s v="2008-1"/>
    <n v="352432"/>
    <n v="6.4606025472235206E-6"/>
    <n v="1.7052935034276137E-5"/>
    <n v="0.70652173913043481"/>
  </r>
  <r>
    <x v="22"/>
    <n v="1"/>
    <n v="1"/>
    <n v="2"/>
    <n v="2"/>
    <n v="264"/>
    <x v="0"/>
    <x v="3"/>
    <s v="2008-1"/>
    <n v="352432"/>
    <n v="5.6748535887774097E-6"/>
    <n v="1.2484677895310301E-5"/>
    <n v="1"/>
  </r>
  <r>
    <x v="34"/>
    <n v="46"/>
    <n v="50"/>
    <n v="85"/>
    <n v="1.84782608695652"/>
    <n v="24939"/>
    <x v="0"/>
    <x v="3"/>
    <s v="2008-1"/>
    <n v="352432"/>
    <n v="5.2430712505008628E-6"/>
    <n v="2.5638618414949214E-5"/>
    <n v="0.92"/>
  </r>
  <r>
    <x v="44"/>
    <n v="1"/>
    <n v="1"/>
    <n v="1"/>
    <n v="1"/>
    <n v="152"/>
    <x v="0"/>
    <x v="3"/>
    <s v="2008-1"/>
    <n v="352432"/>
    <n v="2.8374267943887048E-6"/>
    <n v="7.1881478791180522E-6"/>
    <n v="1"/>
  </r>
  <r>
    <x v="14"/>
    <n v="47"/>
    <n v="299"/>
    <n v="35"/>
    <n v="0.74468085106382997"/>
    <n v="15905"/>
    <x v="0"/>
    <x v="3"/>
    <s v="2008-1"/>
    <n v="352432"/>
    <n v="2.1129774000766956E-6"/>
    <n v="1.6003288356295163E-5"/>
    <n v="0.15719063545150502"/>
  </r>
  <r>
    <x v="9"/>
    <n v="278"/>
    <n v="406"/>
    <n v="31"/>
    <n v="0.111510791366906"/>
    <n v="9429"/>
    <x v="0"/>
    <x v="3"/>
    <s v="2008-1"/>
    <n v="352432"/>
    <n v="3.1640370728794774E-7"/>
    <n v="1.6039626645258384E-6"/>
    <n v="0.68472906403940892"/>
  </r>
  <r>
    <x v="23"/>
    <n v="1"/>
    <n v="1"/>
    <n v="2777"/>
    <n v="2777"/>
    <n v="402531"/>
    <x v="1"/>
    <x v="3"/>
    <s v="2008-2"/>
    <n v="350703"/>
    <n v="7.9183810802873084E-3"/>
    <n v="1.9129719449220563E-2"/>
    <n v="1"/>
  </r>
  <r>
    <x v="46"/>
    <n v="2"/>
    <n v="2"/>
    <n v="1759"/>
    <n v="879.5"/>
    <n v="35180"/>
    <x v="1"/>
    <x v="3"/>
    <s v="2008-2"/>
    <n v="350703"/>
    <n v="2.5078200072425954E-3"/>
    <n v="8.3594000241419848E-4"/>
    <n v="1"/>
  </r>
  <r>
    <x v="43"/>
    <n v="1"/>
    <n v="1"/>
    <n v="706"/>
    <n v="706"/>
    <n v="36736"/>
    <x v="1"/>
    <x v="3"/>
    <s v="2008-2"/>
    <n v="350703"/>
    <n v="2.0130994031987179E-3"/>
    <n v="1.7458267156729959E-3"/>
    <n v="1"/>
  </r>
  <r>
    <x v="51"/>
    <n v="1"/>
    <n v="1"/>
    <n v="529"/>
    <n v="529"/>
    <n v="4761"/>
    <x v="1"/>
    <x v="3"/>
    <s v="2008-2"/>
    <n v="350703"/>
    <n v="1.5083988446064048E-3"/>
    <n v="2.2625982669096073E-4"/>
    <n v="1"/>
  </r>
  <r>
    <x v="8"/>
    <n v="16"/>
    <n v="21"/>
    <n v="7864"/>
    <n v="491.5"/>
    <n v="574879"/>
    <x v="1"/>
    <x v="3"/>
    <s v="2008-2"/>
    <n v="350703"/>
    <n v="1.4014707601588809E-3"/>
    <n v="1.7075197294196705E-3"/>
    <n v="0.76190476190476186"/>
  </r>
  <r>
    <x v="45"/>
    <n v="4"/>
    <n v="4"/>
    <n v="1182"/>
    <n v="295.5"/>
    <n v="144640"/>
    <x v="1"/>
    <x v="3"/>
    <s v="2008-2"/>
    <n v="350703"/>
    <n v="8.4259330544648894E-4"/>
    <n v="1.7184531260544297E-3"/>
    <n v="1"/>
  </r>
  <r>
    <x v="0"/>
    <n v="7"/>
    <n v="8"/>
    <n v="3539"/>
    <n v="505.57142857142901"/>
    <n v="385773"/>
    <x v="1"/>
    <x v="3"/>
    <s v="2008-2"/>
    <n v="350703"/>
    <n v="1.4415942508944292E-3"/>
    <n v="2.619045582322203E-3"/>
    <n v="0.875"/>
  </r>
  <r>
    <x v="6"/>
    <n v="17"/>
    <n v="19"/>
    <n v="6654"/>
    <n v="391.41176470588198"/>
    <n v="669273"/>
    <x v="1"/>
    <x v="3"/>
    <s v="2008-2"/>
    <n v="350703"/>
    <n v="1.1160776061393315E-3"/>
    <n v="1.8709563362731411E-3"/>
    <n v="0.89473684210526316"/>
  </r>
  <r>
    <x v="4"/>
    <n v="6"/>
    <n v="19"/>
    <n v="504"/>
    <n v="84"/>
    <n v="62584"/>
    <x v="1"/>
    <x v="3"/>
    <s v="2008-2"/>
    <n v="350703"/>
    <n v="2.3951890916245369E-4"/>
    <n v="4.9570275830102515E-4"/>
    <n v="0.31578947368421051"/>
  </r>
  <r>
    <x v="22"/>
    <n v="9"/>
    <n v="15"/>
    <n v="3952"/>
    <n v="439.11111111111097"/>
    <n v="197937"/>
    <x v="1"/>
    <x v="3"/>
    <s v="2008-2"/>
    <n v="350703"/>
    <n v="1.2520882658862654E-3"/>
    <n v="1.0451863827797307E-3"/>
    <n v="0.6"/>
  </r>
  <r>
    <x v="13"/>
    <n v="14"/>
    <n v="15"/>
    <n v="3591"/>
    <n v="256.5"/>
    <n v="274149"/>
    <x v="1"/>
    <x v="3"/>
    <s v="2008-2"/>
    <n v="350703"/>
    <n v="7.3138809762106393E-4"/>
    <n v="9.3061039438743656E-4"/>
    <n v="0.93333333333333335"/>
  </r>
  <r>
    <x v="3"/>
    <n v="28"/>
    <n v="49"/>
    <n v="5019"/>
    <n v="179.25"/>
    <n v="1185311"/>
    <x v="1"/>
    <x v="3"/>
    <s v="2008-2"/>
    <n v="350703"/>
    <n v="5.1111624365916461E-4"/>
    <n v="2.0117942016599859E-3"/>
    <n v="0.5714285714285714"/>
  </r>
  <r>
    <x v="37"/>
    <n v="16"/>
    <n v="26"/>
    <n v="2044"/>
    <n v="127.75"/>
    <n v="307092"/>
    <x v="1"/>
    <x v="3"/>
    <s v="2008-2"/>
    <n v="350703"/>
    <n v="3.6426834101789833E-4"/>
    <n v="9.1213220303219529E-4"/>
    <n v="0.61538461538461542"/>
  </r>
  <r>
    <x v="20"/>
    <n v="26"/>
    <n v="28"/>
    <n v="3362"/>
    <n v="129.30769230769201"/>
    <n v="498373"/>
    <x v="1"/>
    <x v="3"/>
    <s v="2008-2"/>
    <n v="350703"/>
    <n v="3.6870996914110233E-4"/>
    <n v="9.1094137145924343E-4"/>
    <n v="0.9285714285714286"/>
  </r>
  <r>
    <x v="11"/>
    <n v="33"/>
    <n v="58"/>
    <n v="898"/>
    <n v="27.2121212121212"/>
    <n v="127224"/>
    <x v="1"/>
    <x v="3"/>
    <s v="2008-2"/>
    <n v="350703"/>
    <n v="7.7593066532425444E-5"/>
    <n v="1.8321641233335736E-4"/>
    <n v="0.56896551724137934"/>
  </r>
  <r>
    <x v="36"/>
    <n v="27"/>
    <n v="40"/>
    <n v="3826"/>
    <n v="141.70370370370401"/>
    <n v="351705"/>
    <x v="1"/>
    <x v="3"/>
    <s v="2008-2"/>
    <n v="350703"/>
    <n v="4.0405614923084206E-4"/>
    <n v="6.1904760396076558E-4"/>
    <n v="0.67500000000000004"/>
  </r>
  <r>
    <x v="31"/>
    <n v="76"/>
    <n v="141"/>
    <n v="5333"/>
    <n v="70.171052631578902"/>
    <n v="636030"/>
    <x v="1"/>
    <x v="3"/>
    <s v="2008-2"/>
    <n v="350703"/>
    <n v="2.000868331082965E-4"/>
    <n v="3.9771619620560601E-4"/>
    <n v="0.53900709219858156"/>
  </r>
  <r>
    <x v="41"/>
    <n v="2"/>
    <n v="3"/>
    <n v="189"/>
    <n v="94.5"/>
    <n v="10888"/>
    <x v="1"/>
    <x v="3"/>
    <s v="2008-2"/>
    <n v="350703"/>
    <n v="2.6945877280776042E-4"/>
    <n v="2.5871844076992019E-4"/>
    <n v="0.66666666666666663"/>
  </r>
  <r>
    <x v="33"/>
    <n v="30"/>
    <n v="35"/>
    <n v="3020"/>
    <n v="100.666666666667"/>
    <n v="310863"/>
    <x v="1"/>
    <x v="3"/>
    <s v="2008-2"/>
    <n v="350703"/>
    <n v="2.8704250225024307E-4"/>
    <n v="4.9244422393497406E-4"/>
    <n v="0.8571428571428571"/>
  </r>
  <r>
    <x v="35"/>
    <n v="282"/>
    <n v="310"/>
    <n v="25291"/>
    <n v="89.684397163120593"/>
    <n v="1727731"/>
    <x v="1"/>
    <x v="3"/>
    <s v="2008-2"/>
    <n v="350703"/>
    <n v="2.5572748782622503E-4"/>
    <n v="2.9116306740836106E-4"/>
    <n v="0.9096774193548387"/>
  </r>
  <r>
    <x v="16"/>
    <n v="8"/>
    <n v="9"/>
    <n v="382"/>
    <n v="47.75"/>
    <n v="64384"/>
    <x v="1"/>
    <x v="3"/>
    <s v="2008-2"/>
    <n v="350703"/>
    <n v="1.3615509419651387E-4"/>
    <n v="3.824698771705213E-4"/>
    <n v="0.88888888888888884"/>
  </r>
  <r>
    <x v="26"/>
    <n v="20"/>
    <n v="46"/>
    <n v="1016"/>
    <n v="50.8"/>
    <n v="155461"/>
    <x v="1"/>
    <x v="3"/>
    <s v="2008-2"/>
    <n v="350703"/>
    <n v="1.4485191173157914E-4"/>
    <n v="3.6940326525103384E-4"/>
    <n v="0.43478260869565216"/>
  </r>
  <r>
    <x v="19"/>
    <n v="68"/>
    <n v="124"/>
    <n v="7053"/>
    <n v="103.720588235294"/>
    <n v="210536"/>
    <x v="1"/>
    <x v="3"/>
    <s v="2008-2"/>
    <n v="350703"/>
    <n v="2.957505018072101E-4"/>
    <n v="1.4713863521074433E-4"/>
    <n v="0.54838709677419351"/>
  </r>
  <r>
    <x v="17"/>
    <n v="107"/>
    <n v="111"/>
    <n v="12164"/>
    <n v="113.682242990654"/>
    <n v="959207"/>
    <x v="1"/>
    <x v="3"/>
    <s v="2008-2"/>
    <n v="350703"/>
    <n v="3.2415531943169579E-4"/>
    <n v="4.2602769303699248E-4"/>
    <n v="0.963963963963964"/>
  </r>
  <r>
    <x v="27"/>
    <n v="208"/>
    <n v="215"/>
    <n v="18156"/>
    <n v="87.288461538461505"/>
    <n v="1684849"/>
    <x v="1"/>
    <x v="3"/>
    <s v="2008-2"/>
    <n v="350703"/>
    <n v="2.4889567964477493E-4"/>
    <n v="3.8495229947291932E-4"/>
    <n v="0.96744186046511627"/>
  </r>
  <r>
    <x v="30"/>
    <n v="11"/>
    <n v="18"/>
    <n v="318"/>
    <n v="28.909090909090899"/>
    <n v="55911"/>
    <x v="1"/>
    <x v="3"/>
    <s v="2008-2"/>
    <n v="350703"/>
    <n v="8.2431832374091186E-5"/>
    <n v="2.4155378301193983E-4"/>
    <n v="0.61111111111111116"/>
  </r>
  <r>
    <x v="18"/>
    <n v="93"/>
    <n v="94"/>
    <n v="6014"/>
    <n v="64.6666666666667"/>
    <n v="434685"/>
    <x v="1"/>
    <x v="3"/>
    <s v="2008-2"/>
    <n v="350703"/>
    <n v="1.843915411806192E-4"/>
    <n v="2.2212680711145507E-4"/>
    <n v="0.98936170212765961"/>
  </r>
  <r>
    <x v="10"/>
    <n v="57"/>
    <n v="63"/>
    <n v="4014"/>
    <n v="70.421052631578902"/>
    <n v="406567"/>
    <x v="1"/>
    <x v="3"/>
    <s v="2008-2"/>
    <n v="350703"/>
    <n v="2.0079968700461331E-4"/>
    <n v="3.3897411703373451E-4"/>
    <n v="0.90476190476190477"/>
  </r>
  <r>
    <x v="24"/>
    <n v="82"/>
    <n v="202"/>
    <n v="4832"/>
    <n v="58.9268292682927"/>
    <n v="180135"/>
    <x v="1"/>
    <x v="3"/>
    <s v="2008-2"/>
    <n v="350703"/>
    <n v="1.6802487936599546E-4"/>
    <n v="1.0439832244961917E-4"/>
    <n v="0.40594059405940597"/>
  </r>
  <r>
    <x v="21"/>
    <n v="3"/>
    <n v="10"/>
    <n v="50"/>
    <n v="16.6666666666667"/>
    <n v="5531"/>
    <x v="1"/>
    <x v="3"/>
    <s v="2008-2"/>
    <n v="350703"/>
    <n v="4.7523593087788529E-5"/>
    <n v="8.7617664456186116E-5"/>
    <n v="0.3"/>
  </r>
  <r>
    <x v="12"/>
    <n v="1"/>
    <n v="27"/>
    <n v="31"/>
    <n v="31"/>
    <n v="1787"/>
    <x v="1"/>
    <x v="3"/>
    <s v="2008-2"/>
    <n v="350703"/>
    <n v="8.839388314328648E-5"/>
    <n v="8.4924660847877928E-5"/>
    <n v="3.7037037037037035E-2"/>
  </r>
  <r>
    <x v="29"/>
    <n v="40"/>
    <n v="44"/>
    <n v="1977"/>
    <n v="49.424999999999997"/>
    <n v="58616"/>
    <x v="1"/>
    <x v="3"/>
    <s v="2008-2"/>
    <n v="350703"/>
    <n v="1.4093121530183659E-4"/>
    <n v="6.9641073310845153E-5"/>
    <n v="0.90909090909090906"/>
  </r>
  <r>
    <x v="1"/>
    <n v="44"/>
    <n v="47"/>
    <n v="902"/>
    <n v="20.5"/>
    <n v="64242"/>
    <x v="1"/>
    <x v="3"/>
    <s v="2008-2"/>
    <n v="350703"/>
    <n v="5.8454019497979775E-5"/>
    <n v="6.9386606071493274E-5"/>
    <n v="0.93617021276595747"/>
  </r>
  <r>
    <x v="15"/>
    <n v="7"/>
    <n v="7"/>
    <n v="177"/>
    <n v="25.285714285714299"/>
    <n v="63467"/>
    <x v="1"/>
    <x v="3"/>
    <s v="2008-2"/>
    <n v="350703"/>
    <n v="7.210007979890192E-5"/>
    <n v="4.3088284035752429E-4"/>
    <n v="1"/>
  </r>
  <r>
    <x v="28"/>
    <n v="6"/>
    <n v="6"/>
    <n v="209"/>
    <n v="34.8333333333333"/>
    <n v="52739"/>
    <x v="1"/>
    <x v="3"/>
    <s v="2008-2"/>
    <n v="350703"/>
    <n v="9.9324309553477726E-5"/>
    <n v="4.1772446264281193E-4"/>
    <n v="1"/>
  </r>
  <r>
    <x v="2"/>
    <n v="7"/>
    <n v="33"/>
    <n v="203"/>
    <n v="29"/>
    <n v="25616"/>
    <x v="1"/>
    <x v="3"/>
    <s v="2008-2"/>
    <n v="350703"/>
    <n v="8.2691051972751879E-5"/>
    <n v="1.7390919436239836E-4"/>
    <n v="0.21212121212121213"/>
  </r>
  <r>
    <x v="40"/>
    <n v="8"/>
    <n v="11"/>
    <n v="131"/>
    <n v="16.375"/>
    <n v="30295"/>
    <x v="1"/>
    <x v="3"/>
    <s v="2008-2"/>
    <n v="350703"/>
    <n v="4.6691930208752132E-5"/>
    <n v="1.7996590657431882E-4"/>
    <n v="0.72727272727272729"/>
  </r>
  <r>
    <x v="32"/>
    <n v="27"/>
    <n v="113"/>
    <n v="475"/>
    <n v="17.592592592592599"/>
    <n v="87332"/>
    <x v="1"/>
    <x v="3"/>
    <s v="2008-2"/>
    <n v="350703"/>
    <n v="5.0163792703776698E-5"/>
    <n v="1.5371594190899041E-4"/>
    <n v="0.23893805309734514"/>
  </r>
  <r>
    <x v="44"/>
    <n v="1"/>
    <n v="1"/>
    <n v="11"/>
    <n v="11"/>
    <n v="583"/>
    <x v="1"/>
    <x v="3"/>
    <s v="2008-2"/>
    <n v="350703"/>
    <n v="3.1365571437940365E-5"/>
    <n v="2.7706254770180655E-5"/>
    <n v="1"/>
  </r>
  <r>
    <x v="5"/>
    <n v="22"/>
    <n v="67"/>
    <n v="100"/>
    <n v="4.5454545454545503"/>
    <n v="10864"/>
    <x v="1"/>
    <x v="3"/>
    <s v="2008-2"/>
    <n v="350703"/>
    <n v="1.2960979933033223E-5"/>
    <n v="2.3468014332078821E-5"/>
    <n v="0.32835820895522388"/>
  </r>
  <r>
    <x v="7"/>
    <n v="58"/>
    <n v="101"/>
    <n v="137"/>
    <n v="2.3620689655172402"/>
    <n v="16875"/>
    <x v="1"/>
    <x v="3"/>
    <s v="2008-2"/>
    <n v="350703"/>
    <n v="6.7352402617520811E-6"/>
    <n v="1.3826907471662574E-5"/>
    <n v="0.57425742574257421"/>
  </r>
  <r>
    <x v="34"/>
    <n v="47"/>
    <n v="53"/>
    <n v="131"/>
    <n v="2.7872340425531901"/>
    <n v="50677"/>
    <x v="1"/>
    <x v="3"/>
    <s v="2008-2"/>
    <n v="350703"/>
    <n v="7.9475625887237644E-6"/>
    <n v="5.1241555891699005E-5"/>
    <n v="0.8867924528301887"/>
  </r>
  <r>
    <x v="25"/>
    <n v="25"/>
    <n v="37"/>
    <n v="45"/>
    <n v="1.8"/>
    <n v="5014"/>
    <x v="1"/>
    <x v="3"/>
    <s v="2008-2"/>
    <n v="350703"/>
    <n v="5.1325480534811513E-6"/>
    <n v="9.5313318296868487E-6"/>
    <n v="0.67567567567567566"/>
  </r>
  <r>
    <x v="14"/>
    <n v="12"/>
    <n v="132"/>
    <n v="0"/>
    <n v="0"/>
    <n v="0"/>
    <x v="1"/>
    <x v="3"/>
    <s v="2008-2"/>
    <n v="350703"/>
    <n v="0"/>
    <s v=""/>
    <n v="9.0909090909090912E-2"/>
  </r>
  <r>
    <x v="9"/>
    <n v="223"/>
    <n v="298"/>
    <n v="2"/>
    <n v="8.9686098654708502E-3"/>
    <n v="107"/>
    <x v="1"/>
    <x v="3"/>
    <s v="2008-2"/>
    <n v="350703"/>
    <n v="2.5573233948585698E-8"/>
    <n v="2.2802800270822246E-8"/>
    <n v="0.74832214765100669"/>
  </r>
  <r>
    <x v="48"/>
    <n v="0"/>
    <n v="1"/>
    <n v="1"/>
    <m/>
    <n v="88"/>
    <x v="1"/>
    <x v="3"/>
    <s v="2008-2"/>
    <n v="350703"/>
    <n v="0"/>
    <n v="0"/>
    <n v="0"/>
  </r>
  <r>
    <x v="0"/>
    <n v="3"/>
    <n v="5"/>
    <n v="50"/>
    <n v="16.6666666666667"/>
    <n v="10186"/>
    <x v="2"/>
    <x v="3"/>
    <s v="2008-3"/>
    <n v="352423"/>
    <n v="4.729165425260752E-5"/>
    <n v="1.6057093007235338E-4"/>
    <n v="0.6"/>
  </r>
  <r>
    <x v="1"/>
    <n v="102"/>
    <n v="103"/>
    <n v="1440"/>
    <n v="14.117647058823501"/>
    <n v="132350"/>
    <x v="2"/>
    <x v="3"/>
    <s v="2008-3"/>
    <n v="352423"/>
    <n v="4.0058813013973264E-5"/>
    <n v="6.1363239611103733E-5"/>
    <n v="0.99029126213592233"/>
  </r>
  <r>
    <x v="48"/>
    <n v="2"/>
    <n v="2"/>
    <n v="1041"/>
    <n v="520.5"/>
    <n v="68385"/>
    <x v="2"/>
    <x v="3"/>
    <s v="2008-3"/>
    <n v="352423"/>
    <n v="1.4769183623089298E-3"/>
    <n v="1.6170198880322794E-3"/>
    <n v="1"/>
  </r>
  <r>
    <x v="2"/>
    <n v="5"/>
    <n v="20"/>
    <n v="44"/>
    <n v="8.8000000000000007"/>
    <n v="7459"/>
    <x v="2"/>
    <x v="3"/>
    <s v="2008-3"/>
    <n v="352423"/>
    <n v="2.4969993445376721E-5"/>
    <n v="7.0549689814039757E-5"/>
    <n v="0.25"/>
  </r>
  <r>
    <x v="3"/>
    <n v="34"/>
    <n v="63"/>
    <n v="7665"/>
    <n v="225.441176470588"/>
    <n v="934933"/>
    <x v="2"/>
    <x v="3"/>
    <s v="2008-3"/>
    <n v="352423"/>
    <n v="6.3968917031688628E-4"/>
    <n v="1.3004272995692052E-3"/>
    <n v="0.53968253968253965"/>
  </r>
  <r>
    <x v="4"/>
    <n v="6"/>
    <n v="10"/>
    <n v="341"/>
    <n v="56.8333333333333"/>
    <n v="61278"/>
    <x v="2"/>
    <x v="3"/>
    <s v="2008-3"/>
    <n v="352423"/>
    <n v="1.6126454100139122E-4"/>
    <n v="4.8298966488187928E-4"/>
    <n v="0.6"/>
  </r>
  <r>
    <x v="5"/>
    <n v="20"/>
    <n v="73"/>
    <n v="138"/>
    <n v="6.9"/>
    <n v="20599"/>
    <x v="2"/>
    <x v="3"/>
    <s v="2008-3"/>
    <n v="352423"/>
    <n v="1.9578744860579474E-5"/>
    <n v="4.870803929747302E-5"/>
    <n v="0.27397260273972601"/>
  </r>
  <r>
    <x v="6"/>
    <n v="13"/>
    <n v="17"/>
    <n v="983"/>
    <n v="75.615384615384599"/>
    <n v="129682"/>
    <x v="2"/>
    <x v="3"/>
    <s v="2008-3"/>
    <n v="352423"/>
    <n v="2.1455859752452194E-4"/>
    <n v="4.7175971590666423E-4"/>
    <n v="0.76470588235294112"/>
  </r>
  <r>
    <x v="7"/>
    <n v="54"/>
    <n v="98"/>
    <n v="139"/>
    <n v="2.57407407407407"/>
    <n v="22473"/>
    <x v="2"/>
    <x v="3"/>
    <s v="2008-3"/>
    <n v="352423"/>
    <n v="7.3039332679026908E-6"/>
    <n v="1.9681210111460091E-5"/>
    <n v="0.55102040816326525"/>
  </r>
  <r>
    <x v="8"/>
    <n v="4"/>
    <n v="7"/>
    <n v="127"/>
    <n v="31.75"/>
    <n v="18301"/>
    <x v="2"/>
    <x v="3"/>
    <s v="2008-3"/>
    <n v="352423"/>
    <n v="9.009060135121714E-5"/>
    <n v="2.1637114111924211E-4"/>
    <n v="0.5714285714285714"/>
  </r>
  <r>
    <x v="9"/>
    <n v="273"/>
    <n v="382"/>
    <n v="7"/>
    <n v="2.5641025641025599E-2"/>
    <n v="416"/>
    <x v="2"/>
    <x v="3"/>
    <s v="2008-3"/>
    <n v="352423"/>
    <n v="7.2756391157857463E-8"/>
    <n v="7.2063473146830246E-8"/>
    <n v="0.71465968586387429"/>
  </r>
  <r>
    <x v="10"/>
    <n v="53"/>
    <n v="59"/>
    <n v="1865"/>
    <n v="35.188679245282998"/>
    <n v="196094"/>
    <x v="2"/>
    <x v="3"/>
    <s v="2008-3"/>
    <n v="352423"/>
    <n v="9.9847851148429577E-5"/>
    <n v="1.749737669624678E-4"/>
    <n v="0.89830508474576276"/>
  </r>
  <r>
    <x v="11"/>
    <n v="45"/>
    <n v="58"/>
    <n v="2413"/>
    <n v="53.622222222222199"/>
    <n v="224296"/>
    <x v="2"/>
    <x v="3"/>
    <s v="2008-3"/>
    <n v="352423"/>
    <n v="1.521530156153889E-4"/>
    <n v="2.3571841960539621E-4"/>
    <n v="0.77586206896551724"/>
  </r>
  <r>
    <x v="41"/>
    <n v="4"/>
    <n v="4"/>
    <n v="144"/>
    <n v="36"/>
    <n v="51417"/>
    <x v="2"/>
    <x v="3"/>
    <s v="2008-3"/>
    <n v="352423"/>
    <n v="1.0214997318563204E-4"/>
    <n v="6.0789874667657902E-4"/>
    <n v="1"/>
  </r>
  <r>
    <x v="12"/>
    <n v="17"/>
    <n v="63"/>
    <n v="189"/>
    <n v="11.117647058823501"/>
    <n v="107542"/>
    <x v="2"/>
    <x v="3"/>
    <s v="2008-3"/>
    <n v="352423"/>
    <n v="3.154631524850393E-5"/>
    <n v="2.9916700480199379E-4"/>
    <n v="0.26984126984126983"/>
  </r>
  <r>
    <x v="13"/>
    <n v="14"/>
    <n v="14"/>
    <n v="3114"/>
    <n v="222.42857142857099"/>
    <n v="242381"/>
    <x v="2"/>
    <x v="3"/>
    <s v="2008-3"/>
    <n v="352423"/>
    <n v="6.3114090575408239E-4"/>
    <n v="8.1875703210008684E-4"/>
    <n v="1"/>
  </r>
  <r>
    <x v="14"/>
    <n v="31"/>
    <n v="190"/>
    <n v="1"/>
    <n v="3.2258064516128997E-2"/>
    <n v="63"/>
    <x v="2"/>
    <x v="3"/>
    <s v="2008-3"/>
    <n v="352423"/>
    <n v="9.1532234037304592E-8"/>
    <n v="9.6108845739169824E-8"/>
    <n v="0.16315789473684211"/>
  </r>
  <r>
    <x v="53"/>
    <n v="0"/>
    <n v="4"/>
    <n v="18"/>
    <m/>
    <n v="160"/>
    <x v="2"/>
    <x v="3"/>
    <s v="2008-3"/>
    <n v="352423"/>
    <n v="0"/>
    <n v="0"/>
    <n v="0"/>
  </r>
  <r>
    <x v="15"/>
    <n v="6"/>
    <n v="13"/>
    <n v="1461"/>
    <n v="243.5"/>
    <n v="201098"/>
    <x v="2"/>
    <x v="3"/>
    <s v="2008-3"/>
    <n v="352423"/>
    <n v="6.9093106863059447E-4"/>
    <n v="1.5850428478151413E-3"/>
    <n v="0.46153846153846156"/>
  </r>
  <r>
    <x v="16"/>
    <n v="4"/>
    <n v="4"/>
    <n v="248"/>
    <n v="62"/>
    <n v="28050"/>
    <x v="2"/>
    <x v="3"/>
    <s v="2008-3"/>
    <n v="352423"/>
    <n v="1.7592495381969962E-4"/>
    <n v="3.3163272544640959E-4"/>
    <n v="1"/>
  </r>
  <r>
    <x v="17"/>
    <n v="205"/>
    <n v="216"/>
    <n v="17115"/>
    <n v="83.487804878048806"/>
    <n v="2965138"/>
    <x v="2"/>
    <x v="3"/>
    <s v="2008-3"/>
    <n v="352423"/>
    <n v="2.3689658415611015E-4"/>
    <n v="6.8403063954764842E-4"/>
    <n v="0.94907407407407407"/>
  </r>
  <r>
    <x v="18"/>
    <n v="87"/>
    <n v="88"/>
    <n v="7199"/>
    <n v="82.747126436781599"/>
    <n v="758117"/>
    <x v="2"/>
    <x v="3"/>
    <s v="2008-3"/>
    <n v="352423"/>
    <n v="2.3479490963070401E-4"/>
    <n v="4.1209893157498822E-4"/>
    <n v="0.98863636363636365"/>
  </r>
  <r>
    <x v="19"/>
    <n v="69"/>
    <n v="114"/>
    <n v="5716"/>
    <n v="82.840579710144894"/>
    <n v="316541"/>
    <x v="2"/>
    <x v="3"/>
    <s v="2008-3"/>
    <n v="352423"/>
    <n v="2.350600832242643E-4"/>
    <n v="2.1695286273586375E-4"/>
    <n v="0.60526315789473684"/>
  </r>
  <r>
    <x v="20"/>
    <n v="68"/>
    <n v="88"/>
    <n v="21130"/>
    <n v="310.73529411764702"/>
    <n v="3892956"/>
    <x v="2"/>
    <x v="3"/>
    <s v="2008-3"/>
    <n v="352423"/>
    <n v="8.817111656096424E-4"/>
    <n v="2.7074166054796111E-3"/>
    <n v="0.77272727272727271"/>
  </r>
  <r>
    <x v="21"/>
    <n v="1"/>
    <n v="21"/>
    <n v="192"/>
    <n v="192"/>
    <n v="27371"/>
    <x v="2"/>
    <x v="3"/>
    <s v="2008-3"/>
    <n v="352423"/>
    <n v="5.4479985699003753E-4"/>
    <n v="1.2944198685481178E-3"/>
    <n v="4.7619047619047616E-2"/>
  </r>
  <r>
    <x v="22"/>
    <n v="5"/>
    <n v="6"/>
    <n v="701"/>
    <n v="140.19999999999999"/>
    <n v="7167"/>
    <x v="2"/>
    <x v="3"/>
    <s v="2008-3"/>
    <n v="352423"/>
    <n v="3.9781739557293364E-4"/>
    <n v="6.7787857205687475E-5"/>
    <n v="0.83333333333333337"/>
  </r>
  <r>
    <x v="39"/>
    <n v="1"/>
    <n v="1"/>
    <n v="418"/>
    <n v="418"/>
    <n v="5434"/>
    <x v="2"/>
    <x v="3"/>
    <s v="2008-3"/>
    <n v="352423"/>
    <n v="1.1860746886553943E-3"/>
    <n v="2.5698284920866872E-4"/>
    <n v="1"/>
  </r>
  <r>
    <x v="42"/>
    <n v="1"/>
    <n v="1"/>
    <n v="2016"/>
    <n v="2016"/>
    <n v="197964"/>
    <x v="2"/>
    <x v="3"/>
    <s v="2008-3"/>
    <n v="352423"/>
    <n v="5.7203984983953942E-3"/>
    <n v="9.3620450424631765E-3"/>
    <n v="1"/>
  </r>
  <r>
    <x v="24"/>
    <n v="84"/>
    <n v="243"/>
    <n v="2749"/>
    <n v="32.726190476190503"/>
    <n v="417959"/>
    <x v="2"/>
    <x v="3"/>
    <s v="2008-3"/>
    <n v="352423"/>
    <n v="9.2860541100298508E-5"/>
    <n v="2.3530919666387576E-4"/>
    <n v="0.34567901234567899"/>
  </r>
  <r>
    <x v="25"/>
    <n v="32"/>
    <n v="55"/>
    <n v="56"/>
    <n v="1.75"/>
    <n v="8225"/>
    <x v="2"/>
    <x v="3"/>
    <s v="2008-3"/>
    <n v="352423"/>
    <n v="4.9656236965237797E-6"/>
    <n v="1.2155433007115503E-5"/>
    <n v="0.58181818181818179"/>
  </r>
  <r>
    <x v="27"/>
    <n v="364"/>
    <n v="372"/>
    <n v="2463"/>
    <n v="6.76648351648352"/>
    <n v="245276"/>
    <x v="2"/>
    <x v="3"/>
    <s v="2008-3"/>
    <n v="352423"/>
    <n v="1.9199891938050355E-5"/>
    <n v="3.1866779638633366E-5"/>
    <n v="0.978494623655914"/>
  </r>
  <r>
    <x v="43"/>
    <n v="4"/>
    <n v="13"/>
    <n v="13"/>
    <n v="3.25"/>
    <n v="984"/>
    <x v="2"/>
    <x v="3"/>
    <s v="2008-3"/>
    <n v="352423"/>
    <n v="9.2218725792584487E-6"/>
    <n v="1.1633746946141427E-5"/>
    <n v="0.30769230769230771"/>
  </r>
  <r>
    <x v="28"/>
    <n v="3"/>
    <n v="5"/>
    <n v="12"/>
    <n v="4"/>
    <n v="2180"/>
    <x v="2"/>
    <x v="3"/>
    <s v="2008-3"/>
    <n v="352423"/>
    <n v="1.1349997020625782E-5"/>
    <n v="3.436526875689473E-5"/>
    <n v="0.6"/>
  </r>
  <r>
    <x v="51"/>
    <n v="1"/>
    <n v="1"/>
    <n v="1952"/>
    <n v="1952"/>
    <n v="42944"/>
    <x v="2"/>
    <x v="3"/>
    <s v="2008-3"/>
    <n v="352423"/>
    <n v="5.5387985460653814E-3"/>
    <n v="2.0308928002239733E-3"/>
    <n v="1"/>
  </r>
  <r>
    <x v="29"/>
    <n v="53"/>
    <n v="59"/>
    <n v="294"/>
    <n v="5.5471698113207504"/>
    <n v="86803"/>
    <x v="2"/>
    <x v="3"/>
    <s v="2008-3"/>
    <n v="352423"/>
    <n v="1.5740090207848951E-5"/>
    <n v="7.745391441677508E-5"/>
    <n v="0.89830508474576276"/>
  </r>
  <r>
    <x v="40"/>
    <n v="13"/>
    <n v="17"/>
    <n v="287"/>
    <n v="22.076923076923102"/>
    <n v="132094"/>
    <x v="2"/>
    <x v="3"/>
    <s v="2008-3"/>
    <n v="352423"/>
    <n v="6.264325278691544E-5"/>
    <n v="4.8053413668030246E-4"/>
    <n v="0.76470588235294112"/>
  </r>
  <r>
    <x v="30"/>
    <n v="9"/>
    <n v="15"/>
    <n v="568"/>
    <n v="63.1111111111111"/>
    <n v="63845"/>
    <x v="2"/>
    <x v="3"/>
    <s v="2008-3"/>
    <n v="352423"/>
    <n v="1.7907773076987341E-4"/>
    <n v="3.3548174063974674E-4"/>
    <n v="0.6"/>
  </r>
  <r>
    <x v="31"/>
    <n v="84"/>
    <n v="178"/>
    <n v="7065"/>
    <n v="84.107142857142904"/>
    <n v="860415"/>
    <x v="2"/>
    <x v="3"/>
    <s v="2008-3"/>
    <n v="352423"/>
    <n v="2.3865395521047974E-4"/>
    <n v="4.8441010349711003E-4"/>
    <n v="0.47191011235955055"/>
  </r>
  <r>
    <x v="32"/>
    <n v="44"/>
    <n v="223"/>
    <n v="3038"/>
    <n v="69.045454545454504"/>
    <n v="638735"/>
    <x v="2"/>
    <x v="3"/>
    <s v="2008-3"/>
    <n v="352423"/>
    <n v="1.9591642584466538E-4"/>
    <n v="6.8651897225089058E-4"/>
    <n v="0.19730941704035873"/>
  </r>
  <r>
    <x v="33"/>
    <n v="82"/>
    <n v="90"/>
    <n v="2897"/>
    <n v="35.329268292682897"/>
    <n v="584603"/>
    <x v="2"/>
    <x v="3"/>
    <s v="2008-3"/>
    <n v="352423"/>
    <n v="1.0024677246570994E-4"/>
    <n v="3.3715662135411022E-4"/>
    <n v="0.91111111111111109"/>
  </r>
  <r>
    <x v="34"/>
    <n v="58"/>
    <n v="62"/>
    <n v="79"/>
    <n v="1.36206896551724"/>
    <n v="19860"/>
    <x v="2"/>
    <x v="3"/>
    <s v="2008-3"/>
    <n v="352423"/>
    <n v="3.864869675126879E-6"/>
    <n v="1.6193314714772111E-5"/>
    <n v="0.93548387096774188"/>
  </r>
  <r>
    <x v="35"/>
    <n v="363"/>
    <n v="410"/>
    <n v="40024"/>
    <n v="110.258953168044"/>
    <n v="2916311"/>
    <x v="2"/>
    <x v="3"/>
    <s v="2008-3"/>
    <n v="352423"/>
    <n v="3.1285969748865426E-4"/>
    <n v="3.7993711158423068E-4"/>
    <n v="0.88536585365853659"/>
  </r>
  <r>
    <x v="36"/>
    <n v="108"/>
    <n v="146"/>
    <n v="7828"/>
    <n v="72.481481481481495"/>
    <n v="2148786"/>
    <x v="2"/>
    <x v="3"/>
    <s v="2008-3"/>
    <n v="352423"/>
    <n v="2.0566614971633944E-4"/>
    <n v="9.4092263495225295E-4"/>
    <n v="0.73972602739726023"/>
  </r>
  <r>
    <x v="37"/>
    <n v="361"/>
    <n v="587"/>
    <n v="40655"/>
    <n v="112.617728531856"/>
    <n v="15826723"/>
    <x v="2"/>
    <x v="3"/>
    <s v="2008-3"/>
    <n v="352423"/>
    <n v="3.1955272082655217E-4"/>
    <n v="2.0733293963096674E-3"/>
    <n v="0.61499148211243615"/>
  </r>
  <r>
    <x v="0"/>
    <n v="3"/>
    <n v="3"/>
    <n v="108"/>
    <n v="36"/>
    <n v="11454"/>
    <x v="3"/>
    <x v="3"/>
    <s v="2008-4"/>
    <n v="354732"/>
    <n v="1.0148506478129969E-4"/>
    <n v="1.793842487662047E-4"/>
    <n v="1"/>
  </r>
  <r>
    <x v="1"/>
    <n v="19"/>
    <n v="24"/>
    <n v="2978"/>
    <n v="156.73684210526301"/>
    <n v="144002"/>
    <x v="3"/>
    <x v="3"/>
    <s v="2008-4"/>
    <n v="354732"/>
    <n v="4.4184579374080438E-4"/>
    <n v="3.560928922669762E-4"/>
    <n v="0.79166666666666663"/>
  </r>
  <r>
    <x v="48"/>
    <n v="0"/>
    <n v="1"/>
    <n v="1"/>
    <m/>
    <n v="45"/>
    <x v="3"/>
    <x v="3"/>
    <s v="2008-4"/>
    <n v="354732"/>
    <n v="0"/>
    <n v="0"/>
    <n v="0"/>
  </r>
  <r>
    <x v="2"/>
    <n v="21"/>
    <n v="38"/>
    <n v="912"/>
    <n v="43.428571428571402"/>
    <n v="187551"/>
    <x v="3"/>
    <x v="3"/>
    <s v="2008-4"/>
    <n v="354732"/>
    <n v="1.2242642735521859E-4"/>
    <n v="4.1961255257490134E-4"/>
    <n v="0.55263157894736847"/>
  </r>
  <r>
    <x v="3"/>
    <n v="25"/>
    <n v="49"/>
    <n v="4356"/>
    <n v="174.24"/>
    <n v="636685"/>
    <x v="3"/>
    <x v="3"/>
    <s v="2008-4"/>
    <n v="354732"/>
    <n v="4.9118771354149046E-4"/>
    <n v="1.1965558975978109E-3"/>
    <n v="0.51020408163265307"/>
  </r>
  <r>
    <x v="4"/>
    <n v="8"/>
    <n v="10"/>
    <n v="825"/>
    <n v="103.125"/>
    <n v="92458"/>
    <x v="3"/>
    <x v="3"/>
    <s v="2008-4"/>
    <n v="354732"/>
    <n v="2.9071242515476474E-4"/>
    <n v="5.4300382636281294E-4"/>
    <n v="0.8"/>
  </r>
  <r>
    <x v="5"/>
    <n v="25"/>
    <n v="48"/>
    <n v="153"/>
    <n v="6.12"/>
    <n v="38158"/>
    <x v="3"/>
    <x v="3"/>
    <s v="2008-4"/>
    <n v="354732"/>
    <n v="1.7252461012820946E-5"/>
    <n v="7.1712353739348774E-5"/>
    <n v="0.52083333333333337"/>
  </r>
  <r>
    <x v="6"/>
    <n v="28"/>
    <n v="32"/>
    <n v="4375"/>
    <n v="156.25"/>
    <n v="682593"/>
    <x v="3"/>
    <x v="3"/>
    <s v="2008-4"/>
    <n v="354732"/>
    <n v="4.404733714466132E-4"/>
    <n v="1.1453868191842211E-3"/>
    <n v="0.875"/>
  </r>
  <r>
    <x v="7"/>
    <n v="69"/>
    <n v="104"/>
    <n v="343"/>
    <n v="4.9710144927536204"/>
    <n v="64421"/>
    <x v="3"/>
    <x v="3"/>
    <s v="2008-4"/>
    <n v="354732"/>
    <n v="1.4013436884052243E-5"/>
    <n v="4.3865870627188027E-5"/>
    <n v="0.66346153846153844"/>
  </r>
  <r>
    <x v="8"/>
    <n v="4"/>
    <n v="6"/>
    <n v="111"/>
    <n v="27.75"/>
    <n v="15313"/>
    <x v="3"/>
    <x v="3"/>
    <s v="2008-4"/>
    <n v="354732"/>
    <n v="7.8228070768918514E-5"/>
    <n v="1.7986583298565303E-4"/>
    <n v="0.66666666666666663"/>
  </r>
  <r>
    <x v="9"/>
    <n v="266"/>
    <n v="389"/>
    <n v="4"/>
    <n v="1.50375939849624E-2"/>
    <n v="539"/>
    <x v="3"/>
    <x v="3"/>
    <s v="2008-4"/>
    <n v="354732"/>
    <n v="4.239142221441088E-8"/>
    <n v="9.520406905653108E-8"/>
    <n v="0.68380462724935731"/>
  </r>
  <r>
    <x v="10"/>
    <n v="45"/>
    <n v="51"/>
    <n v="1422"/>
    <n v="31.6"/>
    <n v="232157"/>
    <x v="3"/>
    <x v="3"/>
    <s v="2008-4"/>
    <n v="354732"/>
    <n v="8.9081334641363065E-5"/>
    <n v="2.4239164798798551E-4"/>
    <n v="0.88235294117647056"/>
  </r>
  <r>
    <x v="11"/>
    <n v="15"/>
    <n v="24"/>
    <n v="330"/>
    <n v="22"/>
    <n v="19327"/>
    <x v="3"/>
    <x v="3"/>
    <s v="2008-4"/>
    <n v="354732"/>
    <n v="6.2018650699683143E-5"/>
    <n v="6.0537094044079598E-5"/>
    <n v="0.625"/>
  </r>
  <r>
    <x v="12"/>
    <n v="7"/>
    <n v="48"/>
    <n v="165"/>
    <n v="23.571428571428601"/>
    <n v="18638"/>
    <x v="3"/>
    <x v="3"/>
    <s v="2008-4"/>
    <n v="354732"/>
    <n v="6.6448554321089164E-5"/>
    <n v="1.250977934784303E-4"/>
    <n v="0.14583333333333334"/>
  </r>
  <r>
    <x v="13"/>
    <n v="10"/>
    <n v="10"/>
    <n v="4112"/>
    <n v="411.2"/>
    <n v="195935"/>
    <x v="3"/>
    <x v="3"/>
    <s v="2008-4"/>
    <n v="354732"/>
    <n v="1.1591849621686229E-3"/>
    <n v="9.2057760036684966E-4"/>
    <n v="1"/>
  </r>
  <r>
    <x v="14"/>
    <n v="20"/>
    <n v="235"/>
    <n v="1"/>
    <n v="0.05"/>
    <n v="37"/>
    <x v="3"/>
    <x v="3"/>
    <s v="2008-4"/>
    <n v="354732"/>
    <n v="1.4095147886291623E-7"/>
    <n v="8.6920078632131681E-8"/>
    <n v="8.5106382978723402E-2"/>
  </r>
  <r>
    <x v="15"/>
    <n v="4"/>
    <n v="8"/>
    <n v="79"/>
    <n v="19.75"/>
    <n v="19112"/>
    <x v="3"/>
    <x v="3"/>
    <s v="2008-4"/>
    <n v="354732"/>
    <n v="5.5675834150851912E-5"/>
    <n v="2.2448872200233792E-4"/>
    <n v="0.5"/>
  </r>
  <r>
    <x v="16"/>
    <n v="1"/>
    <n v="2"/>
    <n v="68"/>
    <n v="68"/>
    <n v="2552"/>
    <x v="3"/>
    <x v="3"/>
    <s v="2008-4"/>
    <n v="354732"/>
    <n v="1.9169401125356607E-4"/>
    <n v="1.1990272468605408E-4"/>
    <n v="0.5"/>
  </r>
  <r>
    <x v="17"/>
    <n v="2"/>
    <n v="2"/>
    <n v="2"/>
    <n v="1"/>
    <n v="409"/>
    <x v="3"/>
    <x v="3"/>
    <s v="2008-4"/>
    <n v="354732"/>
    <n v="2.8190295772583248E-6"/>
    <n v="9.6081924758221239E-6"/>
    <n v="1"/>
  </r>
  <r>
    <x v="18"/>
    <n v="81"/>
    <n v="84"/>
    <n v="8807"/>
    <n v="108.72839506172799"/>
    <n v="1098651"/>
    <x v="3"/>
    <x v="3"/>
    <s v="2008-4"/>
    <n v="354732"/>
    <n v="3.0650856156683919E-4"/>
    <n v="6.3726947820667162E-4"/>
    <n v="0.9642857142857143"/>
  </r>
  <r>
    <x v="19"/>
    <n v="81"/>
    <n v="127"/>
    <n v="17136"/>
    <n v="211.555555555556"/>
    <n v="1199612"/>
    <x v="3"/>
    <x v="3"/>
    <s v="2008-4"/>
    <n v="354732"/>
    <n v="5.9638136834442906E-4"/>
    <n v="6.9583162741440748E-4"/>
    <n v="0.63779527559055116"/>
  </r>
  <r>
    <x v="20"/>
    <n v="24"/>
    <n v="27"/>
    <n v="3085"/>
    <n v="128.541666666667"/>
    <n v="847187"/>
    <x v="3"/>
    <x v="3"/>
    <s v="2008-4"/>
    <n v="354732"/>
    <n v="3.6236276024341474E-4"/>
    <n v="1.6585036183810792E-3"/>
    <n v="0.88888888888888884"/>
  </r>
  <r>
    <x v="21"/>
    <n v="2"/>
    <n v="8"/>
    <n v="46"/>
    <n v="23"/>
    <n v="11875"/>
    <x v="3"/>
    <x v="3"/>
    <s v="2008-4"/>
    <n v="354732"/>
    <n v="6.483768027694147E-5"/>
    <n v="2.7896646858285504E-4"/>
    <n v="0.25"/>
  </r>
  <r>
    <x v="52"/>
    <n v="1"/>
    <n v="1"/>
    <n v="1"/>
    <n v="1"/>
    <n v="606"/>
    <x v="3"/>
    <x v="3"/>
    <s v="2008-4"/>
    <n v="354732"/>
    <n v="2.8190295772583248E-6"/>
    <n v="2.8472198730309076E-5"/>
    <n v="1"/>
  </r>
  <r>
    <x v="22"/>
    <n v="1"/>
    <n v="1"/>
    <n v="13"/>
    <n v="13"/>
    <n v="2587"/>
    <x v="3"/>
    <x v="3"/>
    <s v="2008-4"/>
    <n v="354732"/>
    <n v="3.664738450435822E-5"/>
    <n v="1.2154715860612142E-4"/>
    <n v="1"/>
  </r>
  <r>
    <x v="39"/>
    <n v="1"/>
    <n v="1"/>
    <n v="259"/>
    <n v="259"/>
    <n v="1813"/>
    <x v="3"/>
    <x v="3"/>
    <s v="2008-4"/>
    <n v="354732"/>
    <n v="7.3012866050990602E-4"/>
    <n v="8.518167705948905E-5"/>
    <n v="1"/>
  </r>
  <r>
    <x v="23"/>
    <n v="8"/>
    <n v="10"/>
    <n v="5962"/>
    <n v="745.25"/>
    <n v="1007099"/>
    <x v="3"/>
    <x v="3"/>
    <s v="2008-4"/>
    <n v="354732"/>
    <n v="2.1008817924517663E-3"/>
    <n v="5.9146705588068362E-3"/>
    <n v="0.8"/>
  </r>
  <r>
    <x v="24"/>
    <n v="69"/>
    <n v="181"/>
    <n v="2929"/>
    <n v="42.449275362318801"/>
    <n v="191156"/>
    <x v="3"/>
    <x v="3"/>
    <s v="2008-4"/>
    <n v="354732"/>
    <n v="1.1966576277955978E-4"/>
    <n v="1.3016290286724437E-4"/>
    <n v="0.38121546961325969"/>
  </r>
  <r>
    <x v="25"/>
    <n v="11"/>
    <n v="18"/>
    <n v="33"/>
    <n v="3"/>
    <n v="3960"/>
    <x v="3"/>
    <x v="3"/>
    <s v="2008-4"/>
    <n v="354732"/>
    <n v="8.4570887317749731E-6"/>
    <n v="1.691417746354995E-5"/>
    <n v="0.61111111111111116"/>
  </r>
  <r>
    <x v="26"/>
    <n v="351"/>
    <n v="581"/>
    <n v="22742"/>
    <n v="64.792022792022806"/>
    <n v="5298332"/>
    <x v="3"/>
    <x v="3"/>
    <s v="2008-4"/>
    <n v="354732"/>
    <n v="1.8265062862110777E-4"/>
    <n v="7.0921911767019257E-4"/>
    <n v="0.60413080895008608"/>
  </r>
  <r>
    <x v="27"/>
    <n v="117"/>
    <n v="123"/>
    <n v="6235"/>
    <n v="53.290598290598297"/>
    <n v="359905"/>
    <x v="3"/>
    <x v="3"/>
    <s v="2008-4"/>
    <n v="354732"/>
    <n v="1.5022777277098851E-4"/>
    <n v="1.4452747008591988E-4"/>
    <n v="0.95121951219512191"/>
  </r>
  <r>
    <x v="43"/>
    <n v="1"/>
    <n v="1"/>
    <n v="2"/>
    <n v="2"/>
    <n v="132"/>
    <x v="3"/>
    <x v="3"/>
    <s v="2008-4"/>
    <n v="354732"/>
    <n v="5.6380591545166496E-6"/>
    <n v="6.2018650699683138E-6"/>
    <n v="1"/>
  </r>
  <r>
    <x v="28"/>
    <n v="4"/>
    <n v="4"/>
    <n v="55"/>
    <n v="13.75"/>
    <n v="16279"/>
    <x v="3"/>
    <x v="3"/>
    <s v="2008-4"/>
    <n v="354732"/>
    <n v="3.8761656687301966E-5"/>
    <n v="1.9121242703411777E-4"/>
    <n v="1"/>
  </r>
  <r>
    <x v="51"/>
    <n v="3"/>
    <n v="3"/>
    <n v="5858"/>
    <n v="1952.6666666666699"/>
    <n v="216515"/>
    <x v="3"/>
    <x v="3"/>
    <s v="2008-4"/>
    <n v="354732"/>
    <n v="5.5046250878597646E-3"/>
    <n v="3.3909010495560398E-3"/>
    <n v="1"/>
  </r>
  <r>
    <x v="29"/>
    <n v="47"/>
    <n v="52"/>
    <n v="1225"/>
    <n v="26.063829787233999"/>
    <n v="399315"/>
    <x v="3"/>
    <x v="3"/>
    <s v="2008-4"/>
    <n v="354732"/>
    <n v="7.3474707066839182E-5"/>
    <n v="3.9917758710741354E-4"/>
    <n v="0.90384615384615385"/>
  </r>
  <r>
    <x v="40"/>
    <n v="7"/>
    <n v="7"/>
    <n v="134"/>
    <n v="19.1428571428571"/>
    <n v="64889"/>
    <x v="3"/>
    <x v="3"/>
    <s v="2008-4"/>
    <n v="354732"/>
    <n v="5.3964280478944947E-5"/>
    <n v="4.3553335771122625E-4"/>
    <n v="1"/>
  </r>
  <r>
    <x v="30"/>
    <n v="18"/>
    <n v="23"/>
    <n v="158"/>
    <n v="8.7777777777777803"/>
    <n v="17034"/>
    <x v="3"/>
    <x v="3"/>
    <s v="2008-4"/>
    <n v="354732"/>
    <n v="2.4744815178156411E-5"/>
    <n v="4.4462360943535479E-5"/>
    <n v="0.78260869565217395"/>
  </r>
  <r>
    <x v="31"/>
    <n v="74"/>
    <n v="109"/>
    <n v="5306"/>
    <n v="71.702702702702695"/>
    <n v="904215"/>
    <x v="3"/>
    <x v="3"/>
    <s v="2008-4"/>
    <n v="354732"/>
    <n v="2.021320396882793E-4"/>
    <n v="5.7410108765780098E-4"/>
    <n v="0.67889908256880738"/>
  </r>
  <r>
    <x v="32"/>
    <n v="19"/>
    <n v="61"/>
    <n v="213"/>
    <n v="11.210526315789499"/>
    <n v="38402"/>
    <x v="3"/>
    <x v="3"/>
    <s v="2008-4"/>
    <n v="354732"/>
    <n v="3.1602805260843398E-5"/>
    <n v="9.4961731426205628E-5"/>
    <n v="0.31147540983606559"/>
  </r>
  <r>
    <x v="33"/>
    <n v="25"/>
    <n v="28"/>
    <n v="853"/>
    <n v="34.119999999999997"/>
    <n v="181588"/>
    <x v="3"/>
    <x v="3"/>
    <s v="2008-4"/>
    <n v="354732"/>
    <n v="9.6185289176054021E-5"/>
    <n v="3.4126796191678974E-4"/>
    <n v="0.8928571428571429"/>
  </r>
  <r>
    <x v="34"/>
    <n v="43"/>
    <n v="47"/>
    <n v="78"/>
    <n v="1.81395348837209"/>
    <n v="16184"/>
    <x v="3"/>
    <x v="3"/>
    <s v="2008-4"/>
    <n v="354732"/>
    <n v="5.1135885354918365E-6"/>
    <n v="1.768340103811963E-5"/>
    <n v="0.91489361702127658"/>
  </r>
  <r>
    <x v="35"/>
    <n v="205"/>
    <n v="249"/>
    <n v="29744"/>
    <n v="145.09268292682901"/>
    <n v="2285875"/>
    <x v="3"/>
    <x v="3"/>
    <s v="2008-4"/>
    <n v="354732"/>
    <n v="4.0902056461449493E-4"/>
    <n v="5.2389831178173668E-4"/>
    <n v="0.82329317269076308"/>
  </r>
  <r>
    <x v="36"/>
    <n v="122"/>
    <n v="236"/>
    <n v="14970"/>
    <n v="122.70491803278701"/>
    <n v="2614509"/>
    <x v="3"/>
    <x v="3"/>
    <s v="2008-4"/>
    <n v="354732"/>
    <n v="3.4590879320948493E-4"/>
    <n v="1.0068822678972803E-3"/>
    <n v="0.51694915254237284"/>
  </r>
  <r>
    <x v="37"/>
    <n v="57"/>
    <n v="70"/>
    <n v="10228"/>
    <n v="179.438596491228"/>
    <n v="1308287"/>
    <x v="3"/>
    <x v="3"/>
    <s v="2008-4"/>
    <n v="354732"/>
    <n v="5.0584271081049353E-4"/>
    <n v="1.0783917393399299E-3"/>
    <n v="0.81428571428571428"/>
  </r>
  <r>
    <x v="0"/>
    <n v="4"/>
    <n v="5"/>
    <n v="1693"/>
    <n v="423.25"/>
    <n v="40807"/>
    <x v="0"/>
    <x v="4"/>
    <s v="2009-1"/>
    <n v="355450"/>
    <n v="1.1907441271627513E-3"/>
    <n v="4.7834904112158296E-4"/>
    <n v="0.8"/>
  </r>
  <r>
    <x v="1"/>
    <n v="9"/>
    <n v="10"/>
    <n v="573"/>
    <n v="63.666666666666664"/>
    <n v="68009"/>
    <x v="0"/>
    <x v="4"/>
    <s v="2009-1"/>
    <n v="355450"/>
    <n v="1.7911567496600551E-4"/>
    <n v="3.5431873003964712E-4"/>
    <n v="0.9"/>
  </r>
  <r>
    <x v="48"/>
    <n v="2"/>
    <n v="2"/>
    <n v="540"/>
    <n v="270"/>
    <n v="75600"/>
    <x v="0"/>
    <x v="4"/>
    <s v="2009-1"/>
    <n v="355450"/>
    <n v="7.596005064003376E-4"/>
    <n v="1.7724011816007876E-3"/>
    <n v="1"/>
  </r>
  <r>
    <x v="2"/>
    <n v="18"/>
    <n v="66"/>
    <n v="632"/>
    <n v="35.111111111111114"/>
    <n v="91256"/>
    <x v="0"/>
    <x v="4"/>
    <s v="2009-1"/>
    <n v="355450"/>
    <n v="9.8779325112142676E-5"/>
    <n v="2.3771640539118388E-4"/>
    <n v="0.27272727272727271"/>
  </r>
  <r>
    <x v="3"/>
    <n v="13"/>
    <n v="43"/>
    <n v="3926"/>
    <n v="302"/>
    <n v="324713"/>
    <x v="0"/>
    <x v="4"/>
    <s v="2009-1"/>
    <n v="355450"/>
    <n v="8.496272330848221E-4"/>
    <n v="1.1711878406209535E-3"/>
    <n v="0.30232558139534882"/>
  </r>
  <r>
    <x v="4"/>
    <n v="6"/>
    <n v="9"/>
    <n v="1240"/>
    <n v="206.66666666666666"/>
    <n v="193393"/>
    <x v="0"/>
    <x v="4"/>
    <s v="2009-1"/>
    <n v="355450"/>
    <n v="5.8142260983729541E-4"/>
    <n v="1.5113314890358074E-3"/>
    <n v="0.66666666666666663"/>
  </r>
  <r>
    <x v="5"/>
    <n v="28"/>
    <n v="79"/>
    <n v="132"/>
    <n v="4.7142857142857144"/>
    <n v="13476"/>
    <x v="0"/>
    <x v="4"/>
    <s v="2009-1"/>
    <n v="355450"/>
    <n v="1.32628659847678E-5"/>
    <n v="2.2566967425597334E-5"/>
    <n v="0.35443037974683544"/>
  </r>
  <r>
    <x v="6"/>
    <n v="25"/>
    <n v="27"/>
    <n v="2845"/>
    <n v="113.8"/>
    <n v="323144"/>
    <x v="0"/>
    <x v="4"/>
    <s v="2009-1"/>
    <n v="355450"/>
    <n v="3.2015754677169786E-4"/>
    <n v="6.0607492849439689E-4"/>
    <n v="0.92592592592592593"/>
  </r>
  <r>
    <x v="7"/>
    <n v="77"/>
    <n v="128"/>
    <n v="178"/>
    <n v="2.3116883116883118"/>
    <n v="25524"/>
    <x v="0"/>
    <x v="4"/>
    <s v="2009-1"/>
    <n v="355450"/>
    <n v="6.5035541192525302E-6"/>
    <n v="1.5542763608595651E-5"/>
    <n v="0.6015625"/>
  </r>
  <r>
    <x v="8"/>
    <n v="2"/>
    <n v="3"/>
    <n v="60"/>
    <n v="30"/>
    <n v="5230"/>
    <x v="0"/>
    <x v="4"/>
    <s v="2009-1"/>
    <n v="355450"/>
    <n v="8.4400056266704178E-5"/>
    <n v="1.226145261874619E-4"/>
    <n v="0.66666666666666663"/>
  </r>
  <r>
    <x v="9"/>
    <n v="323"/>
    <n v="489"/>
    <n v="26"/>
    <n v="8.0495356037151702E-2"/>
    <n v="1342"/>
    <x v="0"/>
    <x v="4"/>
    <s v="2009-1"/>
    <n v="355450"/>
    <n v="2.2646041929146633E-7"/>
    <n v="1.9481402736483832E-7"/>
    <n v="0.66053169734151329"/>
  </r>
  <r>
    <x v="10"/>
    <n v="34"/>
    <n v="40"/>
    <n v="1392"/>
    <n v="40.941176470588232"/>
    <n v="92007"/>
    <x v="0"/>
    <x v="4"/>
    <s v="2009-1"/>
    <n v="355450"/>
    <n v="1.151812532580904E-4"/>
    <n v="1.268855551786054E-4"/>
    <n v="0.85"/>
  </r>
  <r>
    <x v="11"/>
    <n v="6"/>
    <n v="8"/>
    <n v="20"/>
    <n v="3.3333333333333335"/>
    <n v="2938"/>
    <x v="0"/>
    <x v="4"/>
    <s v="2009-1"/>
    <n v="355450"/>
    <n v="9.3777840296337981E-6"/>
    <n v="2.2959941232553413E-5"/>
    <n v="0.75"/>
  </r>
  <r>
    <x v="41"/>
    <n v="2"/>
    <n v="2"/>
    <n v="563"/>
    <n v="281.5"/>
    <n v="93324"/>
    <x v="0"/>
    <x v="4"/>
    <s v="2009-1"/>
    <n v="355450"/>
    <n v="7.9195386130257416E-4"/>
    <n v="2.1879307919538613E-3"/>
    <n v="1"/>
  </r>
  <r>
    <x v="12"/>
    <n v="2"/>
    <n v="51"/>
    <n v="56"/>
    <n v="28"/>
    <n v="4238"/>
    <x v="0"/>
    <x v="4"/>
    <s v="2009-1"/>
    <n v="355450"/>
    <n v="7.8773385848923897E-5"/>
    <n v="9.9357621793970077E-5"/>
    <n v="3.9215686274509803E-2"/>
  </r>
  <r>
    <x v="13"/>
    <n v="11"/>
    <n v="11"/>
    <n v="2347"/>
    <n v="213.36363636363637"/>
    <n v="104022"/>
    <x v="0"/>
    <x v="4"/>
    <s v="2009-1"/>
    <n v="355450"/>
    <n v="6.0026343047865063E-4"/>
    <n v="4.4340720469571219E-4"/>
    <n v="1"/>
  </r>
  <r>
    <x v="14"/>
    <n v="40"/>
    <n v="329"/>
    <n v="20"/>
    <n v="0.5"/>
    <n v="3342"/>
    <x v="0"/>
    <x v="4"/>
    <s v="2009-1"/>
    <n v="355450"/>
    <n v="1.4066676044450697E-6"/>
    <n v="3.9175692783795183E-6"/>
    <n v="0.12158054711246201"/>
  </r>
  <r>
    <x v="15"/>
    <n v="5"/>
    <n v="7"/>
    <n v="6175"/>
    <n v="1235"/>
    <n v="513747"/>
    <x v="0"/>
    <x v="4"/>
    <s v="2009-1"/>
    <n v="355450"/>
    <n v="3.4744689829793222E-3"/>
    <n v="4.8178084118722748E-3"/>
    <n v="0.7142857142857143"/>
  </r>
  <r>
    <x v="16"/>
    <n v="3"/>
    <n v="4"/>
    <n v="95"/>
    <n v="31.666666666666668"/>
    <n v="16088"/>
    <x v="0"/>
    <x v="4"/>
    <s v="2009-1"/>
    <n v="355450"/>
    <n v="8.9088948281521081E-5"/>
    <n v="2.5144964911458088E-4"/>
    <n v="0.75"/>
  </r>
  <r>
    <x v="17"/>
    <n v="11"/>
    <n v="11"/>
    <n v="44"/>
    <n v="4"/>
    <n v="7357"/>
    <x v="0"/>
    <x v="4"/>
    <s v="2009-1"/>
    <n v="355450"/>
    <n v="1.1253340835560557E-5"/>
    <n v="3.1360162320916295E-5"/>
    <n v="1"/>
  </r>
  <r>
    <x v="18"/>
    <n v="83"/>
    <n v="84"/>
    <n v="3867"/>
    <n v="46.590361445783131"/>
    <n v="623349"/>
    <x v="0"/>
    <x v="4"/>
    <s v="2009-1"/>
    <n v="355450"/>
    <n v="1.3107430425033937E-4"/>
    <n v="3.5214652392097574E-4"/>
    <n v="0.98809523809523814"/>
  </r>
  <r>
    <x v="19"/>
    <n v="46"/>
    <n v="80"/>
    <n v="2803"/>
    <n v="60.934782608695649"/>
    <n v="75487"/>
    <x v="0"/>
    <x v="4"/>
    <s v="2009-1"/>
    <n v="355450"/>
    <n v="1.7142996935911E-4"/>
    <n v="7.6945737287496344E-5"/>
    <n v="0.57499999999999996"/>
  </r>
  <r>
    <x v="20"/>
    <n v="15"/>
    <n v="18"/>
    <n v="2378"/>
    <n v="158.53333333333333"/>
    <n v="389306"/>
    <x v="0"/>
    <x v="4"/>
    <s v="2009-1"/>
    <n v="355450"/>
    <n v="4.4600740844938342E-4"/>
    <n v="1.2169425298135385E-3"/>
    <n v="0.83333333333333337"/>
  </r>
  <r>
    <x v="21"/>
    <n v="6"/>
    <n v="14"/>
    <n v="184"/>
    <n v="30.666666666666668"/>
    <n v="29192"/>
    <x v="0"/>
    <x v="4"/>
    <s v="2009-1"/>
    <n v="355450"/>
    <n v="8.6275613072630934E-5"/>
    <n v="2.2813022616089147E-4"/>
    <n v="0.42857142857142855"/>
  </r>
  <r>
    <x v="39"/>
    <n v="2"/>
    <n v="2"/>
    <n v="836"/>
    <n v="418"/>
    <n v="187192"/>
    <x v="0"/>
    <x v="4"/>
    <s v="2009-1"/>
    <n v="355450"/>
    <n v="1.1759741173160783E-3"/>
    <n v="4.3886153701880246E-3"/>
    <n v="1"/>
  </r>
  <r>
    <x v="23"/>
    <n v="4"/>
    <n v="5"/>
    <n v="240"/>
    <n v="60"/>
    <n v="14761"/>
    <x v="0"/>
    <x v="4"/>
    <s v="2009-1"/>
    <n v="355450"/>
    <n v="1.6880011253340836E-4"/>
    <n v="1.7303183757678061E-4"/>
    <n v="0.8"/>
  </r>
  <r>
    <x v="24"/>
    <n v="55"/>
    <n v="192"/>
    <n v="3482"/>
    <n v="63.309090909090912"/>
    <n v="1914472625"/>
    <x v="0"/>
    <x v="4"/>
    <s v="2009-1"/>
    <n v="355450"/>
    <n v="1.781096944973721E-4"/>
    <n v="1.632137346172372"/>
    <n v="0.28645833333333331"/>
  </r>
  <r>
    <x v="25"/>
    <n v="12"/>
    <n v="29"/>
    <n v="31"/>
    <n v="2.5833333333333335"/>
    <n v="5835"/>
    <x v="0"/>
    <x v="4"/>
    <s v="2009-1"/>
    <n v="355450"/>
    <n v="7.2677826229661935E-6"/>
    <n v="2.2799737422047169E-5"/>
    <n v="0.41379310344827586"/>
  </r>
  <r>
    <x v="26"/>
    <n v="556"/>
    <n v="944"/>
    <n v="75629"/>
    <n v="136.02338129496403"/>
    <n v="13648111"/>
    <x v="0"/>
    <x v="4"/>
    <s v="2009-1"/>
    <n v="355450"/>
    <n v="3.8267936782941067E-4"/>
    <n v="1.1509805518927097E-3"/>
    <n v="0.58898305084745761"/>
  </r>
  <r>
    <x v="27"/>
    <n v="43"/>
    <n v="43"/>
    <n v="757"/>
    <n v="17.604651162790699"/>
    <n v="66484"/>
    <x v="0"/>
    <x v="4"/>
    <s v="2009-1"/>
    <n v="355450"/>
    <n v="4.9527784956507802E-5"/>
    <n v="7.2496813189089937E-5"/>
    <n v="1"/>
  </r>
  <r>
    <x v="43"/>
    <n v="1"/>
    <n v="1"/>
    <n v="209"/>
    <n v="209"/>
    <n v="57266"/>
    <x v="0"/>
    <x v="4"/>
    <s v="2009-1"/>
    <n v="355450"/>
    <n v="5.8798705865803914E-4"/>
    <n v="2.685140901205045E-3"/>
    <n v="1"/>
  </r>
  <r>
    <x v="28"/>
    <n v="2"/>
    <n v="2"/>
    <n v="2"/>
    <n v="1"/>
    <n v="355"/>
    <x v="0"/>
    <x v="4"/>
    <s v="2009-1"/>
    <n v="355450"/>
    <n v="2.8133352088901394E-6"/>
    <n v="8.3227833262999945E-6"/>
    <n v="1"/>
  </r>
  <r>
    <x v="29"/>
    <n v="28"/>
    <n v="31"/>
    <n v="251"/>
    <n v="8.9642857142857135"/>
    <n v="58173"/>
    <x v="0"/>
    <x v="4"/>
    <s v="2009-1"/>
    <n v="355450"/>
    <n v="2.5219540622550891E-5"/>
    <n v="9.7416755420694074E-5"/>
    <n v="0.90322580645161288"/>
  </r>
  <r>
    <x v="40"/>
    <n v="10"/>
    <n v="16"/>
    <n v="61"/>
    <n v="6.1"/>
    <n v="25509"/>
    <x v="0"/>
    <x v="4"/>
    <s v="2009-1"/>
    <n v="355450"/>
    <n v="1.7161344774229847E-5"/>
    <n v="1.1960894640596427E-4"/>
    <n v="0.625"/>
  </r>
  <r>
    <x v="30"/>
    <n v="4"/>
    <n v="6"/>
    <n v="80"/>
    <n v="20"/>
    <n v="9818"/>
    <x v="0"/>
    <x v="4"/>
    <s v="2009-1"/>
    <n v="355450"/>
    <n v="5.6266704177802785E-5"/>
    <n v="1.1508885450368078E-4"/>
    <n v="0.66666666666666663"/>
  </r>
  <r>
    <x v="31"/>
    <n v="30"/>
    <n v="97"/>
    <n v="5326"/>
    <n v="177.53333333333333"/>
    <n v="429573"/>
    <x v="0"/>
    <x v="4"/>
    <s v="2009-1"/>
    <n v="355450"/>
    <n v="4.9946077741829604E-4"/>
    <n v="6.7140713649364652E-4"/>
    <n v="0.30927835051546393"/>
  </r>
  <r>
    <x v="32"/>
    <n v="23"/>
    <n v="56"/>
    <n v="537"/>
    <n v="23.347826086956523"/>
    <n v="56121"/>
    <x v="0"/>
    <x v="4"/>
    <s v="2009-1"/>
    <n v="355450"/>
    <n v="6.5685261181478469E-5"/>
    <n v="1.1441100381023442E-4"/>
    <n v="0.4107142857142857"/>
  </r>
  <r>
    <x v="33"/>
    <n v="17"/>
    <n v="17"/>
    <n v="415"/>
    <n v="24.411764705882351"/>
    <n v="134231"/>
    <x v="0"/>
    <x v="4"/>
    <s v="2009-1"/>
    <n v="355450"/>
    <n v="6.8678477158200452E-5"/>
    <n v="3.7023215531816888E-4"/>
    <n v="1"/>
  </r>
  <r>
    <x v="34"/>
    <n v="60"/>
    <n v="64"/>
    <n v="105"/>
    <n v="1.75"/>
    <n v="29580"/>
    <x v="0"/>
    <x v="4"/>
    <s v="2009-1"/>
    <n v="355450"/>
    <n v="4.9233366155577436E-6"/>
    <n v="2.311623763304731E-5"/>
    <n v="0.9375"/>
  </r>
  <r>
    <x v="35"/>
    <n v="163"/>
    <n v="203"/>
    <n v="31374"/>
    <n v="192.47852760736197"/>
    <n v="1207044"/>
    <x v="0"/>
    <x v="4"/>
    <s v="2009-1"/>
    <n v="355450"/>
    <n v="5.415066186731241E-4"/>
    <n v="3.4722079589770855E-4"/>
    <n v="0.80295566502463056"/>
  </r>
  <r>
    <x v="36"/>
    <n v="101"/>
    <n v="139"/>
    <n v="9806"/>
    <n v="97.089108910891085"/>
    <n v="1878741"/>
    <x v="0"/>
    <x v="4"/>
    <s v="2009-1"/>
    <n v="355450"/>
    <n v="2.7314420849877924E-4"/>
    <n v="8.7219937354545687E-4"/>
    <n v="0.72661870503597126"/>
  </r>
  <r>
    <x v="54"/>
    <n v="1"/>
    <n v="1"/>
    <n v="1"/>
    <n v="1"/>
    <n v="68"/>
    <x v="0"/>
    <x v="4"/>
    <s v="2009-1"/>
    <n v="355450"/>
    <n v="2.8133352088901394E-6"/>
    <n v="3.1884465700754914E-6"/>
    <n v="1"/>
  </r>
  <r>
    <x v="37"/>
    <n v="55"/>
    <n v="76"/>
    <n v="23133"/>
    <n v="420.6"/>
    <n v="971977"/>
    <x v="0"/>
    <x v="4"/>
    <s v="2009-1"/>
    <n v="355450"/>
    <n v="1.1832887888591926E-3"/>
    <n v="8.2863548979739729E-4"/>
    <n v="0.72368421052631582"/>
  </r>
  <r>
    <x v="0"/>
    <n v="8"/>
    <n v="8"/>
    <n v="524"/>
    <n v="65.5"/>
    <n v="53008"/>
    <x v="1"/>
    <x v="4"/>
    <s v="2009-2"/>
    <n v="353220"/>
    <n v="1.8543683823113075E-4"/>
    <n v="3.1264745295660873E-4"/>
    <n v="1"/>
  </r>
  <r>
    <x v="1"/>
    <n v="47"/>
    <n v="49"/>
    <n v="7550"/>
    <n v="160.63829787233999"/>
    <n v="851002"/>
    <x v="1"/>
    <x v="4"/>
    <s v="2009-2"/>
    <n v="353220"/>
    <n v="4.5478256574469169E-4"/>
    <n v="8.5435071305488763E-4"/>
    <n v="0.95918367346938771"/>
  </r>
  <r>
    <x v="48"/>
    <n v="1"/>
    <n v="1"/>
    <n v="26"/>
    <n v="26"/>
    <n v="3380"/>
    <x v="1"/>
    <x v="4"/>
    <s v="2009-2"/>
    <n v="353220"/>
    <n v="7.3608515939074793E-5"/>
    <n v="1.594851178679954E-4"/>
    <n v="1"/>
  </r>
  <r>
    <x v="2"/>
    <n v="7"/>
    <n v="32"/>
    <n v="432"/>
    <n v="61.714285714285701"/>
    <n v="33887"/>
    <x v="1"/>
    <x v="4"/>
    <s v="2009-2"/>
    <n v="353220"/>
    <n v="1.747191147564852E-4"/>
    <n v="2.2842232414170579E-4"/>
    <n v="0.21875"/>
  </r>
  <r>
    <x v="3"/>
    <n v="31"/>
    <n v="58"/>
    <n v="11752"/>
    <n v="379.09677419354801"/>
    <n v="1504767"/>
    <x v="1"/>
    <x v="4"/>
    <s v="2009-2"/>
    <n v="353220"/>
    <n v="1.0732596517568315E-3"/>
    <n v="2.2903983809779501E-3"/>
    <n v="0.53448275862068961"/>
  </r>
  <r>
    <x v="4"/>
    <n v="9"/>
    <n v="12"/>
    <n v="248"/>
    <n v="27.5555555555556"/>
    <n v="37269"/>
    <x v="1"/>
    <x v="4"/>
    <s v="2009-2"/>
    <n v="353220"/>
    <n v="7.8012444243122131E-5"/>
    <n v="1.9539286186135208E-4"/>
    <n v="0.75"/>
  </r>
  <r>
    <x v="5"/>
    <n v="33"/>
    <n v="77"/>
    <n v="129"/>
    <n v="3.9090909090909101"/>
    <n v="13649"/>
    <x v="1"/>
    <x v="4"/>
    <s v="2009-2"/>
    <n v="353220"/>
    <n v="1.1067014634196564E-5"/>
    <n v="1.9515979682448178E-5"/>
    <n v="0.42857142857142855"/>
  </r>
  <r>
    <x v="6"/>
    <n v="27"/>
    <n v="28"/>
    <n v="1192"/>
    <n v="44.148148148148103"/>
    <n v="105205"/>
    <x v="1"/>
    <x v="4"/>
    <s v="2009-2"/>
    <n v="353220"/>
    <n v="1.2498767948629212E-4"/>
    <n v="1.838552687409866E-4"/>
    <n v="0.9642857142857143"/>
  </r>
  <r>
    <x v="7"/>
    <n v="67"/>
    <n v="109"/>
    <n v="169"/>
    <n v="2.5223880597014898"/>
    <n v="26856"/>
    <x v="1"/>
    <x v="4"/>
    <s v="2009-2"/>
    <n v="353220"/>
    <n v="7.1411246806565029E-6"/>
    <n v="1.8913416609833437E-5"/>
    <n v="0.61467889908256879"/>
  </r>
  <r>
    <x v="8"/>
    <n v="1"/>
    <n v="6"/>
    <n v="46"/>
    <n v="46"/>
    <n v="1474"/>
    <x v="1"/>
    <x v="4"/>
    <s v="2009-2"/>
    <n v="353220"/>
    <n v="1.3023045127682464E-4"/>
    <n v="6.9550610573202725E-5"/>
    <n v="0.16666666666666666"/>
  </r>
  <r>
    <x v="9"/>
    <n v="235"/>
    <n v="311"/>
    <n v="1"/>
    <n v="4.2553191489361703E-3"/>
    <n v="39"/>
    <x v="1"/>
    <x v="4"/>
    <s v="2009-2"/>
    <n v="353220"/>
    <n v="1.2047220284627627E-8"/>
    <n v="7.8306931850079575E-9"/>
    <n v="0.75562700964630225"/>
  </r>
  <r>
    <x v="10"/>
    <n v="38"/>
    <n v="40"/>
    <n v="1180"/>
    <n v="31.052631578947398"/>
    <n v="135747"/>
    <x v="1"/>
    <x v="4"/>
    <s v="2009-2"/>
    <n v="353220"/>
    <n v="8.7913004866506419E-5"/>
    <n v="1.6855828632222664E-4"/>
    <n v="0.95"/>
  </r>
  <r>
    <x v="11"/>
    <n v="37"/>
    <n v="62"/>
    <n v="3663"/>
    <n v="99"/>
    <n v="114532"/>
    <x v="1"/>
    <x v="4"/>
    <s v="2009-2"/>
    <n v="353220"/>
    <n v="2.8027857992186174E-4"/>
    <n v="1.4605908779511634E-4"/>
    <n v="0.59677419354838712"/>
  </r>
  <r>
    <x v="41"/>
    <n v="1"/>
    <n v="1"/>
    <n v="9"/>
    <n v="9"/>
    <n v="2394"/>
    <x v="1"/>
    <x v="4"/>
    <s v="2009-2"/>
    <n v="353220"/>
    <n v="2.5479870901987429E-5"/>
    <n v="1.1296076099881094E-4"/>
    <n v="1"/>
  </r>
  <r>
    <x v="12"/>
    <n v="3"/>
    <n v="33"/>
    <n v="226"/>
    <n v="75.3333333333333"/>
    <n v="40756"/>
    <x v="1"/>
    <x v="4"/>
    <s v="2009-2"/>
    <n v="353220"/>
    <n v="2.1327595643885766E-4"/>
    <n v="6.4102322128481426E-4"/>
    <n v="9.0909090909090912E-2"/>
  </r>
  <r>
    <x v="13"/>
    <n v="16"/>
    <n v="16"/>
    <n v="5885"/>
    <n v="367.8125"/>
    <n v="350765"/>
    <x v="1"/>
    <x v="4"/>
    <s v="2009-2"/>
    <n v="353220"/>
    <n v="1.0413127795708057E-3"/>
    <n v="1.0344267264971784E-3"/>
    <n v="1"/>
  </r>
  <r>
    <x v="14"/>
    <n v="11"/>
    <n v="176"/>
    <n v="1"/>
    <n v="9.0909090909090898E-2"/>
    <n v="166"/>
    <x v="1"/>
    <x v="4"/>
    <s v="2009-2"/>
    <n v="353220"/>
    <n v="2.5737243335340837E-7"/>
    <n v="7.1206373227776314E-7"/>
    <n v="6.25E-2"/>
  </r>
  <r>
    <x v="15"/>
    <n v="5"/>
    <n v="7"/>
    <n v="3044"/>
    <n v="608.79999999999995"/>
    <n v="317712"/>
    <x v="1"/>
    <x v="4"/>
    <s v="2009-2"/>
    <n v="353220"/>
    <n v="1.7235717116811052E-3"/>
    <n v="2.9982447200045297E-3"/>
    <n v="0.7142857142857143"/>
  </r>
  <r>
    <x v="16"/>
    <n v="2"/>
    <n v="6"/>
    <n v="19"/>
    <n v="9.5"/>
    <n v="2965"/>
    <x v="1"/>
    <x v="4"/>
    <s v="2009-2"/>
    <n v="353220"/>
    <n v="2.6895419285431176E-5"/>
    <n v="6.9951682615178461E-5"/>
    <n v="0.33333333333333331"/>
  </r>
  <r>
    <x v="17"/>
    <n v="192"/>
    <n v="200"/>
    <n v="16489"/>
    <n v="85.8802083333333"/>
    <n v="4370016"/>
    <x v="1"/>
    <x v="4"/>
    <s v="2009-2"/>
    <n v="353220"/>
    <n v="2.4313518015212418E-4"/>
    <n v="1.0739529660457124E-3"/>
    <n v="0.96"/>
  </r>
  <r>
    <x v="46"/>
    <n v="6"/>
    <n v="6"/>
    <n v="11364"/>
    <n v="1894"/>
    <n v="1397637"/>
    <x v="1"/>
    <x v="4"/>
    <s v="2009-2"/>
    <n v="353220"/>
    <n v="5.3620972764849102E-3"/>
    <n v="1.0991237755506483E-2"/>
    <n v="1"/>
  </r>
  <r>
    <x v="18"/>
    <n v="143"/>
    <n v="147"/>
    <n v="18287"/>
    <n v="127.88111888111899"/>
    <n v="3705109"/>
    <x v="1"/>
    <x v="4"/>
    <s v="2009-2"/>
    <n v="353220"/>
    <n v="3.62043822210291E-4"/>
    <n v="1.2225550245764287E-3"/>
    <n v="0.97278911564625847"/>
  </r>
  <r>
    <x v="19"/>
    <n v="61"/>
    <n v="93"/>
    <n v="19667"/>
    <n v="322.40983606557398"/>
    <n v="862502"/>
    <x v="1"/>
    <x v="4"/>
    <s v="2009-2"/>
    <n v="353220"/>
    <n v="9.127734444979729E-4"/>
    <n v="6.6716574416229445E-4"/>
    <n v="0.65591397849462363"/>
  </r>
  <r>
    <x v="20"/>
    <n v="20"/>
    <n v="21"/>
    <n v="3761"/>
    <n v="188.05"/>
    <n v="638654"/>
    <x v="1"/>
    <x v="4"/>
    <s v="2009-2"/>
    <n v="353220"/>
    <n v="5.3238774701319289E-4"/>
    <n v="1.5067427287998036E-3"/>
    <n v="0.95238095238095233"/>
  </r>
  <r>
    <x v="21"/>
    <n v="5"/>
    <n v="12"/>
    <n v="127"/>
    <n v="25.4"/>
    <n v="26258"/>
    <x v="1"/>
    <x v="4"/>
    <s v="2009-2"/>
    <n v="353220"/>
    <n v="7.1909857878942301E-5"/>
    <n v="2.4779646301643921E-4"/>
    <n v="0.41666666666666669"/>
  </r>
  <r>
    <x v="22"/>
    <n v="15"/>
    <n v="16"/>
    <n v="1463"/>
    <n v="97.533333333333303"/>
    <n v="308293"/>
    <x v="1"/>
    <x v="4"/>
    <s v="2009-2"/>
    <n v="353220"/>
    <n v="2.7612630466376001E-4"/>
    <n v="9.6978590617116157E-4"/>
    <n v="0.9375"/>
  </r>
  <r>
    <x v="42"/>
    <n v="4"/>
    <n v="4"/>
    <n v="6198"/>
    <n v="1549.5"/>
    <n v="275596"/>
    <x v="1"/>
    <x v="4"/>
    <s v="2009-2"/>
    <n v="353220"/>
    <n v="4.3867844402921694E-3"/>
    <n v="3.2509956023630219E-3"/>
    <n v="1"/>
  </r>
  <r>
    <x v="24"/>
    <n v="65"/>
    <n v="146"/>
    <n v="389"/>
    <n v="5.9846153846153802"/>
    <n v="40841"/>
    <x v="1"/>
    <x v="4"/>
    <s v="2009-2"/>
    <n v="353220"/>
    <n v="1.694302526644975E-5"/>
    <n v="2.964739052729538E-5"/>
    <n v="0.4452054794520548"/>
  </r>
  <r>
    <x v="25"/>
    <n v="15"/>
    <n v="28"/>
    <n v="34"/>
    <n v="2.2666666666666702"/>
    <n v="3353"/>
    <x v="1"/>
    <x v="4"/>
    <s v="2009-2"/>
    <n v="353220"/>
    <n v="6.4171526716116587E-6"/>
    <n v="1.0547408288193086E-5"/>
    <n v="0.5357142857142857"/>
  </r>
  <r>
    <x v="26"/>
    <n v="6"/>
    <n v="11"/>
    <n v="1462"/>
    <n v="243.666666666667"/>
    <n v="477339"/>
    <x v="1"/>
    <x v="4"/>
    <s v="2009-2"/>
    <n v="353220"/>
    <n v="6.8984391219825323E-4"/>
    <n v="3.7538691655814175E-3"/>
    <n v="0.54545454545454541"/>
  </r>
  <r>
    <x v="27"/>
    <n v="260"/>
    <n v="260"/>
    <n v="2473"/>
    <n v="9.5115384615384606"/>
    <n v="253007"/>
    <x v="1"/>
    <x v="4"/>
    <s v="2009-2"/>
    <n v="353220"/>
    <n v="2.6928085786587568E-5"/>
    <n v="4.5915852544865626E-5"/>
    <n v="1"/>
  </r>
  <r>
    <x v="43"/>
    <n v="2"/>
    <n v="3"/>
    <n v="4104"/>
    <n v="2052"/>
    <n v="128627"/>
    <x v="1"/>
    <x v="4"/>
    <s v="2009-2"/>
    <n v="353220"/>
    <n v="5.8094105656531338E-3"/>
    <n v="3.0346290319536455E-3"/>
    <n v="0.66666666666666663"/>
  </r>
  <r>
    <x v="28"/>
    <n v="2"/>
    <n v="2"/>
    <n v="3"/>
    <n v="1.5"/>
    <n v="663"/>
    <x v="1"/>
    <x v="4"/>
    <s v="2009-2"/>
    <n v="353220"/>
    <n v="4.246645150331238E-6"/>
    <n v="1.5641809637053396E-5"/>
    <n v="1"/>
  </r>
  <r>
    <x v="29"/>
    <n v="32"/>
    <n v="37"/>
    <n v="195"/>
    <n v="6.09375"/>
    <n v="100993"/>
    <x v="1"/>
    <x v="4"/>
    <s v="2009-2"/>
    <n v="353220"/>
    <n v="1.7251995923220657E-5"/>
    <n v="1.4891716446784818E-4"/>
    <n v="0.86486486486486491"/>
  </r>
  <r>
    <x v="40"/>
    <n v="12"/>
    <n v="15"/>
    <n v="104"/>
    <n v="8.6666666666666696"/>
    <n v="32677"/>
    <x v="1"/>
    <x v="4"/>
    <s v="2009-2"/>
    <n v="353220"/>
    <n v="2.4536171979691607E-5"/>
    <n v="1.284885403494203E-4"/>
    <n v="0.8"/>
  </r>
  <r>
    <x v="30"/>
    <n v="15"/>
    <n v="20"/>
    <n v="136"/>
    <n v="9.06666666666667"/>
    <n v="15325"/>
    <x v="1"/>
    <x v="4"/>
    <s v="2009-2"/>
    <n v="353220"/>
    <n v="2.5668610686446604E-5"/>
    <n v="4.8207286613945374E-5"/>
    <n v="0.75"/>
  </r>
  <r>
    <x v="31"/>
    <n v="47"/>
    <n v="92"/>
    <n v="6441"/>
    <n v="137.04255319148899"/>
    <n v="875962"/>
    <x v="1"/>
    <x v="4"/>
    <s v="2009-2"/>
    <n v="353220"/>
    <n v="3.8798072926643165E-4"/>
    <n v="8.7940893124691306E-4"/>
    <n v="0.51086956521739135"/>
  </r>
  <r>
    <x v="32"/>
    <n v="27"/>
    <n v="98"/>
    <n v="505"/>
    <n v="18.703703703703699"/>
    <n v="52329"/>
    <x v="1"/>
    <x v="4"/>
    <s v="2009-2"/>
    <n v="353220"/>
    <n v="5.2951995084377157E-5"/>
    <n v="9.1449668342256509E-5"/>
    <n v="0.27551020408163263"/>
  </r>
  <r>
    <x v="33"/>
    <n v="37"/>
    <n v="40"/>
    <n v="832"/>
    <n v="22.486486486486498"/>
    <n v="238971"/>
    <x v="1"/>
    <x v="4"/>
    <s v="2009-2"/>
    <n v="353220"/>
    <n v="6.3661419190551207E-5"/>
    <n v="3.0475226372967177E-4"/>
    <n v="0.92500000000000004"/>
  </r>
  <r>
    <x v="34"/>
    <n v="53"/>
    <n v="56"/>
    <n v="123"/>
    <n v="2.32075471698113"/>
    <n v="38311"/>
    <x v="1"/>
    <x v="4"/>
    <s v="2009-2"/>
    <n v="353220"/>
    <n v="6.5702811759841739E-6"/>
    <n v="3.4107593784976928E-5"/>
    <n v="0.9464285714285714"/>
  </r>
  <r>
    <x v="35"/>
    <n v="254"/>
    <n v="292"/>
    <n v="13245"/>
    <n v="52.145669291338599"/>
    <n v="944804"/>
    <x v="1"/>
    <x v="4"/>
    <s v="2009-2"/>
    <n v="353220"/>
    <n v="1.4762943573789309E-4"/>
    <n v="1.7551388121669101E-4"/>
    <n v="0.86986301369863017"/>
  </r>
  <r>
    <x v="36"/>
    <n v="29"/>
    <n v="37"/>
    <n v="3561"/>
    <n v="122.793103448276"/>
    <n v="635221"/>
    <x v="1"/>
    <x v="4"/>
    <s v="2009-2"/>
    <n v="353220"/>
    <n v="3.4763915816849556E-4"/>
    <n v="1.033547195033932E-3"/>
    <n v="0.78378378378378377"/>
  </r>
  <r>
    <x v="54"/>
    <n v="2"/>
    <n v="2"/>
    <n v="2"/>
    <n v="1"/>
    <n v="152"/>
    <x v="1"/>
    <x v="4"/>
    <s v="2009-2"/>
    <n v="353220"/>
    <n v="2.8310967668874921E-6"/>
    <n v="3.5860559047241568E-6"/>
    <n v="1"/>
  </r>
  <r>
    <x v="37"/>
    <n v="32"/>
    <n v="41"/>
    <n v="1358"/>
    <n v="42.4375"/>
    <n v="148862"/>
    <x v="1"/>
    <x v="4"/>
    <s v="2009-2"/>
    <n v="353220"/>
    <n v="1.2014466904478795E-4"/>
    <n v="2.1950142026687806E-4"/>
    <n v="0.78048780487804881"/>
  </r>
  <r>
    <x v="0"/>
    <n v="3"/>
    <n v="3"/>
    <n v="723"/>
    <n v="241"/>
    <n v="160309"/>
    <x v="2"/>
    <x v="4"/>
    <s v="2009-3"/>
    <n v="355114"/>
    <n v="6.7865530505696766E-4"/>
    <n v="2.5079426763111442E-3"/>
    <n v="1"/>
  </r>
  <r>
    <x v="1"/>
    <n v="130"/>
    <n v="132"/>
    <n v="8813"/>
    <n v="67.792307692307006"/>
    <n v="409164"/>
    <x v="2"/>
    <x v="4"/>
    <s v="2009-3"/>
    <n v="355114"/>
    <n v="1.9090294297692293E-4"/>
    <n v="1.477185441208247E-4"/>
    <n v="0.98484848484848486"/>
  </r>
  <r>
    <x v="48"/>
    <n v="1"/>
    <n v="1"/>
    <n v="334"/>
    <n v="334"/>
    <n v="9018"/>
    <x v="2"/>
    <x v="4"/>
    <s v="2009-3"/>
    <n v="355114"/>
    <n v="9.4054303688393022E-4"/>
    <n v="4.2324436659776861E-4"/>
    <n v="1"/>
  </r>
  <r>
    <x v="2"/>
    <n v="7"/>
    <n v="20"/>
    <n v="228"/>
    <n v="32.571428571428001"/>
    <n v="12904"/>
    <x v="2"/>
    <x v="4"/>
    <s v="2009-3"/>
    <n v="355114"/>
    <n v="9.1721048934787142E-5"/>
    <n v="8.6518159024451269E-5"/>
    <n v="0.35"/>
  </r>
  <r>
    <x v="3"/>
    <n v="31"/>
    <n v="54"/>
    <n v="3556"/>
    <n v="114.709677419355"/>
    <n v="450963"/>
    <x v="2"/>
    <x v="4"/>
    <s v="2009-3"/>
    <n v="355114"/>
    <n v="3.2302212083825196E-4"/>
    <n v="6.8274758473744188E-4"/>
    <n v="0.57407407407407407"/>
  </r>
  <r>
    <x v="4"/>
    <n v="9"/>
    <n v="12"/>
    <n v="3043"/>
    <n v="338.11111111111097"/>
    <n v="302877"/>
    <x v="2"/>
    <x v="4"/>
    <s v="2009-3"/>
    <n v="355114"/>
    <n v="9.5211991391809666E-4"/>
    <n v="1.5794458493141161E-3"/>
    <n v="0.75"/>
  </r>
  <r>
    <x v="5"/>
    <n v="24"/>
    <n v="64"/>
    <n v="99"/>
    <n v="4.125"/>
    <n v="12385"/>
    <x v="2"/>
    <x v="4"/>
    <s v="2009-3"/>
    <n v="355114"/>
    <n v="1.1615988105228179E-5"/>
    <n v="2.4219530754756063E-5"/>
    <n v="0.375"/>
  </r>
  <r>
    <x v="6"/>
    <n v="25"/>
    <n v="29"/>
    <n v="4537"/>
    <n v="181.48"/>
    <n v="793456"/>
    <x v="2"/>
    <x v="4"/>
    <s v="2009-3"/>
    <n v="355114"/>
    <n v="5.1104715668771157E-4"/>
    <n v="1.4895798720035442E-3"/>
    <n v="0.86206896551724133"/>
  </r>
  <r>
    <x v="7"/>
    <n v="65"/>
    <n v="99"/>
    <n v="171"/>
    <n v="2.6307692307689998"/>
    <n v="25552"/>
    <x v="2"/>
    <x v="4"/>
    <s v="2009-3"/>
    <n v="355114"/>
    <n v="7.4082385678092099E-6"/>
    <n v="1.8449835466341223E-5"/>
    <n v="0.65656565656565657"/>
  </r>
  <r>
    <x v="8"/>
    <n v="3"/>
    <n v="6"/>
    <n v="373"/>
    <n v="124.333333333333"/>
    <n v="41816"/>
    <x v="2"/>
    <x v="4"/>
    <s v="2009-3"/>
    <n v="355114"/>
    <n v="3.5012230814142217E-4"/>
    <n v="6.5418741900097007E-4"/>
    <n v="0.5"/>
  </r>
  <r>
    <x v="9"/>
    <n v="322"/>
    <n v="422"/>
    <n v="13"/>
    <n v="4.0372670807000001E-2"/>
    <n v="1296"/>
    <x v="2"/>
    <x v="4"/>
    <s v="2009-3"/>
    <n v="355114"/>
    <n v="1.1368932457464363E-7"/>
    <n v="1.8889918544710021E-7"/>
    <n v="0.76303317535545023"/>
  </r>
  <r>
    <x v="10"/>
    <n v="44"/>
    <n v="48"/>
    <n v="1590"/>
    <n v="36.136363636363001"/>
    <n v="147825"/>
    <x v="2"/>
    <x v="4"/>
    <s v="2009-3"/>
    <n v="355114"/>
    <n v="1.0175989579786491E-4"/>
    <n v="1.5767983853584257E-4"/>
    <n v="0.91666666666666663"/>
  </r>
  <r>
    <x v="11"/>
    <n v="43"/>
    <n v="71"/>
    <n v="2414"/>
    <n v="56.139534883720003"/>
    <n v="213105"/>
    <x v="2"/>
    <x v="4"/>
    <s v="2009-3"/>
    <n v="355114"/>
    <n v="1.5808876834965673E-4"/>
    <n v="2.3259808740094999E-4"/>
    <n v="0.60563380281690138"/>
  </r>
  <r>
    <x v="41"/>
    <n v="2"/>
    <n v="2"/>
    <n v="40"/>
    <n v="20"/>
    <n v="23110"/>
    <x v="2"/>
    <x v="4"/>
    <s v="2009-3"/>
    <n v="355114"/>
    <n v="5.6319942328379059E-5"/>
    <n v="5.4231411133701666E-4"/>
    <n v="1"/>
  </r>
  <r>
    <x v="12"/>
    <n v="1"/>
    <n v="36"/>
    <n v="71"/>
    <n v="71"/>
    <n v="3845"/>
    <x v="2"/>
    <x v="4"/>
    <s v="2009-3"/>
    <n v="355114"/>
    <n v="1.9993579526574566E-4"/>
    <n v="1.8045848187718121E-4"/>
    <n v="2.7777777777777776E-2"/>
  </r>
  <r>
    <x v="13"/>
    <n v="16"/>
    <n v="16"/>
    <n v="3257"/>
    <n v="203.5625"/>
    <n v="73649"/>
    <x v="2"/>
    <x v="4"/>
    <s v="2009-3"/>
    <n v="355114"/>
    <n v="5.7323141301103304E-4"/>
    <n v="2.1603684544493692E-4"/>
    <n v="1"/>
  </r>
  <r>
    <x v="14"/>
    <n v="13"/>
    <n v="124"/>
    <n v="0"/>
    <n v="0"/>
    <n v="0"/>
    <x v="2"/>
    <x v="4"/>
    <s v="2009-3"/>
    <n v="355114"/>
    <n v="0"/>
    <s v=""/>
    <n v="0.10483870967741936"/>
  </r>
  <r>
    <x v="15"/>
    <n v="7"/>
    <n v="9"/>
    <n v="226"/>
    <n v="32.285714285714"/>
    <n v="21553"/>
    <x v="2"/>
    <x v="4"/>
    <s v="2009-3"/>
    <n v="355114"/>
    <n v="9.0916478330096813E-5"/>
    <n v="1.4450758535756466E-4"/>
    <n v="0.77777777777777779"/>
  </r>
  <r>
    <x v="16"/>
    <n v="1"/>
    <n v="2"/>
    <n v="7"/>
    <n v="7"/>
    <n v="477"/>
    <x v="2"/>
    <x v="4"/>
    <s v="2009-3"/>
    <n v="355114"/>
    <n v="1.9711979814932668E-5"/>
    <n v="2.2387177075530675E-5"/>
    <n v="0.5"/>
  </r>
  <r>
    <x v="38"/>
    <n v="0"/>
    <n v="1"/>
    <n v="1"/>
    <m/>
    <n v="203"/>
    <x v="2"/>
    <x v="4"/>
    <s v="2009-3"/>
    <n v="355114"/>
    <n v="0"/>
    <n v="0"/>
    <n v="0"/>
  </r>
  <r>
    <x v="17"/>
    <n v="362"/>
    <n v="380"/>
    <n v="16077"/>
    <n v="44.411602209944"/>
    <n v="3024947"/>
    <x v="2"/>
    <x v="4"/>
    <s v="2009-3"/>
    <n v="355114"/>
    <n v="1.2506294375874788E-4"/>
    <n v="3.9218425549355514E-4"/>
    <n v="0.95263157894736838"/>
  </r>
  <r>
    <x v="18"/>
    <n v="131"/>
    <n v="131"/>
    <n v="12861"/>
    <n v="98.175572519084"/>
    <n v="3018445"/>
    <x v="2"/>
    <x v="4"/>
    <s v="2009-3"/>
    <n v="355114"/>
    <n v="2.7646212911652032E-4"/>
    <n v="1.0814163379222913E-3"/>
    <n v="1"/>
  </r>
  <r>
    <x v="19"/>
    <n v="89"/>
    <n v="125"/>
    <n v="21989"/>
    <n v="247.06741573033699"/>
    <n v="956083"/>
    <x v="2"/>
    <x v="4"/>
    <s v="2009-3"/>
    <n v="355114"/>
    <n v="6.9574113025771156E-4"/>
    <n v="5.041810807223184E-4"/>
    <n v="0.71199999999999997"/>
  </r>
  <r>
    <x v="20"/>
    <n v="41"/>
    <n v="50"/>
    <n v="8795"/>
    <n v="214.51219512195101"/>
    <n v="1684037"/>
    <x v="2"/>
    <x v="4"/>
    <s v="2009-3"/>
    <n v="355114"/>
    <n v="6.0406572290011378E-4"/>
    <n v="1.9277411934726907E-3"/>
    <n v="0.82"/>
  </r>
  <r>
    <x v="21"/>
    <n v="2"/>
    <n v="10"/>
    <n v="49"/>
    <n v="24.5"/>
    <n v="15513"/>
    <x v="2"/>
    <x v="4"/>
    <s v="2009-3"/>
    <n v="355114"/>
    <n v="6.8991929352264338E-5"/>
    <n v="3.6403802722506011E-4"/>
    <n v="0.2"/>
  </r>
  <r>
    <x v="22"/>
    <n v="2"/>
    <n v="2"/>
    <n v="814"/>
    <n v="407"/>
    <n v="93456"/>
    <x v="2"/>
    <x v="4"/>
    <s v="2009-3"/>
    <n v="355114"/>
    <n v="1.1461108263825137E-3"/>
    <n v="2.1930985542670807E-3"/>
    <n v="1"/>
  </r>
  <r>
    <x v="39"/>
    <n v="1"/>
    <n v="2"/>
    <n v="405"/>
    <n v="405"/>
    <n v="85618"/>
    <x v="2"/>
    <x v="4"/>
    <s v="2009-3"/>
    <n v="355114"/>
    <n v="1.1404788321496759E-3"/>
    <n v="4.0183340185592983E-3"/>
    <n v="0.5"/>
  </r>
  <r>
    <x v="23"/>
    <n v="5"/>
    <n v="6"/>
    <n v="3749"/>
    <n v="749.8"/>
    <n v="455654"/>
    <x v="2"/>
    <x v="4"/>
    <s v="2009-3"/>
    <n v="355114"/>
    <n v="2.1114346378909308E-3"/>
    <n v="4.2770678336158715E-3"/>
    <n v="0.83333333333333337"/>
  </r>
  <r>
    <x v="42"/>
    <n v="1"/>
    <n v="1"/>
    <n v="734"/>
    <n v="734"/>
    <n v="8808"/>
    <x v="2"/>
    <x v="4"/>
    <s v="2009-3"/>
    <n v="355114"/>
    <n v="2.0669418834515113E-3"/>
    <n v="4.1338837669030226E-4"/>
    <n v="1"/>
  </r>
  <r>
    <x v="24"/>
    <n v="102"/>
    <n v="217"/>
    <n v="1059"/>
    <n v="10.382352941176"/>
    <n v="49004"/>
    <x v="2"/>
    <x v="4"/>
    <s v="2009-3"/>
    <n v="355114"/>
    <n v="2.9236675943995451E-5"/>
    <n v="2.2548222662252959E-5"/>
    <n v="0.47004608294930877"/>
  </r>
  <r>
    <x v="25"/>
    <n v="25"/>
    <n v="49"/>
    <n v="65"/>
    <n v="2.6"/>
    <n v="12780"/>
    <x v="2"/>
    <x v="4"/>
    <s v="2009-3"/>
    <n v="355114"/>
    <n v="7.3215925026892778E-6"/>
    <n v="2.3992295431889476E-5"/>
    <n v="0.51020408163265307"/>
  </r>
  <r>
    <x v="26"/>
    <n v="0"/>
    <n v="1"/>
    <n v="1"/>
    <m/>
    <n v="58"/>
    <x v="2"/>
    <x v="4"/>
    <s v="2009-3"/>
    <n v="355114"/>
    <n v="0"/>
    <n v="0"/>
    <n v="0"/>
  </r>
  <r>
    <x v="27"/>
    <n v="312"/>
    <n v="314"/>
    <n v="15420"/>
    <n v="49.423076923076003"/>
    <n v="834381"/>
    <x v="2"/>
    <x v="4"/>
    <s v="2009-3"/>
    <n v="355114"/>
    <n v="1.391752420999341E-4"/>
    <n v="1.2551359455099993E-4"/>
    <n v="0.99363057324840764"/>
  </r>
  <r>
    <x v="43"/>
    <n v="3"/>
    <n v="3"/>
    <n v="1530"/>
    <n v="510"/>
    <n v="138952"/>
    <x v="2"/>
    <x v="4"/>
    <s v="2009-3"/>
    <n v="355114"/>
    <n v="1.4361585293736659E-3"/>
    <n v="2.173824618448035E-3"/>
    <n v="1"/>
  </r>
  <r>
    <x v="29"/>
    <n v="54"/>
    <n v="57"/>
    <n v="991"/>
    <n v="18.351851851850999"/>
    <n v="85302"/>
    <x v="2"/>
    <x v="4"/>
    <s v="2009-3"/>
    <n v="355114"/>
    <n v="5.1678761895760229E-5"/>
    <n v="7.4138946303937771E-5"/>
    <n v="0.94736842105263153"/>
  </r>
  <r>
    <x v="40"/>
    <n v="14"/>
    <n v="16"/>
    <n v="161"/>
    <n v="11.5"/>
    <n v="45820"/>
    <x v="2"/>
    <x v="4"/>
    <s v="2009-3"/>
    <n v="355114"/>
    <n v="3.2383966838817955E-5"/>
    <n v="1.5360593794561478E-4"/>
    <n v="0.875"/>
  </r>
  <r>
    <x v="30"/>
    <n v="14"/>
    <n v="16"/>
    <n v="1559"/>
    <n v="111.357142857143"/>
    <n v="118644"/>
    <x v="2"/>
    <x v="4"/>
    <s v="2009-3"/>
    <n v="355114"/>
    <n v="3.1358139317836807E-4"/>
    <n v="3.9773947842906035E-4"/>
    <n v="0.875"/>
  </r>
  <r>
    <x v="31"/>
    <n v="54"/>
    <n v="120"/>
    <n v="4782"/>
    <n v="88.555555555555003"/>
    <n v="566178"/>
    <x v="2"/>
    <x v="4"/>
    <s v="2009-3"/>
    <n v="355114"/>
    <n v="2.4937218908732125E-4"/>
    <n v="4.9208506647525918E-4"/>
    <n v="0.45"/>
  </r>
  <r>
    <x v="32"/>
    <n v="18"/>
    <n v="136"/>
    <n v="495"/>
    <n v="27.5"/>
    <n v="72993"/>
    <x v="2"/>
    <x v="4"/>
    <s v="2009-3"/>
    <n v="355114"/>
    <n v="7.7439920701521196E-5"/>
    <n v="1.9032229399885983E-4"/>
    <n v="0.13235294117647059"/>
  </r>
  <r>
    <x v="33"/>
    <n v="59"/>
    <n v="60"/>
    <n v="2028"/>
    <n v="34.372881355932002"/>
    <n v="396511"/>
    <x v="2"/>
    <x v="4"/>
    <s v="2009-3"/>
    <n v="355114"/>
    <n v="9.6793934781315294E-5"/>
    <n v="3.1541633690067479E-4"/>
    <n v="0.98333333333333328"/>
  </r>
  <r>
    <x v="34"/>
    <n v="50"/>
    <n v="52"/>
    <n v="69"/>
    <n v="1.38"/>
    <n v="20486"/>
    <x v="2"/>
    <x v="4"/>
    <s v="2009-3"/>
    <n v="355114"/>
    <n v="3.8860760206581545E-6"/>
    <n v="1.9229505642319554E-5"/>
    <n v="0.96153846153846156"/>
  </r>
  <r>
    <x v="35"/>
    <n v="386"/>
    <n v="415"/>
    <n v="44692"/>
    <n v="115.782383419689"/>
    <n v="2892163"/>
    <x v="2"/>
    <x v="4"/>
    <s v="2009-3"/>
    <n v="355114"/>
    <n v="3.2604285784195781E-4"/>
    <n v="3.5165469206448961E-4"/>
    <n v="0.9301204819277108"/>
  </r>
  <r>
    <x v="36"/>
    <n v="72"/>
    <n v="92"/>
    <n v="5839"/>
    <n v="81.097222222222001"/>
    <n v="2373616"/>
    <x v="2"/>
    <x v="4"/>
    <s v="2009-3"/>
    <n v="355114"/>
    <n v="2.2836954392736416E-4"/>
    <n v="1.5472444008069145E-3"/>
    <n v="0.78260869565217395"/>
  </r>
  <r>
    <x v="37"/>
    <n v="68"/>
    <n v="89"/>
    <n v="2909"/>
    <n v="42.779411764705003"/>
    <n v="1017879"/>
    <x v="2"/>
    <x v="4"/>
    <s v="2009-3"/>
    <n v="355114"/>
    <n v="1.2046670017150832E-4"/>
    <n v="7.0253537472140886E-4"/>
    <n v="0.7640449438202247"/>
  </r>
  <r>
    <x v="0"/>
    <n v="3"/>
    <n v="3"/>
    <n v="505"/>
    <n v="168.333333333333"/>
    <n v="32845"/>
    <x v="3"/>
    <x v="4"/>
    <s v="2009-4"/>
    <n v="356620"/>
    <n v="4.7202437702129155E-4"/>
    <n v="5.1167130901862438E-4"/>
    <n v="1"/>
  </r>
  <r>
    <x v="1"/>
    <n v="27"/>
    <n v="27"/>
    <n v="1263"/>
    <n v="46.777777777776997"/>
    <n v="230532"/>
    <x v="3"/>
    <x v="4"/>
    <s v="2009-4"/>
    <n v="356620"/>
    <n v="1.3116981038017216E-4"/>
    <n v="3.9903455696175578E-4"/>
    <n v="1"/>
  </r>
  <r>
    <x v="2"/>
    <n v="9"/>
    <n v="21"/>
    <n v="240"/>
    <n v="26.666666666666"/>
    <n v="45888"/>
    <x v="3"/>
    <x v="4"/>
    <s v="2009-4"/>
    <n v="356620"/>
    <n v="7.4776138934064276E-5"/>
    <n v="2.3828662940321812E-4"/>
    <n v="0.42857142857142855"/>
  </r>
  <r>
    <x v="3"/>
    <n v="29"/>
    <n v="62"/>
    <n v="3428"/>
    <n v="118.206896551724"/>
    <n v="432905"/>
    <x v="3"/>
    <x v="4"/>
    <s v="2009-4"/>
    <n v="356620"/>
    <n v="3.3146457448186866E-4"/>
    <n v="6.9765009537180742E-4"/>
    <n v="0.46774193548387094"/>
  </r>
  <r>
    <x v="4"/>
    <n v="7"/>
    <n v="9"/>
    <n v="4883"/>
    <n v="697.57142857142901"/>
    <n v="603565"/>
    <x v="3"/>
    <x v="4"/>
    <s v="2009-4"/>
    <n v="356620"/>
    <n v="1.9560636772234562E-3"/>
    <n v="4.0296660978338976E-3"/>
    <n v="0.77777777777777779"/>
  </r>
  <r>
    <x v="5"/>
    <n v="32"/>
    <n v="66"/>
    <n v="111"/>
    <n v="3.46875"/>
    <n v="18891"/>
    <x v="3"/>
    <x v="4"/>
    <s v="2009-4"/>
    <n v="356620"/>
    <n v="9.7267399472828215E-6"/>
    <n v="2.7589766418036003E-5"/>
    <n v="0.48484848484848486"/>
  </r>
  <r>
    <x v="6"/>
    <n v="25"/>
    <n v="27"/>
    <n v="4688"/>
    <n v="187.52"/>
    <n v="853085"/>
    <x v="3"/>
    <x v="4"/>
    <s v="2009-4"/>
    <n v="356620"/>
    <n v="5.2582580898435309E-4"/>
    <n v="1.5947600620641953E-3"/>
    <n v="0.92592592592592593"/>
  </r>
  <r>
    <x v="7"/>
    <n v="63"/>
    <n v="93"/>
    <n v="115"/>
    <n v="1.825396825396"/>
    <n v="14222"/>
    <x v="3"/>
    <x v="4"/>
    <s v="2009-4"/>
    <n v="356620"/>
    <n v="5.1186047484605465E-6"/>
    <n v="1.055026039602984E-5"/>
    <n v="0.67741935483870963"/>
  </r>
  <r>
    <x v="8"/>
    <n v="5"/>
    <n v="8"/>
    <n v="188"/>
    <n v="37.6"/>
    <n v="34148"/>
    <x v="3"/>
    <x v="4"/>
    <s v="2009-4"/>
    <n v="356620"/>
    <n v="1.0543435589703326E-4"/>
    <n v="3.1918194904006131E-4"/>
    <n v="0.625"/>
  </r>
  <r>
    <x v="9"/>
    <n v="325"/>
    <n v="404"/>
    <n v="0"/>
    <n v="0"/>
    <n v="0"/>
    <x v="3"/>
    <x v="4"/>
    <s v="2009-4"/>
    <n v="356620"/>
    <n v="0"/>
    <s v=""/>
    <n v="0.8044554455445545"/>
  </r>
  <r>
    <x v="10"/>
    <n v="59"/>
    <n v="69"/>
    <n v="3158"/>
    <n v="53.525423728813003"/>
    <n v="363708"/>
    <x v="3"/>
    <x v="4"/>
    <s v="2009-4"/>
    <n v="356620"/>
    <n v="1.5009091954689305E-4"/>
    <n v="2.8810042308719327E-4"/>
    <n v="0.85507246376811596"/>
  </r>
  <r>
    <x v="11"/>
    <n v="18"/>
    <n v="23"/>
    <n v="77"/>
    <n v="4.2777777777769996"/>
    <n v="9058"/>
    <x v="3"/>
    <x v="4"/>
    <s v="2009-4"/>
    <n v="356620"/>
    <n v="1.1995338954004261E-5"/>
    <n v="2.3518134252244718E-5"/>
    <n v="0.78260869565217395"/>
  </r>
  <r>
    <x v="41"/>
    <n v="2"/>
    <n v="2"/>
    <n v="40"/>
    <n v="20"/>
    <n v="18416"/>
    <x v="3"/>
    <x v="4"/>
    <s v="2009-4"/>
    <n v="356620"/>
    <n v="5.6082104200549606E-5"/>
    <n v="4.3033667956555061E-4"/>
    <n v="1"/>
  </r>
  <r>
    <x v="12"/>
    <n v="2"/>
    <n v="37"/>
    <n v="42"/>
    <n v="21"/>
    <n v="6936"/>
    <x v="3"/>
    <x v="4"/>
    <s v="2009-4"/>
    <n v="356620"/>
    <n v="5.8886209410577087E-5"/>
    <n v="1.6207728113958836E-4"/>
    <n v="5.4054054054054057E-2"/>
  </r>
  <r>
    <x v="13"/>
    <n v="8"/>
    <n v="8"/>
    <n v="3097"/>
    <n v="387.125"/>
    <n v="73363"/>
    <x v="3"/>
    <x v="4"/>
    <s v="2009-4"/>
    <n v="356620"/>
    <n v="1.0855392294318884E-3"/>
    <n v="4.2857827192342918E-4"/>
    <n v="1"/>
  </r>
  <r>
    <x v="14"/>
    <n v="14"/>
    <n v="95"/>
    <n v="0"/>
    <n v="0"/>
    <n v="0"/>
    <x v="3"/>
    <x v="4"/>
    <s v="2009-4"/>
    <n v="356620"/>
    <n v="0"/>
    <s v=""/>
    <n v="0.14736842105263157"/>
  </r>
  <r>
    <x v="15"/>
    <n v="6"/>
    <n v="9"/>
    <n v="3927"/>
    <n v="654.5"/>
    <n v="513523"/>
    <x v="3"/>
    <x v="4"/>
    <s v="2009-4"/>
    <n v="356620"/>
    <n v="1.8352868599629858E-3"/>
    <n v="3.9999236660248376E-3"/>
    <n v="0.66666666666666663"/>
  </r>
  <r>
    <x v="16"/>
    <n v="10"/>
    <n v="16"/>
    <n v="165"/>
    <n v="16.5"/>
    <n v="43500"/>
    <x v="3"/>
    <x v="4"/>
    <s v="2009-4"/>
    <n v="356620"/>
    <n v="4.6267735965453425E-5"/>
    <n v="2.0329762772699231E-4"/>
    <n v="0.625"/>
  </r>
  <r>
    <x v="38"/>
    <n v="0"/>
    <n v="1"/>
    <n v="1"/>
    <m/>
    <n v="57"/>
    <x v="3"/>
    <x v="4"/>
    <s v="2009-4"/>
    <n v="356620"/>
    <n v="0"/>
    <n v="0"/>
    <n v="0"/>
  </r>
  <r>
    <x v="17"/>
    <n v="7"/>
    <n v="7"/>
    <n v="626"/>
    <n v="89.428571428571004"/>
    <n v="97620"/>
    <x v="3"/>
    <x v="4"/>
    <s v="2009-4"/>
    <n v="356620"/>
    <n v="2.5076712306817061E-4"/>
    <n v="6.5175416810209826E-4"/>
    <n v="1"/>
  </r>
  <r>
    <x v="49"/>
    <n v="2"/>
    <n v="2"/>
    <n v="689"/>
    <n v="344.5"/>
    <n v="359503"/>
    <x v="3"/>
    <x v="4"/>
    <s v="2009-4"/>
    <n v="356620"/>
    <n v="9.6601424485446695E-4"/>
    <n v="8.4007019610042432E-3"/>
    <n v="1"/>
  </r>
  <r>
    <x v="18"/>
    <n v="177"/>
    <n v="177"/>
    <n v="17168"/>
    <n v="96.994350282485001"/>
    <n v="3465421"/>
    <x v="3"/>
    <x v="4"/>
    <s v="2009-4"/>
    <n v="356620"/>
    <n v="2.7198236297034658E-4"/>
    <n v="9.1500989463639854E-4"/>
    <n v="1"/>
  </r>
  <r>
    <x v="19"/>
    <n v="51"/>
    <n v="96"/>
    <n v="12876"/>
    <n v="252.470588235294"/>
    <n v="571610"/>
    <x v="3"/>
    <x v="4"/>
    <s v="2009-4"/>
    <n v="356620"/>
    <n v="7.0795409184929055E-4"/>
    <n v="5.2380868598163647E-4"/>
    <n v="0.53125"/>
  </r>
  <r>
    <x v="20"/>
    <n v="25"/>
    <n v="27"/>
    <n v="5662"/>
    <n v="226.48"/>
    <n v="1297556"/>
    <x v="3"/>
    <x v="4"/>
    <s v="2009-4"/>
    <n v="356620"/>
    <n v="6.3507374796702371E-4"/>
    <n v="2.4256556932682779E-3"/>
    <n v="0.92592592592592593"/>
  </r>
  <r>
    <x v="21"/>
    <n v="1"/>
    <n v="8"/>
    <n v="140"/>
    <n v="140"/>
    <n v="28339"/>
    <x v="3"/>
    <x v="4"/>
    <s v="2009-4"/>
    <n v="356620"/>
    <n v="3.9257472940384724E-4"/>
    <n v="1.3244256257828127E-3"/>
    <n v="0.125"/>
  </r>
  <r>
    <x v="23"/>
    <n v="1"/>
    <n v="3"/>
    <n v="3"/>
    <n v="3"/>
    <n v="589"/>
    <x v="3"/>
    <x v="4"/>
    <s v="2009-4"/>
    <n v="356620"/>
    <n v="8.4123156300824409E-6"/>
    <n v="2.7526966145103096E-5"/>
    <n v="0.33333333333333331"/>
  </r>
  <r>
    <x v="24"/>
    <n v="198"/>
    <n v="266"/>
    <n v="3803"/>
    <n v="19.207070707069999"/>
    <n v="263561"/>
    <x v="3"/>
    <x v="4"/>
    <s v="2009-4"/>
    <n v="356620"/>
    <n v="5.3858647039061183E-5"/>
    <n v="6.2209829398992045E-5"/>
    <n v="0.74436090225563911"/>
  </r>
  <r>
    <x v="25"/>
    <n v="7"/>
    <n v="17"/>
    <n v="24"/>
    <n v="3.4285714285709998"/>
    <n v="1640"/>
    <x v="3"/>
    <x v="4"/>
    <s v="2009-4"/>
    <n v="356620"/>
    <n v="9.6140750058073019E-6"/>
    <n v="1.0949363201058314E-5"/>
    <n v="0.41176470588235292"/>
  </r>
  <r>
    <x v="26"/>
    <n v="30"/>
    <n v="32"/>
    <n v="1546"/>
    <n v="51.533333333332997"/>
    <n v="214232"/>
    <x v="3"/>
    <x v="4"/>
    <s v="2009-4"/>
    <n v="356620"/>
    <n v="1.4450488849008188E-4"/>
    <n v="3.3373837075255733E-4"/>
    <n v="0.9375"/>
  </r>
  <r>
    <x v="27"/>
    <n v="79"/>
    <n v="83"/>
    <n v="1460"/>
    <n v="18.481012658227002"/>
    <n v="230805"/>
    <x v="3"/>
    <x v="4"/>
    <s v="2009-4"/>
    <n v="356620"/>
    <n v="5.1822703881518148E-5"/>
    <n v="1.3654040147686981E-4"/>
    <n v="0.95180722891566261"/>
  </r>
  <r>
    <x v="43"/>
    <n v="1"/>
    <n v="2"/>
    <n v="4"/>
    <n v="4"/>
    <n v="799"/>
    <x v="3"/>
    <x v="4"/>
    <s v="2009-4"/>
    <n v="356620"/>
    <n v="1.1216420840109921E-5"/>
    <n v="3.7341334380199277E-5"/>
    <n v="0.5"/>
  </r>
  <r>
    <x v="28"/>
    <n v="3"/>
    <n v="3"/>
    <n v="76"/>
    <n v="25.333333333333002"/>
    <n v="24996"/>
    <x v="3"/>
    <x v="4"/>
    <s v="2009-4"/>
    <n v="356620"/>
    <n v="7.1037331987361908E-5"/>
    <n v="3.8939674349914433E-4"/>
    <n v="1"/>
  </r>
  <r>
    <x v="29"/>
    <n v="29"/>
    <n v="33"/>
    <n v="1338"/>
    <n v="46.137931034482001"/>
    <n v="43792"/>
    <x v="3"/>
    <x v="4"/>
    <s v="2009-4"/>
    <n v="356620"/>
    <n v="1.2937561279367956E-4"/>
    <n v="7.0573204228460576E-5"/>
    <n v="0.87878787878787878"/>
  </r>
  <r>
    <x v="40"/>
    <n v="6"/>
    <n v="10"/>
    <n v="70"/>
    <n v="11.666666666666"/>
    <n v="13705"/>
    <x v="3"/>
    <x v="4"/>
    <s v="2009-4"/>
    <n v="356620"/>
    <n v="3.2714560783652064E-5"/>
    <n v="1.0675072750951227E-4"/>
    <n v="0.6"/>
  </r>
  <r>
    <x v="30"/>
    <n v="9"/>
    <n v="13"/>
    <n v="232"/>
    <n v="25.777777777777001"/>
    <n v="26615"/>
    <x v="3"/>
    <x v="4"/>
    <s v="2009-4"/>
    <n v="356620"/>
    <n v="7.2283600969595091E-5"/>
    <n v="1.3820603734236876E-4"/>
    <n v="0.69230769230769229"/>
  </r>
  <r>
    <x v="31"/>
    <n v="55"/>
    <n v="81"/>
    <n v="4177"/>
    <n v="75.945454545453998"/>
    <n v="589492"/>
    <x v="3"/>
    <x v="4"/>
    <s v="2009-4"/>
    <n v="356620"/>
    <n v="2.1295904476881274E-4"/>
    <n v="5.0090836014227505E-4"/>
    <n v="0.67901234567901236"/>
  </r>
  <r>
    <x v="32"/>
    <n v="33"/>
    <n v="85"/>
    <n v="339"/>
    <n v="10.272727272727"/>
    <n v="44763"/>
    <x v="3"/>
    <x v="4"/>
    <s v="2009-4"/>
    <n v="356620"/>
    <n v="2.8805808066645169E-5"/>
    <n v="6.339402096790746E-5"/>
    <n v="0.38823529411764707"/>
  </r>
  <r>
    <x v="33"/>
    <n v="19"/>
    <n v="19"/>
    <n v="142"/>
    <n v="7.4736842105259997"/>
    <n v="58467"/>
    <x v="3"/>
    <x v="4"/>
    <s v="2009-4"/>
    <n v="356620"/>
    <n v="2.095699683283607E-5"/>
    <n v="1.438137011532191E-4"/>
    <n v="1"/>
  </r>
  <r>
    <x v="34"/>
    <n v="38"/>
    <n v="40"/>
    <n v="45"/>
    <n v="1.184210526315"/>
    <n v="12545"/>
    <x v="3"/>
    <x v="4"/>
    <s v="2009-4"/>
    <n v="356620"/>
    <n v="3.3206509066092761E-6"/>
    <n v="1.5428728008671618E-5"/>
    <n v="0.95"/>
  </r>
  <r>
    <x v="35"/>
    <n v="220"/>
    <n v="235"/>
    <n v="18639"/>
    <n v="84.722727272726999"/>
    <n v="983407"/>
    <x v="3"/>
    <x v="4"/>
    <s v="2009-4"/>
    <n v="356620"/>
    <n v="2.3757144095319107E-4"/>
    <n v="2.0890732517253678E-4"/>
    <n v="0.93617021276595747"/>
  </r>
  <r>
    <x v="36"/>
    <n v="71"/>
    <n v="89"/>
    <n v="18318"/>
    <n v="258"/>
    <n v="2944533"/>
    <x v="3"/>
    <x v="4"/>
    <s v="2009-4"/>
    <n v="356620"/>
    <n v="7.2345914418708987E-4"/>
    <n v="1.9382113442248463E-3"/>
    <n v="0.797752808988764"/>
  </r>
  <r>
    <x v="37"/>
    <n v="74"/>
    <n v="88"/>
    <n v="20226"/>
    <n v="273.32432432432398"/>
    <n v="2105893"/>
    <x v="3"/>
    <x v="4"/>
    <s v="2009-4"/>
    <n v="356620"/>
    <n v="7.6643016186507768E-4"/>
    <n v="1.3299877326712597E-3"/>
    <n v="0.84090909090909094"/>
  </r>
  <r>
    <x v="0"/>
    <n v="7"/>
    <n v="7"/>
    <n v="1555"/>
    <n v="222.142857142857"/>
    <n v="67079"/>
    <x v="0"/>
    <x v="5"/>
    <s v="2010-1"/>
    <n v="356159"/>
    <n v="6.2371821894956182E-4"/>
    <n v="4.4842866461862436E-4"/>
    <n v="1"/>
  </r>
  <r>
    <x v="1"/>
    <n v="13"/>
    <n v="14"/>
    <n v="1293"/>
    <n v="99.461538461537998"/>
    <n v="114954"/>
    <x v="0"/>
    <x v="5"/>
    <s v="2010-1"/>
    <n v="356159"/>
    <n v="2.7926161759646111E-4"/>
    <n v="4.1379530792966728E-4"/>
    <n v="0.9285714285714286"/>
  </r>
  <r>
    <x v="48"/>
    <n v="0"/>
    <n v="1"/>
    <n v="5"/>
    <m/>
    <n v="205"/>
    <x v="0"/>
    <x v="5"/>
    <s v="2010-1"/>
    <n v="356159"/>
    <n v="0"/>
    <n v="0"/>
    <n v="0"/>
  </r>
  <r>
    <x v="2"/>
    <n v="4"/>
    <n v="21"/>
    <n v="50"/>
    <n v="12.5"/>
    <n v="7389"/>
    <x v="0"/>
    <x v="5"/>
    <s v="2010-1"/>
    <n v="356159"/>
    <n v="3.5096684346036461E-5"/>
    <n v="8.644313354428781E-5"/>
    <n v="0.19047619047619047"/>
  </r>
  <r>
    <x v="3"/>
    <n v="33"/>
    <n v="66"/>
    <n v="4304"/>
    <n v="130.42424242424201"/>
    <n v="401126"/>
    <x v="0"/>
    <x v="5"/>
    <s v="2010-1"/>
    <n v="356159"/>
    <n v="3.6619667739476474E-4"/>
    <n v="5.6881586282780505E-4"/>
    <n v="0.5"/>
  </r>
  <r>
    <x v="4"/>
    <n v="5"/>
    <n v="8"/>
    <n v="214"/>
    <n v="42.8"/>
    <n v="24842"/>
    <x v="0"/>
    <x v="5"/>
    <s v="2010-1"/>
    <n v="356159"/>
    <n v="1.2017104720082883E-4"/>
    <n v="2.3249915533979671E-4"/>
    <n v="0.625"/>
  </r>
  <r>
    <x v="5"/>
    <n v="23"/>
    <n v="53"/>
    <n v="208"/>
    <n v="9.0434782608689996"/>
    <n v="31970"/>
    <x v="0"/>
    <x v="5"/>
    <s v="2010-1"/>
    <n v="356159"/>
    <n v="2.5391688152956966E-5"/>
    <n v="6.50458549879835E-5"/>
    <n v="0.43396226415094341"/>
  </r>
  <r>
    <x v="6"/>
    <n v="17"/>
    <n v="22"/>
    <n v="1288"/>
    <n v="75.764705882352004"/>
    <n v="195801"/>
    <x v="0"/>
    <x v="5"/>
    <s v="2010-1"/>
    <n v="356159"/>
    <n v="2.1272719735385601E-4"/>
    <n v="5.3897771699123152E-4"/>
    <n v="0.77272727272727271"/>
  </r>
  <r>
    <x v="7"/>
    <n v="54"/>
    <n v="93"/>
    <n v="122"/>
    <n v="2.2592592592590002"/>
    <n v="12903"/>
    <x v="0"/>
    <x v="5"/>
    <s v="2010-1"/>
    <n v="356159"/>
    <n v="6.3434007262458627E-6"/>
    <n v="1.1181543657206334E-5"/>
    <n v="0.58064516129032262"/>
  </r>
  <r>
    <x v="8"/>
    <n v="1"/>
    <n v="2"/>
    <n v="23"/>
    <n v="23"/>
    <n v="3703"/>
    <x v="0"/>
    <x v="5"/>
    <s v="2010-1"/>
    <n v="356159"/>
    <n v="6.4577899196707086E-5"/>
    <n v="1.7328402951116402E-4"/>
    <n v="0.5"/>
  </r>
  <r>
    <x v="9"/>
    <n v="236"/>
    <n v="299"/>
    <n v="0"/>
    <n v="0"/>
    <n v="0"/>
    <x v="0"/>
    <x v="5"/>
    <s v="2010-1"/>
    <n v="356159"/>
    <n v="0"/>
    <s v=""/>
    <n v="0.78929765886287628"/>
  </r>
  <r>
    <x v="10"/>
    <n v="40"/>
    <n v="44"/>
    <n v="763"/>
    <n v="19.074999999999999"/>
    <n v="90190"/>
    <x v="0"/>
    <x v="5"/>
    <s v="2010-1"/>
    <n v="356159"/>
    <n v="5.355754031205164E-5"/>
    <n v="1.0551233203896761E-4"/>
    <n v="0.90909090909090906"/>
  </r>
  <r>
    <x v="11"/>
    <n v="12"/>
    <n v="19"/>
    <n v="54"/>
    <n v="4.5"/>
    <n v="6271"/>
    <x v="0"/>
    <x v="5"/>
    <s v="2010-1"/>
    <n v="356159"/>
    <n v="1.2634806364573126E-5"/>
    <n v="2.4454589725999408E-5"/>
    <n v="0.63157894736842102"/>
  </r>
  <r>
    <x v="12"/>
    <n v="6"/>
    <n v="42"/>
    <n v="57"/>
    <n v="9.5"/>
    <n v="4328"/>
    <x v="0"/>
    <x v="5"/>
    <s v="2010-1"/>
    <n v="356159"/>
    <n v="2.667348010298771E-5"/>
    <n v="3.3755211077699066E-5"/>
    <n v="0.14285714285714285"/>
  </r>
  <r>
    <x v="13"/>
    <n v="15"/>
    <n v="15"/>
    <n v="831"/>
    <n v="55.4"/>
    <n v="101926"/>
    <x v="0"/>
    <x v="5"/>
    <s v="2010-1"/>
    <n v="356159"/>
    <n v="1.555485050216336E-4"/>
    <n v="3.1797907988036553E-4"/>
    <n v="1"/>
  </r>
  <r>
    <x v="14"/>
    <n v="3"/>
    <n v="62"/>
    <n v="0"/>
    <n v="0"/>
    <n v="0"/>
    <x v="0"/>
    <x v="5"/>
    <s v="2010-1"/>
    <n v="356159"/>
    <n v="0"/>
    <s v=""/>
    <n v="4.8387096774193547E-2"/>
  </r>
  <r>
    <x v="15"/>
    <n v="3"/>
    <n v="4"/>
    <n v="52"/>
    <n v="17.333333333333002"/>
    <n v="9548"/>
    <x v="0"/>
    <x v="5"/>
    <s v="2010-1"/>
    <n v="356159"/>
    <n v="4.8667402293169629E-5"/>
    <n v="1.4893472983819987E-4"/>
    <n v="0.75"/>
  </r>
  <r>
    <x v="16"/>
    <n v="3"/>
    <n v="4"/>
    <n v="1185"/>
    <n v="395"/>
    <n v="165918"/>
    <x v="0"/>
    <x v="5"/>
    <s v="2010-1"/>
    <n v="356159"/>
    <n v="1.1090552253347522E-3"/>
    <n v="2.5880762992558566E-3"/>
    <n v="0.75"/>
  </r>
  <r>
    <x v="17"/>
    <n v="2"/>
    <n v="3"/>
    <n v="28"/>
    <n v="14"/>
    <n v="2426"/>
    <x v="0"/>
    <x v="5"/>
    <s v="2010-1"/>
    <n v="356159"/>
    <n v="3.9308286467560838E-5"/>
    <n v="5.6763037482322969E-5"/>
    <n v="0.66666666666666663"/>
  </r>
  <r>
    <x v="46"/>
    <n v="2"/>
    <n v="2"/>
    <n v="943"/>
    <n v="471.5"/>
    <n v="116415"/>
    <x v="0"/>
    <x v="5"/>
    <s v="2010-1"/>
    <n v="356159"/>
    <n v="1.3238469335324953E-3"/>
    <n v="2.7238536720958898E-3"/>
    <n v="1"/>
  </r>
  <r>
    <x v="18"/>
    <n v="105"/>
    <n v="106"/>
    <n v="2777"/>
    <n v="26.447619047619"/>
    <n v="162488"/>
    <x v="0"/>
    <x v="5"/>
    <s v="2010-1"/>
    <n v="356159"/>
    <n v="7.4257898993480438E-5"/>
    <n v="7.2416381536746186E-5"/>
    <n v="0.99056603773584906"/>
  </r>
  <r>
    <x v="19"/>
    <n v="37"/>
    <n v="57"/>
    <n v="4309"/>
    <n v="116.459459459459"/>
    <n v="161049"/>
    <x v="0"/>
    <x v="5"/>
    <s v="2010-1"/>
    <n v="356159"/>
    <n v="3.2698727102069302E-4"/>
    <n v="2.0368597899981275E-4"/>
    <n v="0.64912280701754388"/>
  </r>
  <r>
    <x v="20"/>
    <n v="14"/>
    <n v="18"/>
    <n v="1874"/>
    <n v="133.857142857143"/>
    <n v="393950"/>
    <x v="0"/>
    <x v="5"/>
    <s v="2010-1"/>
    <n v="356159"/>
    <n v="3.758353512255566E-4"/>
    <n v="1.3167941712496265E-3"/>
    <n v="0.77777777777777779"/>
  </r>
  <r>
    <x v="21"/>
    <n v="1"/>
    <n v="3"/>
    <n v="22"/>
    <n v="22"/>
    <n v="4484"/>
    <x v="0"/>
    <x v="5"/>
    <s v="2010-1"/>
    <n v="356159"/>
    <n v="6.1770164449024168E-5"/>
    <n v="2.0983137681016998E-4"/>
    <n v="0.33333333333333331"/>
  </r>
  <r>
    <x v="22"/>
    <n v="2"/>
    <n v="3"/>
    <n v="4"/>
    <n v="2"/>
    <n v="515"/>
    <x v="0"/>
    <x v="5"/>
    <s v="2010-1"/>
    <n v="356159"/>
    <n v="5.6154694953658342E-6"/>
    <n v="1.204986162547252E-5"/>
    <n v="0.66666666666666663"/>
  </r>
  <r>
    <x v="23"/>
    <n v="4"/>
    <n v="5"/>
    <n v="2310"/>
    <n v="577.5"/>
    <n v="10623"/>
    <x v="0"/>
    <x v="5"/>
    <s v="2010-1"/>
    <n v="356159"/>
    <n v="1.6214668167868844E-3"/>
    <n v="1.2427735926931509E-4"/>
    <n v="0.8"/>
  </r>
  <r>
    <x v="42"/>
    <n v="7"/>
    <n v="7"/>
    <n v="9614"/>
    <n v="1373.42857142857"/>
    <n v="442244"/>
    <x v="0"/>
    <x v="5"/>
    <s v="2010-1"/>
    <n v="356159"/>
    <n v="3.856223123460505E-3"/>
    <n v="2.956437727986387E-3"/>
    <n v="1"/>
  </r>
  <r>
    <x v="24"/>
    <n v="62"/>
    <n v="104"/>
    <n v="130"/>
    <n v="2.0967741935480002"/>
    <n v="13012"/>
    <x v="0"/>
    <x v="5"/>
    <s v="2010-1"/>
    <n v="356159"/>
    <n v="5.8871857612695458E-6"/>
    <n v="9.8210334776460683E-6"/>
    <n v="0.59615384615384615"/>
  </r>
  <r>
    <x v="25"/>
    <n v="10"/>
    <n v="20"/>
    <n v="20"/>
    <n v="2"/>
    <n v="2150"/>
    <x v="0"/>
    <x v="5"/>
    <s v="2010-1"/>
    <n v="356159"/>
    <n v="5.6154694953658342E-6"/>
    <n v="1.0061049512530453E-5"/>
    <n v="0.5"/>
  </r>
  <r>
    <x v="26"/>
    <n v="22"/>
    <n v="23"/>
    <n v="4121"/>
    <n v="187.31818181818201"/>
    <n v="488263"/>
    <x v="0"/>
    <x v="5"/>
    <s v="2010-1"/>
    <n v="356159"/>
    <n v="5.2593976796369601E-4"/>
    <n v="1.0385704478090192E-3"/>
    <n v="0.95652173913043481"/>
  </r>
  <r>
    <x v="27"/>
    <n v="46"/>
    <n v="47"/>
    <n v="2065"/>
    <n v="44.891304347826001"/>
    <n v="53612"/>
    <x v="0"/>
    <x v="5"/>
    <s v="2010-1"/>
    <n v="356159"/>
    <n v="1.2604287508620026E-4"/>
    <n v="5.4539230178542114E-5"/>
    <n v="0.97872340425531912"/>
  </r>
  <r>
    <x v="29"/>
    <n v="24"/>
    <n v="28"/>
    <n v="126"/>
    <n v="5.25"/>
    <n v="25453"/>
    <x v="0"/>
    <x v="5"/>
    <s v="2010-1"/>
    <n v="356159"/>
    <n v="1.4740607425335314E-5"/>
    <n v="4.9628661481092564E-5"/>
    <n v="0.8571428571428571"/>
  </r>
  <r>
    <x v="40"/>
    <n v="13"/>
    <n v="13"/>
    <n v="121"/>
    <n v="9.3076923076919993"/>
    <n v="24923"/>
    <x v="0"/>
    <x v="5"/>
    <s v="2010-1"/>
    <n v="356159"/>
    <n v="2.6133531113047824E-5"/>
    <n v="8.9714324508332087E-5"/>
    <n v="1"/>
  </r>
  <r>
    <x v="30"/>
    <n v="5"/>
    <n v="12"/>
    <n v="16"/>
    <n v="3.2"/>
    <n v="1485"/>
    <x v="0"/>
    <x v="5"/>
    <s v="2010-1"/>
    <n v="356159"/>
    <n v="8.9847511925853344E-6"/>
    <n v="1.3898287001030437E-5"/>
    <n v="0.41666666666666669"/>
  </r>
  <r>
    <x v="31"/>
    <n v="32"/>
    <n v="43"/>
    <n v="2441"/>
    <n v="76.28125"/>
    <n v="370884"/>
    <x v="0"/>
    <x v="5"/>
    <s v="2010-1"/>
    <n v="356159"/>
    <n v="2.1417751622168751E-4"/>
    <n v="5.4236661154147443E-4"/>
    <n v="0.7441860465116279"/>
  </r>
  <r>
    <x v="32"/>
    <n v="8"/>
    <n v="25"/>
    <n v="58"/>
    <n v="7.25"/>
    <n v="5478"/>
    <x v="0"/>
    <x v="5"/>
    <s v="2010-1"/>
    <n v="356159"/>
    <n v="2.0356076920701148E-5"/>
    <n v="3.2043272807931286E-5"/>
    <n v="0.32"/>
  </r>
  <r>
    <x v="33"/>
    <n v="16"/>
    <n v="16"/>
    <n v="609"/>
    <n v="38.0625"/>
    <n v="71380"/>
    <x v="0"/>
    <x v="5"/>
    <s v="2010-1"/>
    <n v="356159"/>
    <n v="1.0686940383368102E-4"/>
    <n v="2.0876677738500686E-4"/>
    <n v="1"/>
  </r>
  <r>
    <x v="34"/>
    <n v="52"/>
    <n v="58"/>
    <n v="83"/>
    <n v="1.596153846153"/>
    <n v="16135"/>
    <x v="0"/>
    <x v="5"/>
    <s v="2010-1"/>
    <n v="356159"/>
    <n v="4.4815766164915107E-6"/>
    <n v="1.4520128254435851E-5"/>
    <n v="0.89655172413793105"/>
  </r>
  <r>
    <x v="44"/>
    <n v="0"/>
    <n v="1"/>
    <n v="8"/>
    <m/>
    <n v="3192"/>
    <x v="0"/>
    <x v="5"/>
    <s v="2010-1"/>
    <n v="356159"/>
    <n v="0"/>
    <n v="0"/>
    <n v="0"/>
  </r>
  <r>
    <x v="35"/>
    <n v="131"/>
    <n v="138"/>
    <n v="4757"/>
    <n v="36.312977099236001"/>
    <n v="257687"/>
    <x v="0"/>
    <x v="5"/>
    <s v="2010-1"/>
    <n v="356159"/>
    <n v="1.0195720759333894E-4"/>
    <n v="9.2050476326482829E-5"/>
    <n v="0.94927536231884058"/>
  </r>
  <r>
    <x v="36"/>
    <n v="17"/>
    <n v="20"/>
    <n v="1242"/>
    <n v="73.058823529411001"/>
    <n v="212493"/>
    <x v="0"/>
    <x v="5"/>
    <s v="2010-1"/>
    <n v="356159"/>
    <n v="2.0512979744836154E-4"/>
    <n v="5.8492547033272538E-4"/>
    <n v="0.85"/>
  </r>
  <r>
    <x v="37"/>
    <n v="34"/>
    <n v="48"/>
    <n v="1592"/>
    <n v="46.823529411764"/>
    <n v="261333"/>
    <x v="0"/>
    <x v="5"/>
    <s v="2010-1"/>
    <n v="356159"/>
    <n v="1.3146805053856282E-4"/>
    <n v="3.5968320824323957E-4"/>
    <n v="0.70833333333333337"/>
  </r>
  <r>
    <x v="0"/>
    <n v="9"/>
    <n v="9"/>
    <n v="1153"/>
    <n v="128.111111111111"/>
    <n v="172802"/>
    <x v="1"/>
    <x v="5"/>
    <s v="2010-2"/>
    <n v="354932"/>
    <n v="3.6094550818497912E-4"/>
    <n v="9.015915829051858E-4"/>
    <n v="1"/>
  </r>
  <r>
    <x v="1"/>
    <n v="27"/>
    <n v="27"/>
    <n v="257"/>
    <n v="9.5185185185180003"/>
    <n v="20010"/>
    <x v="1"/>
    <x v="5"/>
    <s v="2010-2"/>
    <n v="354932"/>
    <n v="2.6817865164363877E-5"/>
    <n v="3.4800614911732887E-5"/>
    <n v="1"/>
  </r>
  <r>
    <x v="48"/>
    <n v="1"/>
    <n v="1"/>
    <n v="1009"/>
    <n v="1009"/>
    <n v="42378"/>
    <x v="1"/>
    <x v="5"/>
    <s v="2010-2"/>
    <n v="354932"/>
    <n v="2.8427980570926263E-3"/>
    <n v="1.9899586399648381E-3"/>
    <n v="1"/>
  </r>
  <r>
    <x v="2"/>
    <n v="6"/>
    <n v="23"/>
    <n v="93"/>
    <n v="15.5"/>
    <n v="9353"/>
    <x v="1"/>
    <x v="5"/>
    <s v="2010-2"/>
    <n v="354932"/>
    <n v="4.3670336853256396E-5"/>
    <n v="7.3198684693280832E-5"/>
    <n v="0.2608695652173913"/>
  </r>
  <r>
    <x v="3"/>
    <n v="29"/>
    <n v="66"/>
    <n v="2568"/>
    <n v="88.551724137931004"/>
    <n v="578439"/>
    <x v="1"/>
    <x v="5"/>
    <s v="2010-2"/>
    <n v="354932"/>
    <n v="2.4948926593806983E-4"/>
    <n v="9.3661942821878993E-4"/>
    <n v="0.43939393939393939"/>
  </r>
  <r>
    <x v="4"/>
    <n v="17"/>
    <n v="21"/>
    <n v="1381"/>
    <n v="81.235294117647001"/>
    <n v="213946"/>
    <x v="1"/>
    <x v="5"/>
    <s v="2010-2"/>
    <n v="354932"/>
    <n v="2.2887565538651629E-4"/>
    <n v="5.9096103025975887E-4"/>
    <n v="0.80952380952380953"/>
  </r>
  <r>
    <x v="5"/>
    <n v="25"/>
    <n v="69"/>
    <n v="171"/>
    <n v="6.84"/>
    <n v="17112"/>
    <x v="1"/>
    <x v="5"/>
    <s v="2010-2"/>
    <n v="354932"/>
    <n v="1.9271297037178951E-5"/>
    <n v="3.2141367923996712E-5"/>
    <n v="0.36231884057971014"/>
  </r>
  <r>
    <x v="6"/>
    <n v="20"/>
    <n v="26"/>
    <n v="2584"/>
    <n v="129.19999999999999"/>
    <n v="341861"/>
    <x v="1"/>
    <x v="5"/>
    <s v="2010-2"/>
    <n v="354932"/>
    <n v="3.6401338848004685E-4"/>
    <n v="8.0264435628984326E-4"/>
    <n v="0.76923076923076927"/>
  </r>
  <r>
    <x v="7"/>
    <n v="75"/>
    <n v="114"/>
    <n v="152"/>
    <n v="2.0266666666659998"/>
    <n v="20584"/>
    <x v="1"/>
    <x v="5"/>
    <s v="2010-2"/>
    <n v="354932"/>
    <n v="5.710013936940033E-6"/>
    <n v="1.2887601631356761E-5"/>
    <n v="0.65789473684210531"/>
  </r>
  <r>
    <x v="8"/>
    <n v="11"/>
    <n v="13"/>
    <n v="3003"/>
    <n v="273"/>
    <n v="271947"/>
    <x v="1"/>
    <x v="5"/>
    <s v="2010-2"/>
    <n v="354932"/>
    <n v="7.6916141683477403E-4"/>
    <n v="1.1609009869239999E-3"/>
    <n v="0.84615384615384615"/>
  </r>
  <r>
    <x v="9"/>
    <n v="275"/>
    <n v="375"/>
    <n v="24"/>
    <n v="8.7272727272E-2"/>
    <n v="3457"/>
    <x v="1"/>
    <x v="5"/>
    <s v="2010-2"/>
    <n v="354932"/>
    <n v="2.458857676174591E-7"/>
    <n v="5.9029659628719184E-7"/>
    <n v="0.73333333333333328"/>
  </r>
  <r>
    <x v="10"/>
    <n v="64"/>
    <n v="72"/>
    <n v="5535"/>
    <n v="86.484375"/>
    <n v="523776"/>
    <x v="1"/>
    <x v="5"/>
    <s v="2010-2"/>
    <n v="354932"/>
    <n v="2.436646315350546E-4"/>
    <n v="3.8429896430865629E-4"/>
    <n v="0.88888888888888884"/>
  </r>
  <r>
    <x v="11"/>
    <n v="27"/>
    <n v="49"/>
    <n v="277"/>
    <n v="10.259259259259"/>
    <n v="63800"/>
    <x v="1"/>
    <x v="5"/>
    <s v="2010-2"/>
    <n v="354932"/>
    <n v="2.8904858562369694E-5"/>
    <n v="1.1095848232726754E-4"/>
    <n v="0.55102040816326525"/>
  </r>
  <r>
    <x v="41"/>
    <n v="2"/>
    <n v="2"/>
    <n v="11"/>
    <n v="5.5"/>
    <n v="3106"/>
    <x v="1"/>
    <x v="5"/>
    <s v="2010-2"/>
    <n v="354932"/>
    <n v="1.5495925980187753E-5"/>
    <n v="7.2924766809792673E-5"/>
    <n v="1"/>
  </r>
  <r>
    <x v="12"/>
    <n v="15"/>
    <n v="41"/>
    <n v="79"/>
    <n v="5.2666666666659996"/>
    <n v="7096"/>
    <x v="1"/>
    <x v="5"/>
    <s v="2010-2"/>
    <n v="354932"/>
    <n v="1.4838523059814273E-5"/>
    <n v="2.2213957728363306E-5"/>
    <n v="0.36585365853658536"/>
  </r>
  <r>
    <x v="13"/>
    <n v="15"/>
    <n v="15"/>
    <n v="936"/>
    <n v="62.4"/>
    <n v="18330"/>
    <x v="1"/>
    <x v="5"/>
    <s v="2010-2"/>
    <n v="354932"/>
    <n v="1.7580832384794833E-4"/>
    <n v="5.7381883478149808E-5"/>
    <n v="1"/>
  </r>
  <r>
    <x v="14"/>
    <n v="30"/>
    <n v="229"/>
    <n v="43"/>
    <n v="1.4333333333330001"/>
    <n v="15932"/>
    <x v="1"/>
    <x v="5"/>
    <s v="2010-2"/>
    <n v="354932"/>
    <n v="4.0383322251389001E-6"/>
    <n v="2.4937484112756954E-5"/>
    <n v="0.13100436681222707"/>
  </r>
  <r>
    <x v="15"/>
    <n v="9"/>
    <n v="15"/>
    <n v="226"/>
    <n v="25.111111111111001"/>
    <n v="23346"/>
    <x v="1"/>
    <x v="5"/>
    <s v="2010-2"/>
    <n v="354932"/>
    <n v="7.0749076192372056E-5"/>
    <n v="1.2180736967456623E-4"/>
    <n v="0.6"/>
  </r>
  <r>
    <x v="16"/>
    <n v="3"/>
    <n v="6"/>
    <n v="99"/>
    <n v="33"/>
    <n v="12506"/>
    <x v="1"/>
    <x v="5"/>
    <s v="2010-2"/>
    <n v="354932"/>
    <n v="9.2975555881126526E-5"/>
    <n v="1.9574954576588688E-4"/>
    <n v="0.5"/>
  </r>
  <r>
    <x v="38"/>
    <n v="1"/>
    <n v="2"/>
    <n v="2"/>
    <n v="2"/>
    <n v="390"/>
    <x v="1"/>
    <x v="5"/>
    <s v="2010-2"/>
    <n v="354932"/>
    <n v="5.6348821746137287E-6"/>
    <n v="1.8313367067494617E-5"/>
    <n v="0.5"/>
  </r>
  <r>
    <x v="17"/>
    <n v="62"/>
    <n v="63"/>
    <n v="9913"/>
    <n v="159.88709677419399"/>
    <n v="1098023"/>
    <x v="1"/>
    <x v="5"/>
    <s v="2010-2"/>
    <n v="354932"/>
    <n v="4.5047247578182295E-4"/>
    <n v="8.3161696639998757E-4"/>
    <n v="0.98412698412698407"/>
  </r>
  <r>
    <x v="46"/>
    <n v="5"/>
    <n v="5"/>
    <n v="7318"/>
    <n v="1463.6"/>
    <n v="755142"/>
    <x v="1"/>
    <x v="5"/>
    <s v="2010-2"/>
    <n v="354932"/>
    <n v="4.1236067753823262E-3"/>
    <n v="7.0918936585036008E-3"/>
    <n v="1"/>
  </r>
  <r>
    <x v="18"/>
    <n v="239"/>
    <n v="242"/>
    <n v="8312"/>
    <n v="34.778242677823997"/>
    <n v="1149926"/>
    <x v="1"/>
    <x v="5"/>
    <s v="2010-2"/>
    <n v="354932"/>
    <n v="9.7985649864830437E-5"/>
    <n v="2.2593087585511912E-4"/>
    <n v="0.98760330578512401"/>
  </r>
  <r>
    <x v="19"/>
    <n v="84"/>
    <n v="129"/>
    <n v="29809"/>
    <n v="354.86904761904799"/>
    <n v="1576678"/>
    <x v="1"/>
    <x v="5"/>
    <s v="2010-2"/>
    <n v="354932"/>
    <n v="9.9982263537536195E-4"/>
    <n v="8.8138836878032083E-4"/>
    <n v="0.65116279069767447"/>
  </r>
  <r>
    <x v="20"/>
    <n v="19"/>
    <n v="22"/>
    <n v="5028"/>
    <n v="264.63157894736798"/>
    <n v="613856"/>
    <x v="1"/>
    <x v="5"/>
    <s v="2010-2"/>
    <n v="354932"/>
    <n v="7.4558388352520479E-4"/>
    <n v="1.5171079965700348E-3"/>
    <n v="0.86363636363636365"/>
  </r>
  <r>
    <x v="21"/>
    <n v="4"/>
    <n v="13"/>
    <n v="393"/>
    <n v="98.25"/>
    <n v="100975"/>
    <x v="1"/>
    <x v="5"/>
    <s v="2010-2"/>
    <n v="354932"/>
    <n v="2.7681358682789942E-4"/>
    <n v="1.1853796407950445E-3"/>
    <n v="0.30769230769230771"/>
  </r>
  <r>
    <x v="52"/>
    <n v="1"/>
    <n v="1"/>
    <n v="5"/>
    <n v="5"/>
    <n v="1095"/>
    <x v="1"/>
    <x v="5"/>
    <s v="2010-2"/>
    <n v="354932"/>
    <n v="1.4087205436534321E-5"/>
    <n v="5.1418299843350271E-5"/>
    <n v="1"/>
  </r>
  <r>
    <x v="22"/>
    <n v="3"/>
    <n v="4"/>
    <n v="1787"/>
    <n v="595.66666666666697"/>
    <n v="135813"/>
    <x v="1"/>
    <x v="5"/>
    <s v="2010-2"/>
    <n v="354932"/>
    <n v="1.6782557410057897E-3"/>
    <n v="2.125806257724485E-3"/>
    <n v="0.75"/>
  </r>
  <r>
    <x v="39"/>
    <n v="1"/>
    <n v="1"/>
    <n v="337"/>
    <n v="337"/>
    <n v="55942"/>
    <x v="1"/>
    <x v="5"/>
    <s v="2010-2"/>
    <n v="354932"/>
    <n v="9.4947764642241332E-4"/>
    <n v="2.6268881551020102E-3"/>
    <n v="1"/>
  </r>
  <r>
    <x v="23"/>
    <n v="2"/>
    <n v="4"/>
    <n v="4"/>
    <n v="2"/>
    <n v="1203"/>
    <x v="1"/>
    <x v="5"/>
    <s v="2010-2"/>
    <n v="354932"/>
    <n v="5.6348821746137287E-6"/>
    <n v="2.8244846900251313E-5"/>
    <n v="0.5"/>
  </r>
  <r>
    <x v="24"/>
    <n v="142"/>
    <n v="231"/>
    <n v="1711"/>
    <n v="12.049295774647"/>
    <n v="196231"/>
    <x v="1"/>
    <x v="5"/>
    <s v="2010-2"/>
    <n v="354932"/>
    <n v="3.3948180988603452E-5"/>
    <n v="6.4890760798506168E-5"/>
    <n v="0.61471861471861466"/>
  </r>
  <r>
    <x v="25"/>
    <n v="30"/>
    <n v="66"/>
    <n v="285"/>
    <n v="9.5"/>
    <n v="70154"/>
    <x v="1"/>
    <x v="5"/>
    <s v="2010-2"/>
    <n v="354932"/>
    <n v="2.6765690329415212E-5"/>
    <n v="1.0980820113273653E-4"/>
    <n v="0.45454545454545453"/>
  </r>
  <r>
    <x v="27"/>
    <n v="123"/>
    <n v="126"/>
    <n v="942"/>
    <n v="7.6585365853649998"/>
    <n v="74502"/>
    <x v="1"/>
    <x v="5"/>
    <s v="2010-2"/>
    <n v="354932"/>
    <n v="2.1577475644250166E-5"/>
    <n v="2.8442411366736122E-5"/>
    <n v="0.97619047619047616"/>
  </r>
  <r>
    <x v="28"/>
    <n v="4"/>
    <n v="4"/>
    <n v="46"/>
    <n v="11.5"/>
    <n v="8809"/>
    <x v="1"/>
    <x v="5"/>
    <s v="2010-2"/>
    <n v="354932"/>
    <n v="3.240057250402894E-5"/>
    <n v="1.034118272420257E-4"/>
    <n v="1"/>
  </r>
  <r>
    <x v="29"/>
    <n v="30"/>
    <n v="32"/>
    <n v="193"/>
    <n v="6.4333333333329996"/>
    <n v="28913"/>
    <x v="1"/>
    <x v="5"/>
    <s v="2010-2"/>
    <n v="354932"/>
    <n v="1.812553766167322E-5"/>
    <n v="4.5255930087388413E-5"/>
    <n v="0.9375"/>
  </r>
  <r>
    <x v="40"/>
    <n v="9"/>
    <n v="15"/>
    <n v="163"/>
    <n v="18.111111111111001"/>
    <n v="52769"/>
    <x v="1"/>
    <x v="5"/>
    <s v="2010-2"/>
    <n v="354932"/>
    <n v="5.1026988581224012E-5"/>
    <n v="2.7532138654832409E-4"/>
    <n v="0.6"/>
  </r>
  <r>
    <x v="30"/>
    <n v="9"/>
    <n v="12"/>
    <n v="155"/>
    <n v="17.222222222222001"/>
    <n v="32092"/>
    <x v="1"/>
    <x v="5"/>
    <s v="2010-2"/>
    <n v="354932"/>
    <n v="4.8522596503617599E-5"/>
    <n v="1.6743948032194581E-4"/>
    <n v="0.75"/>
  </r>
  <r>
    <x v="31"/>
    <n v="72"/>
    <n v="132"/>
    <n v="13090"/>
    <n v="181.805555555556"/>
    <n v="2149699"/>
    <x v="1"/>
    <x v="5"/>
    <s v="2010-2"/>
    <n v="354932"/>
    <n v="5.1222644212287418E-4"/>
    <n v="1.4020023814681701E-3"/>
    <n v="0.54545454545454541"/>
  </r>
  <r>
    <x v="32"/>
    <n v="19"/>
    <n v="76"/>
    <n v="661"/>
    <n v="34.789473684210002"/>
    <n v="76952"/>
    <x v="1"/>
    <x v="5"/>
    <s v="2010-2"/>
    <n v="354932"/>
    <n v="9.8017292563674167E-5"/>
    <n v="1.9018221627231102E-4"/>
    <n v="0.25"/>
  </r>
  <r>
    <x v="33"/>
    <n v="18"/>
    <n v="20"/>
    <n v="324"/>
    <n v="18"/>
    <n v="139588"/>
    <x v="1"/>
    <x v="5"/>
    <s v="2010-2"/>
    <n v="354932"/>
    <n v="5.0713939571523557E-5"/>
    <n v="3.6414904305091719E-4"/>
    <n v="0.9"/>
  </r>
  <r>
    <x v="34"/>
    <n v="42"/>
    <n v="45"/>
    <n v="95"/>
    <n v="2.2619047619039998"/>
    <n v="30992"/>
    <x v="1"/>
    <x v="5"/>
    <s v="2010-2"/>
    <n v="354932"/>
    <n v="6.3727834117633794E-6"/>
    <n v="3.4650053245152748E-5"/>
    <n v="0.93333333333333335"/>
  </r>
  <r>
    <x v="44"/>
    <n v="1"/>
    <n v="1"/>
    <n v="1"/>
    <n v="1"/>
    <n v="102"/>
    <x v="1"/>
    <x v="5"/>
    <s v="2010-2"/>
    <n v="354932"/>
    <n v="2.8174410873068643E-6"/>
    <n v="4.7896498484216693E-6"/>
    <n v="1"/>
  </r>
  <r>
    <x v="35"/>
    <n v="251"/>
    <n v="279"/>
    <n v="11340"/>
    <n v="45.179282868525"/>
    <n v="786473"/>
    <x v="1"/>
    <x v="5"/>
    <s v="2010-2"/>
    <n v="354932"/>
    <n v="1.2728996784884146E-4"/>
    <n v="1.4713421940620503E-4"/>
    <n v="0.89964157706093195"/>
  </r>
  <r>
    <x v="36"/>
    <n v="248"/>
    <n v="350"/>
    <n v="29394"/>
    <n v="118.524193548387"/>
    <n v="4769005"/>
    <x v="1"/>
    <x v="5"/>
    <s v="2010-2"/>
    <n v="354932"/>
    <n v="3.3393493274313672E-4"/>
    <n v="9.0298324143628101E-4"/>
    <n v="0.70857142857142852"/>
  </r>
  <r>
    <x v="37"/>
    <n v="425"/>
    <n v="616"/>
    <n v="33493"/>
    <n v="78.807058823529005"/>
    <n v="5958919"/>
    <x v="1"/>
    <x v="5"/>
    <s v="2010-2"/>
    <n v="354932"/>
    <n v="2.2203424549921958E-4"/>
    <n v="6.5838836182484102E-4"/>
    <n v="0.68993506493506496"/>
  </r>
  <r>
    <x v="0"/>
    <n v="5"/>
    <n v="6"/>
    <n v="370"/>
    <n v="74"/>
    <n v="59087"/>
    <x v="2"/>
    <x v="5"/>
    <s v="2010-3"/>
    <n v="357035"/>
    <n v="2.0726259330317755E-4"/>
    <n v="5.5164526353625469E-4"/>
    <n v="0.83333333333333337"/>
  </r>
  <r>
    <x v="1"/>
    <n v="106"/>
    <n v="108"/>
    <n v="3892"/>
    <n v="36.716981132075503"/>
    <n v="136608"/>
    <x v="2"/>
    <x v="5"/>
    <s v="2010-3"/>
    <n v="357035"/>
    <n v="1.0283860442834877E-4"/>
    <n v="6.0160055129101865E-5"/>
    <n v="0.98148148148148151"/>
  </r>
  <r>
    <x v="2"/>
    <n v="9"/>
    <n v="31"/>
    <n v="110"/>
    <n v="12.2222222222222"/>
    <n v="12410"/>
    <x v="2"/>
    <x v="5"/>
    <s v="2010-3"/>
    <n v="357035"/>
    <n v="3.4232560455479715E-5"/>
    <n v="6.436758715947019E-5"/>
    <n v="0.29032258064516131"/>
  </r>
  <r>
    <x v="3"/>
    <n v="44"/>
    <n v="87"/>
    <n v="7668"/>
    <n v="174.272727272727"/>
    <n v="1379255"/>
    <x v="2"/>
    <x v="5"/>
    <s v="2010-3"/>
    <n v="357035"/>
    <n v="4.8811104589949726E-4"/>
    <n v="1.4632881251350003E-3"/>
    <n v="0.50574712643678166"/>
  </r>
  <r>
    <x v="4"/>
    <n v="9"/>
    <n v="12"/>
    <n v="958"/>
    <n v="106.444444444444"/>
    <n v="203794"/>
    <x v="2"/>
    <x v="5"/>
    <s v="2010-3"/>
    <n v="357035"/>
    <n v="2.9813448105772266E-4"/>
    <n v="1.0570288523430327E-3"/>
    <n v="0.75"/>
  </r>
  <r>
    <x v="5"/>
    <n v="22"/>
    <n v="70"/>
    <n v="163"/>
    <n v="7.4090909090909101"/>
    <n v="22104"/>
    <x v="2"/>
    <x v="5"/>
    <s v="2010-3"/>
    <n v="357035"/>
    <n v="2.075172156536729E-5"/>
    <n v="4.6901436961235028E-5"/>
    <n v="0.31428571428571428"/>
  </r>
  <r>
    <x v="6"/>
    <n v="11"/>
    <n v="14"/>
    <n v="934"/>
    <n v="84.909090909090907"/>
    <n v="149046"/>
    <x v="2"/>
    <x v="5"/>
    <s v="2010-3"/>
    <n v="357035"/>
    <n v="2.3781727536261403E-4"/>
    <n v="6.3250738086538495E-4"/>
    <n v="0.7857142857142857"/>
  </r>
  <r>
    <x v="7"/>
    <n v="58"/>
    <n v="89"/>
    <n v="137"/>
    <n v="2.3620689655172402"/>
    <n v="16783"/>
    <x v="2"/>
    <x v="5"/>
    <s v="2010-3"/>
    <n v="357035"/>
    <n v="6.6157910723521227E-6"/>
    <n v="1.3507642526433781E-5"/>
    <n v="0.651685393258427"/>
  </r>
  <r>
    <x v="8"/>
    <n v="3"/>
    <n v="3"/>
    <n v="83"/>
    <n v="27.6666666666667"/>
    <n v="7132"/>
    <x v="2"/>
    <x v="5"/>
    <s v="2010-3"/>
    <n v="357035"/>
    <n v="7.7490068667404314E-5"/>
    <n v="1.1097573689476457E-4"/>
    <n v="1"/>
  </r>
  <r>
    <x v="9"/>
    <n v="278"/>
    <n v="355"/>
    <n v="2"/>
    <n v="7.1942446043165497E-3"/>
    <n v="244"/>
    <x v="2"/>
    <x v="5"/>
    <s v="2010-3"/>
    <n v="357035"/>
    <n v="2.0149970183081631E-8"/>
    <n v="4.0971606038932643E-8"/>
    <n v="0.78309859154929573"/>
  </r>
  <r>
    <x v="10"/>
    <n v="38"/>
    <n v="43"/>
    <n v="896"/>
    <n v="23.578947368421101"/>
    <n v="137111"/>
    <x v="2"/>
    <x v="5"/>
    <s v="2010-3"/>
    <n v="357035"/>
    <n v="6.604099701267691E-5"/>
    <n v="1.6843279652911354E-4"/>
    <n v="0.88372093023255816"/>
  </r>
  <r>
    <x v="11"/>
    <n v="36"/>
    <n v="59"/>
    <n v="628"/>
    <n v="17.4444444444444"/>
    <n v="111940"/>
    <x v="2"/>
    <x v="5"/>
    <s v="2010-3"/>
    <n v="357035"/>
    <n v="4.8859199922821016E-5"/>
    <n v="1.4515124308281803E-4"/>
    <n v="0.61016949152542377"/>
  </r>
  <r>
    <x v="41"/>
    <n v="3"/>
    <n v="3"/>
    <n v="23"/>
    <n v="7.6666666666666696"/>
    <n v="13068"/>
    <x v="2"/>
    <x v="5"/>
    <s v="2010-3"/>
    <n v="357035"/>
    <n v="2.1473151558437322E-5"/>
    <n v="2.0334140910554995E-4"/>
    <n v="1"/>
  </r>
  <r>
    <x v="12"/>
    <n v="17"/>
    <n v="48"/>
    <n v="88"/>
    <n v="5.1764705882352899"/>
    <n v="11212"/>
    <x v="2"/>
    <x v="5"/>
    <s v="2010-3"/>
    <n v="357035"/>
    <n v="1.449849619290907E-5"/>
    <n v="3.078733699145767E-5"/>
    <n v="0.35416666666666669"/>
  </r>
  <r>
    <x v="13"/>
    <n v="13"/>
    <n v="13"/>
    <n v="6266"/>
    <n v="482"/>
    <n v="78123"/>
    <x v="2"/>
    <x v="5"/>
    <s v="2010-3"/>
    <n v="357035"/>
    <n v="1.3500077023261025E-3"/>
    <n v="2.8052625739127059E-4"/>
    <n v="1"/>
  </r>
  <r>
    <x v="14"/>
    <n v="39"/>
    <n v="223"/>
    <n v="22849"/>
    <n v="585.87179487179503"/>
    <n v="192124"/>
    <x v="2"/>
    <x v="5"/>
    <s v="2010-3"/>
    <n v="357035"/>
    <n v="1.6409365884907502E-3"/>
    <n v="2.2996141415904193E-4"/>
    <n v="0.17488789237668162"/>
  </r>
  <r>
    <x v="50"/>
    <n v="1"/>
    <n v="1"/>
    <n v="646"/>
    <n v="646"/>
    <n v="81396"/>
    <x v="2"/>
    <x v="5"/>
    <s v="2010-3"/>
    <n v="357035"/>
    <n v="1.8093464226196312E-3"/>
    <n v="3.7996274875012255E-3"/>
    <n v="1"/>
  </r>
  <r>
    <x v="15"/>
    <n v="7"/>
    <n v="12"/>
    <n v="1110"/>
    <n v="158.57142857142901"/>
    <n v="230660"/>
    <x v="2"/>
    <x v="5"/>
    <s v="2010-3"/>
    <n v="357035"/>
    <n v="4.4413412850681028E-4"/>
    <n v="1.5381978690898028E-3"/>
    <n v="0.58333333333333337"/>
  </r>
  <r>
    <x v="16"/>
    <n v="2"/>
    <n v="4"/>
    <n v="34"/>
    <n v="17"/>
    <n v="4241"/>
    <x v="2"/>
    <x v="5"/>
    <s v="2010-3"/>
    <n v="357035"/>
    <n v="4.7614379542621875E-5"/>
    <n v="9.8986560607970274E-5"/>
    <n v="0.5"/>
  </r>
  <r>
    <x v="17"/>
    <n v="93"/>
    <n v="95"/>
    <n v="8394"/>
    <n v="90.258064516128997"/>
    <n v="875855"/>
    <x v="2"/>
    <x v="5"/>
    <s v="2010-3"/>
    <n v="357035"/>
    <n v="2.5279892592078925E-4"/>
    <n v="4.396299008465429E-4"/>
    <n v="0.97894736842105268"/>
  </r>
  <r>
    <x v="46"/>
    <n v="1"/>
    <n v="1"/>
    <n v="3"/>
    <n v="3"/>
    <n v="645"/>
    <x v="2"/>
    <x v="5"/>
    <s v="2010-3"/>
    <n v="357035"/>
    <n v="8.4025375663450369E-6"/>
    <n v="3.0109092946069711E-5"/>
    <n v="1"/>
  </r>
  <r>
    <x v="18"/>
    <n v="347"/>
    <n v="348"/>
    <n v="20734"/>
    <n v="59.752161383285298"/>
    <n v="2926215"/>
    <x v="2"/>
    <x v="5"/>
    <s v="2010-3"/>
    <n v="357035"/>
    <n v="1.6735659356445531E-4"/>
    <n v="3.9365404202213155E-4"/>
    <n v="0.99712643678160917"/>
  </r>
  <r>
    <x v="19"/>
    <n v="71"/>
    <n v="117"/>
    <n v="5840"/>
    <n v="82.253521126760603"/>
    <n v="468012"/>
    <x v="2"/>
    <x v="5"/>
    <s v="2010-3"/>
    <n v="357035"/>
    <n v="2.3037943374392035E-4"/>
    <n v="3.0770644847419993E-4"/>
    <n v="0.60683760683760679"/>
  </r>
  <r>
    <x v="20"/>
    <n v="42"/>
    <n v="47"/>
    <n v="26033"/>
    <n v="619.83333333333303"/>
    <n v="1414387"/>
    <x v="2"/>
    <x v="5"/>
    <s v="2010-3"/>
    <n v="357035"/>
    <n v="1.7360576227353987E-3"/>
    <n v="1.5720158599008003E-3"/>
    <n v="0.8936170212765957"/>
  </r>
  <r>
    <x v="21"/>
    <n v="3"/>
    <n v="9"/>
    <n v="26"/>
    <n v="8.6666666666666696"/>
    <n v="9237"/>
    <x v="2"/>
    <x v="5"/>
    <s v="2010-3"/>
    <n v="357035"/>
    <n v="2.4273997413885669E-5"/>
    <n v="1.4373007314875765E-4"/>
    <n v="0.33333333333333331"/>
  </r>
  <r>
    <x v="22"/>
    <n v="2"/>
    <n v="3"/>
    <n v="140"/>
    <n v="70"/>
    <n v="44581"/>
    <x v="2"/>
    <x v="5"/>
    <s v="2010-3"/>
    <n v="357035"/>
    <n v="1.9605920988138416E-4"/>
    <n v="1.0405375756811889E-3"/>
    <n v="0.66666666666666663"/>
  </r>
  <r>
    <x v="23"/>
    <n v="3"/>
    <n v="4"/>
    <n v="2568"/>
    <n v="856"/>
    <n v="4059713"/>
    <x v="2"/>
    <x v="5"/>
    <s v="2010-3"/>
    <n v="357035"/>
    <n v="2.3975240522637838E-3"/>
    <n v="6.3170168501998719E-2"/>
    <n v="0.75"/>
  </r>
  <r>
    <x v="24"/>
    <n v="72"/>
    <n v="168"/>
    <n v="1612"/>
    <n v="22.3888888888889"/>
    <n v="54123"/>
    <x v="2"/>
    <x v="5"/>
    <s v="2010-3"/>
    <n v="357035"/>
    <n v="6.2707826652537988E-5"/>
    <n v="3.5090319498710845E-5"/>
    <n v="0.42857142857142855"/>
  </r>
  <r>
    <x v="25"/>
    <n v="23"/>
    <n v="51"/>
    <n v="128"/>
    <n v="5.5652173913043503"/>
    <n v="22443"/>
    <x v="2"/>
    <x v="5"/>
    <s v="2010-3"/>
    <n v="357035"/>
    <n v="1.5587316065103843E-5"/>
    <n v="4.5550277923063221E-5"/>
    <n v="0.45098039215686275"/>
  </r>
  <r>
    <x v="26"/>
    <n v="0"/>
    <n v="1"/>
    <n v="1"/>
    <m/>
    <n v="183"/>
    <x v="2"/>
    <x v="5"/>
    <s v="2010-3"/>
    <n v="357035"/>
    <n v="0"/>
    <n v="0"/>
    <n v="0"/>
  </r>
  <r>
    <x v="27"/>
    <n v="165"/>
    <n v="167"/>
    <n v="4095"/>
    <n v="24.818181818181799"/>
    <n v="745060"/>
    <x v="2"/>
    <x v="5"/>
    <s v="2010-3"/>
    <n v="357035"/>
    <n v="6.9511901685217979E-5"/>
    <n v="2.1078769828892344E-4"/>
    <n v="0.9880239520958084"/>
  </r>
  <r>
    <x v="43"/>
    <n v="1"/>
    <n v="1"/>
    <n v="1629"/>
    <n v="1629"/>
    <n v="19548"/>
    <x v="2"/>
    <x v="5"/>
    <s v="2010-3"/>
    <n v="357035"/>
    <n v="4.5625778985253548E-3"/>
    <n v="9.1251557970507097E-4"/>
    <n v="1"/>
  </r>
  <r>
    <x v="28"/>
    <n v="2"/>
    <n v="3"/>
    <n v="8"/>
    <n v="4"/>
    <n v="1289"/>
    <x v="2"/>
    <x v="5"/>
    <s v="2010-3"/>
    <n v="357035"/>
    <n v="1.1203383421793382E-5"/>
    <n v="3.0085752563940975E-5"/>
    <n v="0.66666666666666663"/>
  </r>
  <r>
    <x v="51"/>
    <n v="2"/>
    <n v="2"/>
    <n v="771"/>
    <n v="385.5"/>
    <n v="85635"/>
    <x v="2"/>
    <x v="5"/>
    <s v="2010-3"/>
    <n v="357035"/>
    <n v="1.0797260772753372E-3"/>
    <n v="1.9987536235943257E-3"/>
    <n v="1"/>
  </r>
  <r>
    <x v="29"/>
    <n v="21"/>
    <n v="35"/>
    <n v="180"/>
    <n v="8.5714285714285694"/>
    <n v="47714"/>
    <x v="2"/>
    <x v="5"/>
    <s v="2010-3"/>
    <n v="357035"/>
    <n v="2.4007250189557242E-5"/>
    <n v="1.0606314218004946E-4"/>
    <n v="0.6"/>
  </r>
  <r>
    <x v="40"/>
    <n v="10"/>
    <n v="12"/>
    <n v="175"/>
    <n v="17.5"/>
    <n v="48265"/>
    <x v="2"/>
    <x v="5"/>
    <s v="2010-3"/>
    <n v="357035"/>
    <n v="4.9014802470346041E-5"/>
    <n v="2.2530470868869064E-4"/>
    <n v="0.83333333333333337"/>
  </r>
  <r>
    <x v="30"/>
    <n v="21"/>
    <n v="23"/>
    <n v="3947"/>
    <n v="187.95238095238099"/>
    <n v="225886"/>
    <x v="2"/>
    <x v="5"/>
    <s v="2010-3"/>
    <n v="357035"/>
    <n v="5.2642564721212489E-4"/>
    <n v="5.0212052928873415E-4"/>
    <n v="0.91304347826086951"/>
  </r>
  <r>
    <x v="31"/>
    <n v="71"/>
    <n v="134"/>
    <n v="5247"/>
    <n v="73.901408450704196"/>
    <n v="583142"/>
    <x v="2"/>
    <x v="5"/>
    <s v="2010-3"/>
    <n v="357035"/>
    <n v="2.0698645357095018E-4"/>
    <n v="3.8340160888212642E-4"/>
    <n v="0.52985074626865669"/>
  </r>
  <r>
    <x v="32"/>
    <n v="35"/>
    <n v="139"/>
    <n v="1503"/>
    <n v="42.9428571428571"/>
    <n v="208147"/>
    <x v="2"/>
    <x v="5"/>
    <s v="2010-3"/>
    <n v="357035"/>
    <n v="1.2027632344968168E-4"/>
    <n v="2.7761317251143153E-4"/>
    <n v="0.25179856115107913"/>
  </r>
  <r>
    <x v="33"/>
    <n v="45"/>
    <n v="47"/>
    <n v="1057"/>
    <n v="23.488888888888901"/>
    <n v="189720"/>
    <x v="2"/>
    <x v="5"/>
    <s v="2010-3"/>
    <n v="357035"/>
    <n v="6.5788757093531165E-5"/>
    <n v="1.9680610210950382E-4"/>
    <n v="0.95744680851063835"/>
  </r>
  <r>
    <x v="34"/>
    <n v="34"/>
    <n v="37"/>
    <n v="68"/>
    <n v="2"/>
    <n v="17028"/>
    <x v="2"/>
    <x v="5"/>
    <s v="2010-3"/>
    <n v="357035"/>
    <n v="5.601691710896691E-6"/>
    <n v="2.3378825111065896E-5"/>
    <n v="0.91891891891891897"/>
  </r>
  <r>
    <x v="44"/>
    <n v="0"/>
    <n v="1"/>
    <n v="1"/>
    <m/>
    <n v="281"/>
    <x v="2"/>
    <x v="5"/>
    <s v="2010-3"/>
    <n v="357035"/>
    <n v="0"/>
    <n v="0"/>
    <n v="0"/>
  </r>
  <r>
    <x v="35"/>
    <n v="337"/>
    <n v="379"/>
    <n v="12688"/>
    <n v="37.649851632047501"/>
    <n v="809539"/>
    <x v="2"/>
    <x v="5"/>
    <s v="2010-3"/>
    <n v="357035"/>
    <n v="1.0545143090186537E-4"/>
    <n v="1.121361994546884E-4"/>
    <n v="0.8891820580474934"/>
  </r>
  <r>
    <x v="36"/>
    <n v="70"/>
    <n v="118"/>
    <n v="14231"/>
    <n v="203.3"/>
    <n v="2597725"/>
    <x v="2"/>
    <x v="5"/>
    <s v="2010-3"/>
    <n v="357035"/>
    <n v="5.6941196241264863E-4"/>
    <n v="1.7323398332963222E-3"/>
    <n v="0.59322033898305082"/>
  </r>
  <r>
    <x v="37"/>
    <n v="107"/>
    <n v="137"/>
    <n v="12305"/>
    <n v="115"/>
    <n v="2529902"/>
    <x v="2"/>
    <x v="5"/>
    <s v="2010-3"/>
    <n v="357035"/>
    <n v="3.220972733765597E-4"/>
    <n v="1.103717372490729E-3"/>
    <n v="0.78102189781021902"/>
  </r>
  <r>
    <x v="0"/>
    <n v="10"/>
    <n v="10"/>
    <n v="208"/>
    <n v="20.8"/>
    <n v="69640"/>
    <x v="3"/>
    <x v="5"/>
    <s v="2010-4"/>
    <n v="358982"/>
    <n v="5.7941623814007387E-5"/>
    <n v="3.2332168929547075E-4"/>
    <n v="1"/>
  </r>
  <r>
    <x v="1"/>
    <n v="29"/>
    <n v="30"/>
    <n v="4157"/>
    <n v="143.344827586207"/>
    <n v="210285"/>
    <x v="3"/>
    <x v="5"/>
    <s v="2010-4"/>
    <n v="358982"/>
    <n v="3.9930923440787281E-4"/>
    <n v="3.3665601137623097E-4"/>
    <n v="0.96666666666666667"/>
  </r>
  <r>
    <x v="2"/>
    <n v="11"/>
    <n v="30"/>
    <n v="453"/>
    <n v="41.181818181818002"/>
    <n v="196995"/>
    <x v="3"/>
    <x v="5"/>
    <s v="2010-4"/>
    <n v="358982"/>
    <n v="1.1471833735902637E-4"/>
    <n v="8.3145470449011764E-4"/>
    <n v="0.36666666666666664"/>
  </r>
  <r>
    <x v="3"/>
    <n v="29"/>
    <n v="79"/>
    <n v="5365"/>
    <n v="185"/>
    <n v="498643"/>
    <x v="3"/>
    <x v="5"/>
    <s v="2010-4"/>
    <n v="358982"/>
    <n v="5.1534617334573877E-4"/>
    <n v="7.9830308144032062E-4"/>
    <n v="0.36708860759493672"/>
  </r>
  <r>
    <x v="4"/>
    <n v="18"/>
    <n v="23"/>
    <n v="2256"/>
    <n v="125.333333333333"/>
    <n v="411924"/>
    <x v="3"/>
    <x v="5"/>
    <s v="2010-4"/>
    <n v="358982"/>
    <n v="3.4913542554594103E-4"/>
    <n v="1.0624797653116594E-3"/>
    <n v="0.78260869565217395"/>
  </r>
  <r>
    <x v="5"/>
    <n v="34"/>
    <n v="81"/>
    <n v="144"/>
    <n v="4.2352941176470003"/>
    <n v="20196"/>
    <x v="3"/>
    <x v="5"/>
    <s v="2010-4"/>
    <n v="358982"/>
    <n v="1.1798068197422156E-5"/>
    <n v="2.757798441147429E-5"/>
    <n v="0.41975308641975306"/>
  </r>
  <r>
    <x v="6"/>
    <n v="36"/>
    <n v="39"/>
    <n v="5700"/>
    <n v="158.333333333333"/>
    <n v="832540"/>
    <x v="3"/>
    <x v="5"/>
    <s v="2010-4"/>
    <n v="358982"/>
    <n v="4.4106204025085662E-4"/>
    <n v="1.0736894473404918E-3"/>
    <n v="0.92307692307692313"/>
  </r>
  <r>
    <x v="7"/>
    <n v="76"/>
    <n v="114"/>
    <n v="219"/>
    <n v="2.8815789473679998"/>
    <n v="28515"/>
    <x v="3"/>
    <x v="5"/>
    <s v="2010-4"/>
    <n v="358982"/>
    <n v="8.0270847768634633E-6"/>
    <n v="1.7419507032896626E-5"/>
    <n v="0.66666666666666663"/>
  </r>
  <r>
    <x v="8"/>
    <n v="5"/>
    <n v="7"/>
    <n v="730"/>
    <n v="146"/>
    <n v="239117"/>
    <x v="3"/>
    <x v="5"/>
    <s v="2010-4"/>
    <n v="358982"/>
    <n v="4.0670562869447494E-4"/>
    <n v="2.2203248816560907E-3"/>
    <n v="0.7142857142857143"/>
  </r>
  <r>
    <x v="9"/>
    <n v="332"/>
    <n v="429"/>
    <n v="4"/>
    <n v="1.2048192770999999E-2"/>
    <n v="786"/>
    <x v="3"/>
    <x v="5"/>
    <s v="2010-4"/>
    <n v="358982"/>
    <n v="3.3562108325765637E-8"/>
    <n v="1.0991590476688245E-7"/>
    <n v="0.77389277389277389"/>
  </r>
  <r>
    <x v="10"/>
    <n v="52"/>
    <n v="58"/>
    <n v="3312"/>
    <n v="63.692307692306997"/>
    <n v="453560"/>
    <x v="3"/>
    <x v="5"/>
    <s v="2010-4"/>
    <n v="358982"/>
    <n v="1.7742479481507986E-4"/>
    <n v="4.0495566594367767E-4"/>
    <n v="0.89655172413793105"/>
  </r>
  <r>
    <x v="11"/>
    <n v="13"/>
    <n v="22"/>
    <n v="79"/>
    <n v="6.0769230769230003"/>
    <n v="21470"/>
    <x v="3"/>
    <x v="5"/>
    <s v="2010-4"/>
    <n v="358982"/>
    <n v="1.6928211099506383E-5"/>
    <n v="7.6676939305148116E-5"/>
    <n v="0.59090909090909094"/>
  </r>
  <r>
    <x v="12"/>
    <n v="31"/>
    <n v="72"/>
    <n v="103"/>
    <n v="3.322580645161"/>
    <n v="7298"/>
    <x v="3"/>
    <x v="5"/>
    <s v="2010-4"/>
    <n v="358982"/>
    <n v="9.2555633573856066E-6"/>
    <n v="1.0929951679967663E-5"/>
    <n v="0.43055555555555558"/>
  </r>
  <r>
    <x v="13"/>
    <n v="20"/>
    <n v="20"/>
    <n v="1509"/>
    <n v="75.45"/>
    <n v="99940"/>
    <x v="3"/>
    <x v="5"/>
    <s v="2010-4"/>
    <n v="358982"/>
    <n v="2.101776690753297E-4"/>
    <n v="2.3199863317195104E-4"/>
    <n v="1"/>
  </r>
  <r>
    <x v="14"/>
    <n v="31"/>
    <n v="380"/>
    <n v="13"/>
    <n v="0.41935483870899998"/>
    <n v="7233"/>
    <x v="3"/>
    <x v="5"/>
    <s v="2010-4"/>
    <n v="358982"/>
    <n v="1.1681778994740683E-6"/>
    <n v="1.0832603521661455E-5"/>
    <n v="8.1578947368421056E-2"/>
  </r>
  <r>
    <x v="50"/>
    <n v="0"/>
    <n v="1"/>
    <n v="4"/>
    <m/>
    <n v="288"/>
    <x v="3"/>
    <x v="5"/>
    <s v="2010-4"/>
    <n v="358982"/>
    <n v="0"/>
    <n v="0"/>
    <n v="0"/>
  </r>
  <r>
    <x v="15"/>
    <n v="12"/>
    <n v="18"/>
    <n v="2003"/>
    <n v="166.916666666667"/>
    <n v="352270"/>
    <x v="3"/>
    <x v="5"/>
    <s v="2010-4"/>
    <n v="358982"/>
    <n v="4.6497224559077332E-4"/>
    <n v="1.3629203940278059E-3"/>
    <n v="0.66666666666666663"/>
  </r>
  <r>
    <x v="16"/>
    <n v="7"/>
    <n v="10"/>
    <n v="861"/>
    <n v="123"/>
    <n v="184363"/>
    <x v="3"/>
    <x v="5"/>
    <s v="2010-4"/>
    <n v="358982"/>
    <n v="3.4263556390013984E-4"/>
    <n v="1.2227897883724638E-3"/>
    <n v="0.7"/>
  </r>
  <r>
    <x v="17"/>
    <n v="2"/>
    <n v="2"/>
    <n v="7"/>
    <n v="3.5"/>
    <n v="964"/>
    <x v="3"/>
    <x v="5"/>
    <s v="2010-4"/>
    <n v="358982"/>
    <n v="9.7497924687031665E-6"/>
    <n v="2.237809509483298E-5"/>
    <n v="1"/>
  </r>
  <r>
    <x v="18"/>
    <n v="875"/>
    <n v="875"/>
    <n v="9328"/>
    <n v="10.660571428571"/>
    <n v="678633"/>
    <x v="3"/>
    <x v="5"/>
    <s v="2010-4"/>
    <n v="358982"/>
    <n v="2.9696674007529627E-5"/>
    <n v="3.6008331496126086E-5"/>
    <n v="1"/>
  </r>
  <r>
    <x v="19"/>
    <n v="83"/>
    <n v="111"/>
    <n v="23290"/>
    <n v="280.60240963855398"/>
    <n v="627352"/>
    <x v="3"/>
    <x v="5"/>
    <s v="2010-4"/>
    <n v="358982"/>
    <n v="7.8166150291255265E-4"/>
    <n v="3.5092092970888486E-4"/>
    <n v="0.74774774774774777"/>
  </r>
  <r>
    <x v="20"/>
    <n v="12"/>
    <n v="15"/>
    <n v="5708"/>
    <n v="475.66666666666703"/>
    <n v="924213"/>
    <x v="3"/>
    <x v="5"/>
    <s v="2010-4"/>
    <n v="358982"/>
    <n v="1.3250432240799455E-3"/>
    <n v="3.5757479947926846E-3"/>
    <n v="0.8"/>
  </r>
  <r>
    <x v="21"/>
    <n v="3"/>
    <n v="12"/>
    <n v="282"/>
    <n v="94"/>
    <n v="93741"/>
    <x v="3"/>
    <x v="5"/>
    <s v="2010-4"/>
    <n v="358982"/>
    <n v="2.6185156915945645E-4"/>
    <n v="1.4507226917598467E-3"/>
    <n v="0.25"/>
  </r>
  <r>
    <x v="39"/>
    <n v="8"/>
    <n v="10"/>
    <n v="564"/>
    <n v="70.5"/>
    <n v="51882"/>
    <x v="3"/>
    <x v="5"/>
    <s v="2010-4"/>
    <n v="358982"/>
    <n v="1.9638867686959233E-4"/>
    <n v="3.0109448384598667E-4"/>
    <n v="0.8"/>
  </r>
  <r>
    <x v="23"/>
    <n v="7"/>
    <n v="7"/>
    <n v="2092"/>
    <n v="298.857142857143"/>
    <n v="173755"/>
    <x v="3"/>
    <x v="5"/>
    <s v="2010-4"/>
    <n v="358982"/>
    <n v="8.3251289161334835E-4"/>
    <n v="1.1524321023125982E-3"/>
    <n v="1"/>
  </r>
  <r>
    <x v="24"/>
    <n v="167"/>
    <n v="389"/>
    <n v="5968"/>
    <n v="35.736526946106999"/>
    <n v="1541151"/>
    <x v="3"/>
    <x v="5"/>
    <s v="2010-4"/>
    <n v="358982"/>
    <n v="9.9549634650503366E-5"/>
    <n v="4.2845458833572919E-4"/>
    <n v="0.42930591259640105"/>
  </r>
  <r>
    <x v="25"/>
    <n v="26"/>
    <n v="51"/>
    <n v="106"/>
    <n v="4.0769230769230003"/>
    <n v="33589"/>
    <x v="3"/>
    <x v="5"/>
    <s v="2010-4"/>
    <n v="358982"/>
    <n v="1.1356901117390288E-5"/>
    <n v="5.9979080445286537E-5"/>
    <n v="0.50980392156862742"/>
  </r>
  <r>
    <x v="26"/>
    <n v="325"/>
    <n v="541"/>
    <n v="28515"/>
    <n v="87.738461538460996"/>
    <n v="5073519"/>
    <x v="3"/>
    <x v="5"/>
    <s v="2010-4"/>
    <n v="358982"/>
    <n v="2.444090832923684E-4"/>
    <n v="7.2477300126039723E-4"/>
    <n v="0.60073937153419599"/>
  </r>
  <r>
    <x v="27"/>
    <n v="46"/>
    <n v="50"/>
    <n v="540"/>
    <n v="11.739130434782"/>
    <n v="53662"/>
    <x v="3"/>
    <x v="5"/>
    <s v="2010-4"/>
    <n v="358982"/>
    <n v="3.2701167286331906E-5"/>
    <n v="5.41608036703439E-5"/>
    <n v="0.92"/>
  </r>
  <r>
    <x v="43"/>
    <n v="2"/>
    <n v="2"/>
    <n v="7"/>
    <n v="3.5"/>
    <n v="259"/>
    <x v="3"/>
    <x v="5"/>
    <s v="2010-4"/>
    <n v="358982"/>
    <n v="9.7497924687031665E-6"/>
    <n v="6.0123720223669531E-6"/>
    <n v="1"/>
  </r>
  <r>
    <x v="51"/>
    <n v="1"/>
    <n v="1"/>
    <n v="75"/>
    <n v="75"/>
    <n v="375"/>
    <x v="3"/>
    <x v="5"/>
    <s v="2010-4"/>
    <n v="358982"/>
    <n v="2.0892412432935357E-4"/>
    <n v="1.7410343694112796E-5"/>
    <n v="1"/>
  </r>
  <r>
    <x v="29"/>
    <n v="32"/>
    <n v="33"/>
    <n v="361"/>
    <n v="11.28125"/>
    <n v="95838"/>
    <x v="3"/>
    <x v="5"/>
    <s v="2010-4"/>
    <n v="358982"/>
    <n v="3.1425670367873596E-5"/>
    <n v="1.3904770991303181E-4"/>
    <n v="0.96969696969696972"/>
  </r>
  <r>
    <x v="40"/>
    <n v="12"/>
    <n v="13"/>
    <n v="149"/>
    <n v="12.416666666666"/>
    <n v="37716"/>
    <x v="3"/>
    <x v="5"/>
    <s v="2010-4"/>
    <n v="358982"/>
    <n v="3.4588549472302234E-5"/>
    <n v="1.4592189394824955E-4"/>
    <n v="0.92307692307692313"/>
  </r>
  <r>
    <x v="30"/>
    <n v="4"/>
    <n v="6"/>
    <n v="629"/>
    <n v="157.25"/>
    <n v="60388"/>
    <x v="3"/>
    <x v="5"/>
    <s v="2010-4"/>
    <n v="358982"/>
    <n v="4.3804424734387797E-4"/>
    <n v="7.0091722333338901E-4"/>
    <n v="0.66666666666666663"/>
  </r>
  <r>
    <x v="31"/>
    <n v="59"/>
    <n v="197"/>
    <n v="12100"/>
    <n v="205.084745762712"/>
    <n v="2108461"/>
    <x v="3"/>
    <x v="5"/>
    <s v="2010-4"/>
    <n v="358982"/>
    <n v="5.712953456237695E-4"/>
    <n v="1.6591652282771879E-3"/>
    <n v="0.29949238578680204"/>
  </r>
  <r>
    <x v="32"/>
    <n v="15"/>
    <n v="90"/>
    <n v="279"/>
    <n v="18.600000000000001"/>
    <n v="64972"/>
    <x v="3"/>
    <x v="5"/>
    <s v="2010-4"/>
    <n v="358982"/>
    <n v="5.1813182833679688E-5"/>
    <n v="2.0109952897669276E-4"/>
    <n v="0.16666666666666666"/>
  </r>
  <r>
    <x v="33"/>
    <n v="10"/>
    <n v="10"/>
    <n v="115"/>
    <n v="11.5"/>
    <n v="40702"/>
    <x v="3"/>
    <x v="5"/>
    <s v="2010-4"/>
    <n v="358982"/>
    <n v="3.2035032397167544E-5"/>
    <n v="1.8896954907674106E-4"/>
    <n v="1"/>
  </r>
  <r>
    <x v="34"/>
    <n v="47"/>
    <n v="50"/>
    <n v="94"/>
    <n v="2"/>
    <n v="15376"/>
    <x v="3"/>
    <x v="5"/>
    <s v="2010-4"/>
    <n v="358982"/>
    <n v="5.5713099821160947E-6"/>
    <n v="1.5188734447698064E-5"/>
    <n v="0.94"/>
  </r>
  <r>
    <x v="35"/>
    <n v="136"/>
    <n v="152"/>
    <n v="10515"/>
    <n v="77.316176470588005"/>
    <n v="681625"/>
    <x v="3"/>
    <x v="5"/>
    <s v="2010-4"/>
    <n v="358982"/>
    <n v="2.1537619287481825E-4"/>
    <n v="2.3269265726469804E-4"/>
    <n v="0.89473684210526316"/>
  </r>
  <r>
    <x v="36"/>
    <n v="285"/>
    <n v="407"/>
    <n v="24908"/>
    <n v="87.396491228070005"/>
    <n v="5864297"/>
    <x v="3"/>
    <x v="5"/>
    <s v="2010-4"/>
    <n v="358982"/>
    <n v="2.4345647199043406E-4"/>
    <n v="9.5531626942085986E-4"/>
    <n v="0.70024570024570021"/>
  </r>
  <r>
    <x v="37"/>
    <n v="416"/>
    <n v="508"/>
    <n v="56660"/>
    <n v="136.20192307692301"/>
    <n v="25051795"/>
    <x v="3"/>
    <x v="5"/>
    <s v="2010-4"/>
    <n v="358982"/>
    <n v="3.7941156681093485E-4"/>
    <n v="2.7958997506695917E-3"/>
    <n v="0.81889763779527558"/>
  </r>
  <r>
    <x v="0"/>
    <n v="8"/>
    <n v="8"/>
    <n v="621"/>
    <n v="77.625"/>
    <n v="171147"/>
    <x v="0"/>
    <x v="6"/>
    <s v="2011-1"/>
    <n v="358443"/>
    <n v="2.1656162904562233E-4"/>
    <n v="9.9473626211140959E-4"/>
    <n v="1"/>
  </r>
  <r>
    <x v="1"/>
    <n v="23"/>
    <n v="23"/>
    <n v="804"/>
    <n v="34.956521739129997"/>
    <n v="132261"/>
    <x v="0"/>
    <x v="6"/>
    <s v="2011-1"/>
    <n v="358443"/>
    <n v="9.7523237276582315E-5"/>
    <n v="2.6738227374456991E-4"/>
    <n v="1"/>
  </r>
  <r>
    <x v="47"/>
    <n v="2"/>
    <n v="2"/>
    <n v="3232"/>
    <n v="1616"/>
    <n v="472078"/>
    <x v="0"/>
    <x v="6"/>
    <s v="2011-1"/>
    <n v="358443"/>
    <n v="4.5083876655423599E-3"/>
    <n v="1.097519921809976E-2"/>
    <n v="1"/>
  </r>
  <r>
    <x v="2"/>
    <n v="8"/>
    <n v="34"/>
    <n v="162"/>
    <n v="20.25"/>
    <n v="17150"/>
    <x v="0"/>
    <x v="6"/>
    <s v="2011-1"/>
    <n v="358443"/>
    <n v="5.6494338011901473E-5"/>
    <n v="9.9678795977789123E-5"/>
    <n v="0.23529411764705882"/>
  </r>
  <r>
    <x v="3"/>
    <n v="31"/>
    <n v="88"/>
    <n v="3541"/>
    <n v="114.225806451613"/>
    <n v="771764"/>
    <x v="0"/>
    <x v="6"/>
    <s v="2011-1"/>
    <n v="358443"/>
    <n v="3.1867216391898574E-4"/>
    <n v="1.157581210179667E-3"/>
    <n v="0.35227272727272729"/>
  </r>
  <r>
    <x v="4"/>
    <n v="27"/>
    <n v="30"/>
    <n v="1969"/>
    <n v="72.925925925925"/>
    <n v="314494"/>
    <x v="0"/>
    <x v="6"/>
    <s v="2011-1"/>
    <n v="358443"/>
    <n v="2.0345194612790597E-4"/>
    <n v="5.4159824230192702E-4"/>
    <n v="0.9"/>
  </r>
  <r>
    <x v="5"/>
    <n v="29"/>
    <n v="50"/>
    <n v="121"/>
    <n v="4.1724137931029999"/>
    <n v="11388"/>
    <x v="0"/>
    <x v="6"/>
    <s v="2011-1"/>
    <n v="358443"/>
    <n v="1.1640382970522509E-5"/>
    <n v="1.8259047006654316E-5"/>
    <n v="0.57999999999999996"/>
  </r>
  <r>
    <x v="6"/>
    <n v="20"/>
    <n v="30"/>
    <n v="650"/>
    <n v="32.5"/>
    <n v="144437"/>
    <x v="0"/>
    <x v="6"/>
    <s v="2011-1"/>
    <n v="358443"/>
    <n v="9.0669925204286321E-5"/>
    <n v="3.3579723042901293E-4"/>
    <n v="0.66666666666666663"/>
  </r>
  <r>
    <x v="7"/>
    <n v="100"/>
    <n v="138"/>
    <n v="234"/>
    <n v="2.34"/>
    <n v="27938"/>
    <x v="0"/>
    <x v="6"/>
    <s v="2011-1"/>
    <n v="358443"/>
    <n v="6.5282346147086142E-6"/>
    <n v="1.2990442924909494E-5"/>
    <n v="0.72463768115942029"/>
  </r>
  <r>
    <x v="8"/>
    <n v="3"/>
    <n v="3"/>
    <n v="38"/>
    <n v="12.666666666666"/>
    <n v="10232"/>
    <x v="0"/>
    <x v="6"/>
    <s v="2011-1"/>
    <n v="358443"/>
    <n v="3.5338022130899475E-5"/>
    <n v="1.5858712387866814E-4"/>
    <n v="1"/>
  </r>
  <r>
    <x v="9"/>
    <n v="235"/>
    <n v="333"/>
    <n v="0"/>
    <n v="0"/>
    <n v="0"/>
    <x v="0"/>
    <x v="6"/>
    <s v="2011-1"/>
    <n v="358443"/>
    <n v="0"/>
    <s v=""/>
    <n v="0.70570570570570568"/>
  </r>
  <r>
    <x v="10"/>
    <n v="44"/>
    <n v="45"/>
    <n v="2006"/>
    <n v="45.590909090909001"/>
    <n v="168073"/>
    <x v="0"/>
    <x v="6"/>
    <s v="2011-1"/>
    <n v="358443"/>
    <n v="1.2719151745440419E-4"/>
    <n v="1.7761266129207441E-4"/>
    <n v="0.97777777777777775"/>
  </r>
  <r>
    <x v="11"/>
    <n v="5"/>
    <n v="7"/>
    <n v="2124"/>
    <n v="424.8"/>
    <n v="45666"/>
    <x v="0"/>
    <x v="6"/>
    <s v="2011-1"/>
    <n v="358443"/>
    <n v="1.1851256685163332E-3"/>
    <n v="4.2467003121835276E-4"/>
    <n v="0.7142857142857143"/>
  </r>
  <r>
    <x v="12"/>
    <n v="16"/>
    <n v="49"/>
    <n v="70"/>
    <n v="4.375"/>
    <n v="5895"/>
    <x v="0"/>
    <x v="6"/>
    <s v="2011-1"/>
    <n v="358443"/>
    <n v="1.2205566854423158E-5"/>
    <n v="1.7131384906386792E-5"/>
    <n v="0.32653061224489793"/>
  </r>
  <r>
    <x v="13"/>
    <n v="26"/>
    <n v="26"/>
    <n v="1904"/>
    <n v="73.230769230768999"/>
    <n v="86044"/>
    <x v="0"/>
    <x v="6"/>
    <s v="2011-1"/>
    <n v="358443"/>
    <n v="2.0430241134788236E-4"/>
    <n v="1.53877772076481E-4"/>
    <n v="1"/>
  </r>
  <r>
    <x v="14"/>
    <n v="19"/>
    <n v="210"/>
    <n v="0"/>
    <n v="0"/>
    <n v="0"/>
    <x v="0"/>
    <x v="6"/>
    <s v="2011-1"/>
    <n v="358443"/>
    <n v="0"/>
    <s v=""/>
    <n v="9.0476190476190474E-2"/>
  </r>
  <r>
    <x v="15"/>
    <n v="11"/>
    <n v="13"/>
    <n v="1171"/>
    <n v="106.454545454545"/>
    <n v="150053"/>
    <x v="0"/>
    <x v="6"/>
    <s v="2011-1"/>
    <n v="358443"/>
    <n v="2.9699155920061206E-4"/>
    <n v="6.342794539244156E-4"/>
    <n v="0.84615384615384615"/>
  </r>
  <r>
    <x v="16"/>
    <n v="2"/>
    <n v="4"/>
    <n v="1723"/>
    <n v="861.5"/>
    <n v="289478"/>
    <x v="0"/>
    <x v="6"/>
    <s v="2011-1"/>
    <n v="358443"/>
    <n v="2.4034504788766971E-3"/>
    <n v="6.7299868226375365E-3"/>
    <n v="0.5"/>
  </r>
  <r>
    <x v="17"/>
    <n v="1"/>
    <n v="1"/>
    <n v="2"/>
    <n v="2"/>
    <n v="296"/>
    <x v="0"/>
    <x v="6"/>
    <s v="2011-1"/>
    <n v="358443"/>
    <n v="5.5796877048791579E-6"/>
    <n v="1.3763229672035258E-5"/>
    <n v="1"/>
  </r>
  <r>
    <x v="46"/>
    <n v="2"/>
    <n v="2"/>
    <n v="3625"/>
    <n v="1812.5"/>
    <n v="1449202"/>
    <x v="0"/>
    <x v="6"/>
    <s v="2011-1"/>
    <n v="358443"/>
    <n v="5.0565919825467367E-3"/>
    <n v="3.3692060755359521E-2"/>
    <n v="1"/>
  </r>
  <r>
    <x v="18"/>
    <n v="688"/>
    <n v="688"/>
    <n v="8344"/>
    <n v="12.127906976744001"/>
    <n v="849085"/>
    <x v="0"/>
    <x v="6"/>
    <s v="2011-1"/>
    <n v="358443"/>
    <n v="3.3834966722028331E-5"/>
    <n v="5.7384073823852316E-5"/>
    <n v="1"/>
  </r>
  <r>
    <x v="19"/>
    <n v="55"/>
    <n v="84"/>
    <n v="17703"/>
    <n v="321.87272727272699"/>
    <n v="506326"/>
    <x v="0"/>
    <x v="6"/>
    <s v="2011-1"/>
    <n v="358443"/>
    <n v="8.9797464944977863E-4"/>
    <n v="4.2805166013040036E-4"/>
    <n v="0.65476190476190477"/>
  </r>
  <r>
    <x v="20"/>
    <n v="9"/>
    <n v="13"/>
    <n v="2377"/>
    <n v="264.11111111111097"/>
    <n v="423579"/>
    <x v="0"/>
    <x v="6"/>
    <s v="2011-1"/>
    <n v="358443"/>
    <n v="7.3682875969431952E-4"/>
    <n v="2.1883690169861181E-3"/>
    <n v="0.69230769230769229"/>
  </r>
  <r>
    <x v="21"/>
    <n v="1"/>
    <n v="5"/>
    <n v="95"/>
    <n v="95"/>
    <n v="30368"/>
    <x v="0"/>
    <x v="6"/>
    <s v="2011-1"/>
    <n v="358443"/>
    <n v="2.6503516598176002E-4"/>
    <n v="1.4120329685147523E-3"/>
    <n v="0.2"/>
  </r>
  <r>
    <x v="23"/>
    <n v="5"/>
    <n v="6"/>
    <n v="6"/>
    <n v="1.2"/>
    <n v="1002"/>
    <x v="0"/>
    <x v="6"/>
    <s v="2011-1"/>
    <n v="358443"/>
    <n v="3.3478126229274945E-6"/>
    <n v="9.318078467148194E-6"/>
    <n v="0.83333333333333337"/>
  </r>
  <r>
    <x v="24"/>
    <n v="64"/>
    <n v="124"/>
    <n v="183"/>
    <n v="2.859375"/>
    <n v="16341"/>
    <x v="0"/>
    <x v="6"/>
    <s v="2011-1"/>
    <n v="358443"/>
    <n v="7.9772097655694215E-6"/>
    <n v="1.187209333143624E-5"/>
    <n v="0.5161290322580645"/>
  </r>
  <r>
    <x v="25"/>
    <n v="14"/>
    <n v="45"/>
    <n v="123"/>
    <n v="8.7857142857140005"/>
    <n v="15044"/>
    <x v="0"/>
    <x v="6"/>
    <s v="2011-1"/>
    <n v="358443"/>
    <n v="2.451077098928979E-5"/>
    <n v="4.9964774900118645E-5"/>
    <n v="0.31111111111111112"/>
  </r>
  <r>
    <x v="26"/>
    <n v="100"/>
    <n v="130"/>
    <n v="12648"/>
    <n v="126.48"/>
    <n v="1731977"/>
    <x v="0"/>
    <x v="6"/>
    <s v="2011-1"/>
    <n v="358443"/>
    <n v="3.5285945045655798E-4"/>
    <n v="8.0532423100279085E-4"/>
    <n v="0.76923076923076927"/>
  </r>
  <r>
    <x v="27"/>
    <n v="36"/>
    <n v="38"/>
    <n v="171"/>
    <n v="4.75"/>
    <n v="10991"/>
    <x v="0"/>
    <x v="6"/>
    <s v="2011-1"/>
    <n v="358443"/>
    <n v="1.3251758299088E-5"/>
    <n v="1.4195913788038617E-5"/>
    <n v="0.94736842105263153"/>
  </r>
  <r>
    <x v="28"/>
    <n v="2"/>
    <n v="2"/>
    <n v="16"/>
    <n v="8"/>
    <n v="3457"/>
    <x v="0"/>
    <x v="6"/>
    <s v="2011-1"/>
    <n v="358443"/>
    <n v="2.2318750819516632E-5"/>
    <n v="8.0370751649030199E-5"/>
    <n v="1"/>
  </r>
  <r>
    <x v="29"/>
    <n v="37"/>
    <n v="41"/>
    <n v="5612"/>
    <n v="151.67567567567599"/>
    <n v="90237"/>
    <x v="0"/>
    <x v="6"/>
    <s v="2011-1"/>
    <n v="358443"/>
    <n v="4.2315145134840405E-4"/>
    <n v="1.1339961248314901E-4"/>
    <n v="0.90243902439024393"/>
  </r>
  <r>
    <x v="40"/>
    <n v="10"/>
    <n v="13"/>
    <n v="122"/>
    <n v="12.2"/>
    <n v="36313"/>
    <x v="0"/>
    <x v="6"/>
    <s v="2011-1"/>
    <n v="358443"/>
    <n v="3.4036094999762862E-5"/>
    <n v="1.6884599968939738E-4"/>
    <n v="0.76923076923076927"/>
  </r>
  <r>
    <x v="30"/>
    <n v="6"/>
    <n v="10"/>
    <n v="51"/>
    <n v="8.5"/>
    <n v="5138"/>
    <x v="0"/>
    <x v="6"/>
    <s v="2011-1"/>
    <n v="358443"/>
    <n v="2.3713672745736422E-5"/>
    <n v="3.9817271427318211E-5"/>
    <n v="0.6"/>
  </r>
  <r>
    <x v="31"/>
    <n v="62"/>
    <n v="111"/>
    <n v="7940"/>
    <n v="128.064516129032"/>
    <n v="950741"/>
    <x v="0"/>
    <x v="6"/>
    <s v="2011-1"/>
    <n v="358443"/>
    <n v="3.5728000303822925E-4"/>
    <n v="7.130158425032937E-4"/>
    <n v="0.55855855855855852"/>
  </r>
  <r>
    <x v="32"/>
    <n v="10"/>
    <n v="40"/>
    <n v="105"/>
    <n v="10.5"/>
    <n v="15653"/>
    <x v="0"/>
    <x v="6"/>
    <s v="2011-1"/>
    <n v="358443"/>
    <n v="2.9293360450615579E-5"/>
    <n v="7.2782376370394535E-5"/>
    <n v="0.25"/>
  </r>
  <r>
    <x v="33"/>
    <n v="8"/>
    <n v="8"/>
    <n v="164"/>
    <n v="20.5"/>
    <n v="54949"/>
    <x v="0"/>
    <x v="6"/>
    <s v="2011-1"/>
    <n v="358443"/>
    <n v="5.719179897501137E-5"/>
    <n v="3.1937318718271336E-4"/>
    <n v="1"/>
  </r>
  <r>
    <x v="34"/>
    <n v="67"/>
    <n v="72"/>
    <n v="113"/>
    <n v="1.6865671641790001"/>
    <n v="28190"/>
    <x v="0"/>
    <x v="6"/>
    <s v="2011-1"/>
    <n v="358443"/>
    <n v="4.7052590347112374E-6"/>
    <n v="1.9563606517479316E-5"/>
    <n v="0.93055555555555558"/>
  </r>
  <r>
    <x v="35"/>
    <n v="137"/>
    <n v="155"/>
    <n v="18887"/>
    <n v="137.861313868613"/>
    <n v="1474057"/>
    <x v="0"/>
    <x v="6"/>
    <s v="2011-1"/>
    <n v="358443"/>
    <n v="3.8461153898559323E-4"/>
    <n v="5.0029061552256989E-4"/>
    <n v="0.88387096774193552"/>
  </r>
  <r>
    <x v="36"/>
    <n v="57"/>
    <n v="141"/>
    <n v="4775"/>
    <n v="83.771929824560999"/>
    <n v="929305"/>
    <x v="0"/>
    <x v="6"/>
    <s v="2011-1"/>
    <n v="358443"/>
    <n v="2.3371060342805133E-4"/>
    <n v="7.5807480739513162E-4"/>
    <n v="0.40425531914893614"/>
  </r>
  <r>
    <x v="37"/>
    <n v="40"/>
    <n v="51"/>
    <n v="2848"/>
    <n v="71.2"/>
    <n v="918156"/>
    <x v="0"/>
    <x v="6"/>
    <s v="2011-1"/>
    <n v="358443"/>
    <n v="1.9863688229369804E-4"/>
    <n v="1.0672966134085476E-3"/>
    <n v="0.78431372549019607"/>
  </r>
  <r>
    <x v="0"/>
    <n v="7"/>
    <n v="7"/>
    <n v="85"/>
    <n v="12.142857142857"/>
    <n v="10691"/>
    <x v="1"/>
    <x v="6"/>
    <s v="2011-2"/>
    <n v="356600"/>
    <n v="3.405175867318284E-5"/>
    <n v="7.1381833720587793E-5"/>
    <n v="1"/>
  </r>
  <r>
    <x v="1"/>
    <n v="49"/>
    <n v="50"/>
    <n v="4997"/>
    <n v="101.979591836735"/>
    <n v="506129"/>
    <x v="1"/>
    <x v="6"/>
    <s v="2011-2"/>
    <n v="356600"/>
    <n v="2.8597754300823048E-4"/>
    <n v="4.827614164005493E-4"/>
    <n v="0.98"/>
  </r>
  <r>
    <x v="2"/>
    <n v="4"/>
    <n v="21"/>
    <n v="53"/>
    <n v="13.25"/>
    <n v="4463"/>
    <x v="1"/>
    <x v="6"/>
    <s v="2011-2"/>
    <n v="356600"/>
    <n v="3.7156477846326413E-5"/>
    <n v="5.2147597681809685E-5"/>
    <n v="0.19047619047619047"/>
  </r>
  <r>
    <x v="3"/>
    <n v="37"/>
    <n v="85"/>
    <n v="3518"/>
    <n v="95.081081081080995"/>
    <n v="401449"/>
    <x v="1"/>
    <x v="6"/>
    <s v="2011-2"/>
    <n v="356600"/>
    <n v="2.6663230813539257E-4"/>
    <n v="5.0710286843208834E-4"/>
    <n v="0.43529411764705883"/>
  </r>
  <r>
    <x v="4"/>
    <n v="15"/>
    <n v="18"/>
    <n v="3890"/>
    <n v="259.33333333333297"/>
    <n v="236422"/>
    <x v="1"/>
    <x v="6"/>
    <s v="2011-2"/>
    <n v="356600"/>
    <n v="7.2723873621237509E-4"/>
    <n v="7.3665482644731E-4"/>
    <n v="0.83333333333333337"/>
  </r>
  <r>
    <x v="5"/>
    <n v="20"/>
    <n v="67"/>
    <n v="132"/>
    <n v="6.6"/>
    <n v="17286"/>
    <x v="1"/>
    <x v="6"/>
    <s v="2011-2"/>
    <n v="356600"/>
    <n v="1.8508132361189005E-5"/>
    <n v="4.03954010095345E-5"/>
    <n v="0.29850746268656714"/>
  </r>
  <r>
    <x v="6"/>
    <n v="21"/>
    <n v="25"/>
    <n v="1829"/>
    <n v="87.095238095238003"/>
    <n v="155362"/>
    <x v="1"/>
    <x v="6"/>
    <s v="2011-2"/>
    <n v="356600"/>
    <n v="2.4423790828726307E-4"/>
    <n v="3.4577446607732607E-4"/>
    <n v="0.84"/>
  </r>
  <r>
    <x v="7"/>
    <n v="50"/>
    <n v="84"/>
    <n v="140"/>
    <n v="2.8"/>
    <n v="13002"/>
    <x v="1"/>
    <x v="6"/>
    <s v="2011-2"/>
    <n v="356600"/>
    <n v="7.8519349411104876E-6"/>
    <n v="1.2153673583847445E-5"/>
    <n v="0.59523809523809523"/>
  </r>
  <r>
    <x v="8"/>
    <n v="3"/>
    <n v="5"/>
    <n v="28"/>
    <n v="9.333333333333"/>
    <n v="3618"/>
    <x v="1"/>
    <x v="6"/>
    <s v="2011-2"/>
    <n v="356600"/>
    <n v="2.6173116470367359E-5"/>
    <n v="5.6365675827255426E-5"/>
    <n v="0.6"/>
  </r>
  <r>
    <x v="9"/>
    <n v="233"/>
    <n v="320"/>
    <n v="8"/>
    <n v="3.4334763948000002E-2"/>
    <n v="238"/>
    <x v="1"/>
    <x v="6"/>
    <s v="2011-2"/>
    <n v="356600"/>
    <n v="9.6283690263600681E-8"/>
    <n v="4.7740663089035338E-8"/>
    <n v="0.72812500000000002"/>
  </r>
  <r>
    <x v="10"/>
    <n v="48"/>
    <n v="53"/>
    <n v="1520"/>
    <n v="31.666666666666"/>
    <n v="168297"/>
    <x v="1"/>
    <x v="6"/>
    <s v="2011-2"/>
    <n v="356600"/>
    <n v="8.8801645167319124E-5"/>
    <n v="1.6387116750794196E-4"/>
    <n v="0.90566037735849059"/>
  </r>
  <r>
    <x v="11"/>
    <n v="20"/>
    <n v="35"/>
    <n v="129"/>
    <n v="6.45"/>
    <n v="21466"/>
    <x v="1"/>
    <x v="6"/>
    <s v="2011-2"/>
    <n v="356600"/>
    <n v="1.8087492989343804E-5"/>
    <n v="5.0163581977939799E-5"/>
    <n v="0.5714285714285714"/>
  </r>
  <r>
    <x v="41"/>
    <n v="7"/>
    <n v="8"/>
    <n v="263"/>
    <n v="37.571428571428001"/>
    <n v="32931"/>
    <x v="1"/>
    <x v="6"/>
    <s v="2011-2"/>
    <n v="356600"/>
    <n v="1.0536014742408301E-4"/>
    <n v="2.1987420879736869E-4"/>
    <n v="0.875"/>
  </r>
  <r>
    <x v="12"/>
    <n v="16"/>
    <n v="45"/>
    <n v="55"/>
    <n v="3.4375"/>
    <n v="3648"/>
    <x v="1"/>
    <x v="6"/>
    <s v="2011-2"/>
    <n v="356600"/>
    <n v="9.6396522714526082E-6"/>
    <n v="1.0656197420078519E-5"/>
    <n v="0.35555555555555557"/>
  </r>
  <r>
    <x v="13"/>
    <n v="21"/>
    <n v="21"/>
    <n v="879"/>
    <n v="41.857142857142001"/>
    <n v="72004"/>
    <x v="1"/>
    <x v="6"/>
    <s v="2011-2"/>
    <n v="356600"/>
    <n v="1.1737841519108805E-4"/>
    <n v="1.6025247264730952E-4"/>
    <n v="1"/>
  </r>
  <r>
    <x v="14"/>
    <n v="11"/>
    <n v="182"/>
    <n v="1"/>
    <n v="9.0909090908999998E-2"/>
    <n v="170"/>
    <x v="1"/>
    <x v="6"/>
    <s v="2011-2"/>
    <n v="356600"/>
    <n v="2.5493295263320248E-7"/>
    <n v="7.2231003246074031E-7"/>
    <n v="6.043956043956044E-2"/>
  </r>
  <r>
    <x v="15"/>
    <n v="3"/>
    <n v="7"/>
    <n v="85"/>
    <n v="28.333333333333002"/>
    <n v="12616"/>
    <x v="1"/>
    <x v="6"/>
    <s v="2011-2"/>
    <n v="356600"/>
    <n v="7.9454103570759962E-5"/>
    <n v="1.965476413036682E-4"/>
    <n v="0.42857142857142855"/>
  </r>
  <r>
    <x v="16"/>
    <n v="6"/>
    <n v="9"/>
    <n v="791"/>
    <n v="131.833333333333"/>
    <n v="100831"/>
    <x v="1"/>
    <x v="6"/>
    <s v="2011-2"/>
    <n v="356600"/>
    <n v="3.6969527014395123E-4"/>
    <n v="7.8543497226895795E-4"/>
    <n v="0.66666666666666663"/>
  </r>
  <r>
    <x v="17"/>
    <n v="88"/>
    <n v="89"/>
    <n v="5073"/>
    <n v="57.647727272727003"/>
    <n v="444658"/>
    <x v="1"/>
    <x v="6"/>
    <s v="2011-2"/>
    <n v="356600"/>
    <n v="1.6165935858869043E-4"/>
    <n v="2.3616245177518201E-4"/>
    <n v="0.9887640449438202"/>
  </r>
  <r>
    <x v="18"/>
    <n v="918"/>
    <n v="920"/>
    <n v="12096"/>
    <n v="13.176470588235"/>
    <n v="1377574"/>
    <x v="1"/>
    <x v="6"/>
    <s v="2011-2"/>
    <n v="356600"/>
    <n v="3.6950282075813238E-5"/>
    <n v="7.0135785769822465E-5"/>
    <n v="0.99782608695652175"/>
  </r>
  <r>
    <x v="19"/>
    <n v="98"/>
    <n v="152"/>
    <n v="20474"/>
    <n v="208.91836734693899"/>
    <n v="1174522"/>
    <x v="1"/>
    <x v="6"/>
    <s v="2011-2"/>
    <n v="356600"/>
    <n v="5.8586193871828097E-4"/>
    <n v="5.6014761485076426E-4"/>
    <n v="0.64473684210526316"/>
  </r>
  <r>
    <x v="20"/>
    <n v="24"/>
    <n v="28"/>
    <n v="7953"/>
    <n v="331.375"/>
    <n v="422647"/>
    <x v="1"/>
    <x v="6"/>
    <s v="2011-2"/>
    <n v="356600"/>
    <n v="9.292624789680314E-4"/>
    <n v="8.2306466940861229E-4"/>
    <n v="0.8571428571428571"/>
  </r>
  <r>
    <x v="21"/>
    <n v="3"/>
    <n v="12"/>
    <n v="71"/>
    <n v="23.666666666666"/>
    <n v="6644"/>
    <x v="1"/>
    <x v="6"/>
    <s v="2011-2"/>
    <n v="356600"/>
    <n v="6.6367545335574871E-5"/>
    <n v="1.0350844394590597E-4"/>
    <n v="0.25"/>
  </r>
  <r>
    <x v="22"/>
    <n v="1"/>
    <n v="1"/>
    <n v="7"/>
    <n v="7"/>
    <n v="938"/>
    <x v="1"/>
    <x v="6"/>
    <s v="2011-2"/>
    <n v="356600"/>
    <n v="1.962983735277622E-5"/>
    <n v="4.3839970087866887E-5"/>
    <n v="1"/>
  </r>
  <r>
    <x v="23"/>
    <n v="3"/>
    <n v="4"/>
    <n v="4"/>
    <n v="1.333333333333"/>
    <n v="619"/>
    <x v="1"/>
    <x v="6"/>
    <s v="2011-2"/>
    <n v="356600"/>
    <n v="3.7390166386231072E-6"/>
    <n v="9.6435470804487654E-6"/>
    <n v="0.75"/>
  </r>
  <r>
    <x v="24"/>
    <n v="82"/>
    <n v="157"/>
    <n v="1471"/>
    <n v="17.939024390242999"/>
    <n v="160023"/>
    <x v="1"/>
    <x v="6"/>
    <s v="2011-2"/>
    <n v="356600"/>
    <n v="5.0305733006850808E-5"/>
    <n v="9.1208637128430633E-5"/>
    <n v="0.52229299363057324"/>
  </r>
  <r>
    <x v="25"/>
    <n v="20"/>
    <n v="42"/>
    <n v="84"/>
    <n v="4.2"/>
    <n v="9045"/>
    <x v="1"/>
    <x v="6"/>
    <s v="2011-2"/>
    <n v="356600"/>
    <n v="1.1777902411665732E-5"/>
    <n v="2.1137128435221535E-5"/>
    <n v="0.47619047619047616"/>
  </r>
  <r>
    <x v="26"/>
    <n v="21"/>
    <n v="22"/>
    <n v="1007"/>
    <n v="47.952380952379997"/>
    <n v="617224"/>
    <x v="1"/>
    <x v="6"/>
    <s v="2011-2"/>
    <n v="356600"/>
    <n v="1.3447106268194055E-4"/>
    <n v="1.3736969081893093E-3"/>
    <n v="0.95454545454545459"/>
  </r>
  <r>
    <x v="27"/>
    <n v="112"/>
    <n v="114"/>
    <n v="10231"/>
    <n v="91.348214285713993"/>
    <n v="434949"/>
    <x v="1"/>
    <x v="6"/>
    <s v="2011-2"/>
    <n v="356600"/>
    <n v="2.5616436984215925E-4"/>
    <n v="1.8150463704831284E-4"/>
    <n v="0.98245614035087714"/>
  </r>
  <r>
    <x v="28"/>
    <n v="2"/>
    <n v="3"/>
    <n v="35"/>
    <n v="17.5"/>
    <n v="6835"/>
    <x v="1"/>
    <x v="6"/>
    <s v="2011-2"/>
    <n v="356600"/>
    <n v="4.9074593381940553E-5"/>
    <n v="1.597261170312208E-4"/>
    <n v="0.66666666666666663"/>
  </r>
  <r>
    <x v="29"/>
    <n v="43"/>
    <n v="49"/>
    <n v="191"/>
    <n v="4.4418604651160001"/>
    <n v="42600"/>
    <x v="1"/>
    <x v="6"/>
    <s v="2011-2"/>
    <n v="356600"/>
    <n v="1.2456142639136287E-5"/>
    <n v="4.6302938606213421E-5"/>
    <n v="0.87755102040816324"/>
  </r>
  <r>
    <x v="40"/>
    <n v="12"/>
    <n v="17"/>
    <n v="152"/>
    <n v="12.666666666666"/>
    <n v="28856"/>
    <x v="1"/>
    <x v="6"/>
    <s v="2011-2"/>
    <n v="356600"/>
    <n v="3.5520658066926525E-5"/>
    <n v="1.1238860846263508E-4"/>
    <n v="0.70588235294117652"/>
  </r>
  <r>
    <x v="30"/>
    <n v="9"/>
    <n v="15"/>
    <n v="124"/>
    <n v="13.777777777777001"/>
    <n v="25949"/>
    <x v="1"/>
    <x v="6"/>
    <s v="2011-2"/>
    <n v="356600"/>
    <n v="3.8636505265779588E-5"/>
    <n v="1.3475519827173583E-4"/>
    <n v="0.6"/>
  </r>
  <r>
    <x v="31"/>
    <n v="66"/>
    <n v="116"/>
    <n v="3597"/>
    <n v="54.5"/>
    <n v="656007"/>
    <x v="1"/>
    <x v="6"/>
    <s v="2011-2"/>
    <n v="356600"/>
    <n v="1.528323051037577E-4"/>
    <n v="4.6454944849504582E-4"/>
    <n v="0.56896551724137934"/>
  </r>
  <r>
    <x v="32"/>
    <n v="8"/>
    <n v="83"/>
    <n v="312"/>
    <n v="39"/>
    <n v="44895"/>
    <x v="1"/>
    <x v="6"/>
    <s v="2011-2"/>
    <n v="356600"/>
    <n v="1.0936623667975323E-4"/>
    <n v="2.6228617498597864E-4"/>
    <n v="9.6385542168674704E-2"/>
  </r>
  <r>
    <x v="33"/>
    <n v="19"/>
    <n v="19"/>
    <n v="490"/>
    <n v="25.789473684210002"/>
    <n v="301593"/>
    <x v="1"/>
    <x v="6"/>
    <s v="2011-2"/>
    <n v="356600"/>
    <n v="7.2320453404963543E-5"/>
    <n v="7.4188239808718271E-4"/>
    <n v="1"/>
  </r>
  <r>
    <x v="34"/>
    <n v="74"/>
    <n v="78"/>
    <n v="130"/>
    <n v="1.7567567567560001"/>
    <n v="34706"/>
    <x v="1"/>
    <x v="6"/>
    <s v="2011-2"/>
    <n v="356600"/>
    <n v="4.9264070576444197E-6"/>
    <n v="2.1919985043924004E-5"/>
    <n v="0.94871794871794868"/>
  </r>
  <r>
    <x v="44"/>
    <n v="1"/>
    <n v="1"/>
    <n v="1"/>
    <n v="1"/>
    <n v="115"/>
    <x v="1"/>
    <x v="6"/>
    <s v="2011-2"/>
    <n v="356600"/>
    <n v="2.8042624789680312E-6"/>
    <n v="5.3748364180220605E-6"/>
    <n v="1"/>
  </r>
  <r>
    <x v="35"/>
    <n v="185"/>
    <n v="197"/>
    <n v="28107"/>
    <n v="151.92972972973001"/>
    <n v="624225"/>
    <x v="1"/>
    <x v="6"/>
    <s v="2011-2"/>
    <n v="356600"/>
    <n v="4.2605084052083569E-4"/>
    <n v="1.5770186900304707E-4"/>
    <n v="0.93908629441624369"/>
  </r>
  <r>
    <x v="36"/>
    <n v="51"/>
    <n v="67"/>
    <n v="4203"/>
    <n v="82.411764705882007"/>
    <n v="576417"/>
    <x v="1"/>
    <x v="6"/>
    <s v="2011-2"/>
    <n v="356600"/>
    <n v="2.311042195902468E-4"/>
    <n v="5.2824332200631014E-4"/>
    <n v="0.76119402985074625"/>
  </r>
  <r>
    <x v="37"/>
    <n v="48"/>
    <n v="66"/>
    <n v="18009"/>
    <n v="375.1875"/>
    <n v="4268972"/>
    <x v="1"/>
    <x v="6"/>
    <s v="2011-2"/>
    <n v="356600"/>
    <n v="1.0521242288278182E-3"/>
    <n v="4.1567076400573317E-3"/>
    <n v="0.72727272727272729"/>
  </r>
  <r>
    <x v="0"/>
    <n v="11"/>
    <n v="11"/>
    <n v="349"/>
    <n v="31.727272727271998"/>
    <n v="59087"/>
    <x v="2"/>
    <x v="6"/>
    <s v="2011-3"/>
    <n v="358279"/>
    <n v="8.8554653572417018E-5"/>
    <n v="2.4987721182585505E-4"/>
    <n v="1"/>
  </r>
  <r>
    <x v="1"/>
    <n v="216"/>
    <n v="225"/>
    <n v="6237"/>
    <n v="28.875"/>
    <n v="424172"/>
    <x v="2"/>
    <x v="6"/>
    <s v="2011-3"/>
    <n v="358279"/>
    <n v="8.0593615590084826E-5"/>
    <n v="9.1351491400987271E-5"/>
    <n v="0.96"/>
  </r>
  <r>
    <x v="2"/>
    <n v="9"/>
    <n v="21"/>
    <n v="77"/>
    <n v="8.5555555555549994"/>
    <n v="9744"/>
    <x v="2"/>
    <x v="6"/>
    <s v="2011-3"/>
    <n v="358279"/>
    <n v="2.3879589804468025E-5"/>
    <n v="5.0364225769423469E-5"/>
    <n v="0.42857142857142855"/>
  </r>
  <r>
    <x v="3"/>
    <n v="37"/>
    <n v="88"/>
    <n v="3086"/>
    <n v="83.405405405405006"/>
    <n v="368372"/>
    <x v="2"/>
    <x v="6"/>
    <s v="2011-3"/>
    <n v="358279"/>
    <n v="2.3279456905206559E-4"/>
    <n v="4.6313999238954142E-4"/>
    <n v="0.42045454545454547"/>
  </r>
  <r>
    <x v="4"/>
    <n v="10"/>
    <n v="17"/>
    <n v="2312"/>
    <n v="231.2"/>
    <n v="195687"/>
    <x v="2"/>
    <x v="6"/>
    <s v="2011-3"/>
    <n v="358279"/>
    <n v="6.4530714889792591E-4"/>
    <n v="9.1031012144166977E-4"/>
    <n v="0.58823529411764708"/>
  </r>
  <r>
    <x v="5"/>
    <n v="38"/>
    <n v="100"/>
    <n v="256"/>
    <n v="6.7368421052630003"/>
    <n v="43848"/>
    <x v="2"/>
    <x v="6"/>
    <s v="2011-3"/>
    <n v="358279"/>
    <n v="1.8803340707278406E-5"/>
    <n v="5.3677661675308831E-5"/>
    <n v="0.38"/>
  </r>
  <r>
    <x v="6"/>
    <n v="13"/>
    <n v="15"/>
    <n v="3781"/>
    <n v="290.84615384615398"/>
    <n v="415313"/>
    <x v="2"/>
    <x v="6"/>
    <s v="2011-3"/>
    <n v="358279"/>
    <n v="8.1178677468161399E-4"/>
    <n v="1.4861394725969547E-3"/>
    <n v="0.8666666666666667"/>
  </r>
  <r>
    <x v="7"/>
    <n v="52"/>
    <n v="91"/>
    <n v="169"/>
    <n v="3.25"/>
    <n v="18967"/>
    <x v="2"/>
    <x v="6"/>
    <s v="2011-3"/>
    <n v="358279"/>
    <n v="9.071142880269287E-6"/>
    <n v="1.6967689054247297E-5"/>
    <n v="0.5714285714285714"/>
  </r>
  <r>
    <x v="8"/>
    <n v="15"/>
    <n v="16"/>
    <n v="5508"/>
    <n v="367.2"/>
    <n v="259660"/>
    <x v="2"/>
    <x v="6"/>
    <s v="2011-3"/>
    <n v="358279"/>
    <n v="1.0248995894261176E-3"/>
    <n v="8.0526938813358046E-4"/>
    <n v="0.9375"/>
  </r>
  <r>
    <x v="9"/>
    <n v="264"/>
    <n v="351"/>
    <n v="2"/>
    <n v="7.5757575749999997E-3"/>
    <n v="247"/>
    <x v="2"/>
    <x v="6"/>
    <s v="2011-3"/>
    <n v="358279"/>
    <n v="2.1144855196648422E-8"/>
    <n v="4.3523160279768004E-8"/>
    <n v="0.75213675213675213"/>
  </r>
  <r>
    <x v="10"/>
    <n v="32"/>
    <n v="37"/>
    <n v="926"/>
    <n v="28.9375"/>
    <n v="92210"/>
    <x v="2"/>
    <x v="6"/>
    <s v="2011-3"/>
    <n v="358279"/>
    <n v="8.0768060645474614E-5"/>
    <n v="1.340464879791075E-4"/>
    <n v="0.86486486486486491"/>
  </r>
  <r>
    <x v="11"/>
    <n v="27"/>
    <n v="51"/>
    <n v="274"/>
    <n v="10.148148148148"/>
    <n v="34058"/>
    <x v="2"/>
    <x v="6"/>
    <s v="2011-3"/>
    <n v="358279"/>
    <n v="2.8324708252920208E-5"/>
    <n v="5.8679009347807574E-5"/>
    <n v="0.52941176470588236"/>
  </r>
  <r>
    <x v="12"/>
    <n v="25"/>
    <n v="76"/>
    <n v="415"/>
    <n v="16.600000000000001"/>
    <n v="43829"/>
    <x v="2"/>
    <x v="6"/>
    <s v="2011-3"/>
    <n v="358279"/>
    <n v="4.6332606711529286E-5"/>
    <n v="8.1554691548578993E-5"/>
    <n v="0.32894736842105265"/>
  </r>
  <r>
    <x v="13"/>
    <n v="16"/>
    <n v="16"/>
    <n v="823"/>
    <n v="51.4375"/>
    <n v="53928"/>
    <x v="2"/>
    <x v="6"/>
    <s v="2011-3"/>
    <n v="358279"/>
    <n v="1.4356828058580045E-4"/>
    <n v="1.5679121578434681E-4"/>
    <n v="1"/>
  </r>
  <r>
    <x v="14"/>
    <n v="20"/>
    <n v="193"/>
    <n v="6"/>
    <n v="0.3"/>
    <n v="714"/>
    <x v="2"/>
    <x v="6"/>
    <s v="2011-3"/>
    <n v="358279"/>
    <n v="8.3733626587101114E-7"/>
    <n v="1.6607169273108384E-6"/>
    <n v="0.10362694300518134"/>
  </r>
  <r>
    <x v="15"/>
    <n v="6"/>
    <n v="8"/>
    <n v="1467"/>
    <n v="244.5"/>
    <n v="255707"/>
    <x v="2"/>
    <x v="6"/>
    <s v="2011-3"/>
    <n v="358279"/>
    <n v="6.8242905668487405E-4"/>
    <n v="1.9825254123803575E-3"/>
    <n v="0.75"/>
  </r>
  <r>
    <x v="16"/>
    <n v="5"/>
    <n v="9"/>
    <n v="15"/>
    <n v="3"/>
    <n v="3063"/>
    <x v="2"/>
    <x v="6"/>
    <s v="2011-3"/>
    <n v="358279"/>
    <n v="8.3733626587101109E-6"/>
    <n v="2.8497344248476742E-5"/>
    <n v="0.55555555555555558"/>
  </r>
  <r>
    <x v="38"/>
    <n v="0"/>
    <n v="1"/>
    <n v="5"/>
    <m/>
    <n v="510"/>
    <x v="2"/>
    <x v="6"/>
    <s v="2011-3"/>
    <n v="358279"/>
    <n v="0"/>
    <n v="0"/>
    <n v="0"/>
  </r>
  <r>
    <x v="17"/>
    <n v="84"/>
    <n v="88"/>
    <n v="4753"/>
    <n v="56.583333333333002"/>
    <n v="523642"/>
    <x v="2"/>
    <x v="6"/>
    <s v="2011-3"/>
    <n v="358279"/>
    <n v="1.5793092347955924E-4"/>
    <n v="2.8998970696641894E-4"/>
    <n v="0.95454545454545459"/>
  </r>
  <r>
    <x v="18"/>
    <n v="878"/>
    <n v="878"/>
    <n v="11898"/>
    <n v="13.551252847380001"/>
    <n v="1369012"/>
    <x v="2"/>
    <x v="6"/>
    <s v="2011-3"/>
    <n v="358279"/>
    <n v="3.7823184856996925E-5"/>
    <n v="7.2533750696821686E-5"/>
    <n v="1"/>
  </r>
  <r>
    <x v="19"/>
    <n v="68"/>
    <n v="109"/>
    <n v="12290"/>
    <n v="180.73529411764699"/>
    <n v="498991"/>
    <x v="2"/>
    <x v="6"/>
    <s v="2011-3"/>
    <n v="358279"/>
    <n v="5.0445405429189823E-4"/>
    <n v="3.4135887307454375E-4"/>
    <n v="0.62385321100917435"/>
  </r>
  <r>
    <x v="20"/>
    <n v="31"/>
    <n v="45"/>
    <n v="12257"/>
    <n v="395.38709677419399"/>
    <n v="1004009"/>
    <x v="2"/>
    <x v="6"/>
    <s v="2011-3"/>
    <n v="358279"/>
    <n v="1.1035731839549457E-3"/>
    <n v="1.5066185429406613E-3"/>
    <n v="0.68888888888888888"/>
  </r>
  <r>
    <x v="21"/>
    <n v="2"/>
    <n v="5"/>
    <n v="20"/>
    <n v="10"/>
    <n v="2511"/>
    <x v="2"/>
    <x v="6"/>
    <s v="2011-3"/>
    <n v="358279"/>
    <n v="2.7911208862367039E-5"/>
    <n v="5.8404204544503031E-5"/>
    <n v="0.4"/>
  </r>
  <r>
    <x v="22"/>
    <n v="2"/>
    <n v="2"/>
    <n v="16"/>
    <n v="8"/>
    <n v="1300"/>
    <x v="2"/>
    <x v="6"/>
    <s v="2011-3"/>
    <n v="358279"/>
    <n v="2.232896708989363E-5"/>
    <n v="3.0237142934230954E-5"/>
    <n v="1"/>
  </r>
  <r>
    <x v="39"/>
    <n v="1"/>
    <n v="3"/>
    <n v="76"/>
    <n v="76"/>
    <n v="12078"/>
    <x v="2"/>
    <x v="6"/>
    <s v="2011-3"/>
    <n v="358279"/>
    <n v="2.1212518735398949E-4"/>
    <n v="5.6185263439944839E-4"/>
    <n v="0.33333333333333331"/>
  </r>
  <r>
    <x v="23"/>
    <n v="4"/>
    <n v="5"/>
    <n v="115"/>
    <n v="28.75"/>
    <n v="32807"/>
    <x v="2"/>
    <x v="6"/>
    <s v="2011-3"/>
    <n v="358279"/>
    <n v="8.0244725479305238E-5"/>
    <n v="3.8153459547819811E-4"/>
    <n v="0.8"/>
  </r>
  <r>
    <x v="24"/>
    <n v="71"/>
    <n v="150"/>
    <n v="3317"/>
    <n v="46.718309859153997"/>
    <n v="59785"/>
    <x v="2"/>
    <x v="6"/>
    <s v="2011-3"/>
    <n v="358279"/>
    <n v="1.3039645041756283E-4"/>
    <n v="3.9170695348276523E-5"/>
    <n v="0.47333333333333333"/>
  </r>
  <r>
    <x v="25"/>
    <n v="21"/>
    <n v="46"/>
    <n v="92"/>
    <n v="4.3809523809520003"/>
    <n v="13670"/>
    <x v="2"/>
    <x v="6"/>
    <s v="2011-3"/>
    <n v="358279"/>
    <n v="1.2227767692083545E-5"/>
    <n v="3.0281446440359067E-5"/>
    <n v="0.45652173913043476"/>
  </r>
  <r>
    <x v="27"/>
    <n v="183"/>
    <n v="185"/>
    <n v="2819"/>
    <n v="15.404371584699"/>
    <n v="215808"/>
    <x v="2"/>
    <x v="6"/>
    <s v="2011-3"/>
    <n v="358279"/>
    <n v="4.2995463269404572E-5"/>
    <n v="5.4858489637245248E-5"/>
    <n v="0.98918918918918919"/>
  </r>
  <r>
    <x v="28"/>
    <n v="2"/>
    <n v="2"/>
    <n v="8"/>
    <n v="4"/>
    <n v="3036"/>
    <x v="2"/>
    <x v="6"/>
    <s v="2011-3"/>
    <n v="358279"/>
    <n v="1.1164483544946815E-5"/>
    <n v="7.0615358421788601E-5"/>
    <n v="1"/>
  </r>
  <r>
    <x v="29"/>
    <n v="43"/>
    <n v="48"/>
    <n v="256"/>
    <n v="5.9534883720930001"/>
    <n v="66407"/>
    <x v="2"/>
    <x v="6"/>
    <s v="2011-3"/>
    <n v="358279"/>
    <n v="1.6616905741316124E-5"/>
    <n v="7.1841071586170577E-5"/>
    <n v="0.89583333333333337"/>
  </r>
  <r>
    <x v="40"/>
    <n v="11"/>
    <n v="15"/>
    <n v="131"/>
    <n v="11.909090909090001"/>
    <n v="33577"/>
    <x v="2"/>
    <x v="6"/>
    <s v="2011-3"/>
    <n v="358279"/>
    <n v="3.3239712372452753E-5"/>
    <n v="1.419961606017616E-4"/>
    <n v="0.73333333333333328"/>
  </r>
  <r>
    <x v="30"/>
    <n v="12"/>
    <n v="15"/>
    <n v="99"/>
    <n v="8.25"/>
    <n v="14605"/>
    <x v="2"/>
    <x v="6"/>
    <s v="2011-3"/>
    <n v="358279"/>
    <n v="2.3026747311452805E-5"/>
    <n v="5.6617111865954248E-5"/>
    <n v="0.8"/>
  </r>
  <r>
    <x v="31"/>
    <n v="49"/>
    <n v="101"/>
    <n v="7494"/>
    <n v="152.93877551020401"/>
    <n v="627619"/>
    <x v="2"/>
    <x v="6"/>
    <s v="2011-3"/>
    <n v="358279"/>
    <n v="4.2687061064199691E-4"/>
    <n v="5.9583690459149425E-4"/>
    <n v="0.48514851485148514"/>
  </r>
  <r>
    <x v="32"/>
    <n v="36"/>
    <n v="158"/>
    <n v="602"/>
    <n v="16.722222222222001"/>
    <n v="68508"/>
    <x v="2"/>
    <x v="6"/>
    <s v="2011-3"/>
    <n v="358279"/>
    <n v="4.6673743708735375E-5"/>
    <n v="8.8525050775139624E-5"/>
    <n v="0.22784810126582278"/>
  </r>
  <r>
    <x v="33"/>
    <n v="44"/>
    <n v="46"/>
    <n v="1852"/>
    <n v="42.090909090909001"/>
    <n v="436055"/>
    <x v="2"/>
    <x v="6"/>
    <s v="2011-3"/>
    <n v="358279"/>
    <n v="1.1748081548432646E-4"/>
    <n v="4.6101599168482698E-4"/>
    <n v="0.95652173913043481"/>
  </r>
  <r>
    <x v="34"/>
    <n v="49"/>
    <n v="55"/>
    <n v="146"/>
    <n v="2.979591836734"/>
    <n v="25844"/>
    <x v="2"/>
    <x v="6"/>
    <s v="2011-3"/>
    <n v="358279"/>
    <n v="8.3164010079686504E-6"/>
    <n v="2.4535281695198832E-5"/>
    <n v="0.89090909090909087"/>
  </r>
  <r>
    <x v="35"/>
    <n v="315"/>
    <n v="331"/>
    <n v="16402"/>
    <n v="52.069841269841"/>
    <n v="1067017"/>
    <x v="2"/>
    <x v="6"/>
    <s v="2011-3"/>
    <n v="358279"/>
    <n v="1.453332215112831E-4"/>
    <n v="1.5757531400368327E-4"/>
    <n v="0.95166163141993954"/>
  </r>
  <r>
    <x v="36"/>
    <n v="27"/>
    <n v="56"/>
    <n v="1352"/>
    <n v="50.074074074073998"/>
    <n v="198020"/>
    <x v="2"/>
    <x v="6"/>
    <s v="2011-3"/>
    <n v="358279"/>
    <n v="1.3976279400711178E-4"/>
    <n v="3.4117145548925382E-4"/>
    <n v="0.48214285714285715"/>
  </r>
  <r>
    <x v="54"/>
    <n v="0"/>
    <n v="1"/>
    <n v="3"/>
    <m/>
    <n v="129"/>
    <x v="2"/>
    <x v="6"/>
    <s v="2011-3"/>
    <n v="358279"/>
    <n v="0"/>
    <n v="0"/>
    <n v="0"/>
  </r>
  <r>
    <x v="37"/>
    <n v="30"/>
    <n v="49"/>
    <n v="1496"/>
    <n v="49.866666666665999"/>
    <n v="241076"/>
    <x v="2"/>
    <x v="6"/>
    <s v="2011-3"/>
    <n v="358279"/>
    <n v="1.3918389486033511E-4"/>
    <n v="3.738179215391059E-4"/>
    <n v="0.61224489795918369"/>
  </r>
  <r>
    <x v="0"/>
    <n v="4"/>
    <n v="4"/>
    <n v="157"/>
    <n v="39.25"/>
    <n v="21876"/>
    <x v="3"/>
    <x v="6"/>
    <s v="2011-4"/>
    <n v="360450"/>
    <n v="1.088916631987793E-4"/>
    <n v="2.5287834651130533E-4"/>
    <n v="1"/>
  </r>
  <r>
    <x v="1"/>
    <n v="34"/>
    <n v="34"/>
    <n v="5940"/>
    <n v="174.70588235294099"/>
    <n v="257413"/>
    <x v="3"/>
    <x v="6"/>
    <s v="2011-4"/>
    <n v="360450"/>
    <n v="4.8468825732540154E-4"/>
    <n v="3.5007030971634005E-4"/>
    <n v="1"/>
  </r>
  <r>
    <x v="2"/>
    <n v="10"/>
    <n v="22"/>
    <n v="843"/>
    <n v="84.3"/>
    <n v="117838"/>
    <x v="3"/>
    <x v="6"/>
    <s v="2011-4"/>
    <n v="360450"/>
    <n v="2.338743237619642E-4"/>
    <n v="5.4486521477782395E-4"/>
    <n v="0.45454545454545453"/>
  </r>
  <r>
    <x v="3"/>
    <n v="26"/>
    <n v="78"/>
    <n v="2237"/>
    <n v="86.038461538460993"/>
    <n v="403961"/>
    <x v="3"/>
    <x v="6"/>
    <s v="2011-4"/>
    <n v="360450"/>
    <n v="2.386973548022222E-4"/>
    <n v="7.1840576771912143E-4"/>
    <n v="0.33333333333333331"/>
  </r>
  <r>
    <x v="4"/>
    <n v="9"/>
    <n v="16"/>
    <n v="850"/>
    <n v="94.444444444444002"/>
    <n v="136003"/>
    <x v="3"/>
    <x v="6"/>
    <s v="2011-4"/>
    <n v="360450"/>
    <n v="2.6201815631694825E-4"/>
    <n v="6.9873049634458658E-4"/>
    <n v="0.5625"/>
  </r>
  <r>
    <x v="5"/>
    <n v="39"/>
    <n v="93"/>
    <n v="191"/>
    <n v="4.8974358974349999"/>
    <n v="22013"/>
    <x v="3"/>
    <x v="6"/>
    <s v="2011-4"/>
    <n v="360450"/>
    <n v="1.3587004847926203E-5"/>
    <n v="2.6098668212687565E-5"/>
    <n v="0.41935483870967744"/>
  </r>
  <r>
    <x v="6"/>
    <n v="28"/>
    <n v="30"/>
    <n v="1927"/>
    <n v="68.821428571428001"/>
    <n v="343817"/>
    <x v="3"/>
    <x v="6"/>
    <s v="2011-4"/>
    <n v="360450"/>
    <n v="1.9093196995818561E-4"/>
    <n v="5.6777077594804962E-4"/>
    <n v="0.93333333333333335"/>
  </r>
  <r>
    <x v="7"/>
    <n v="68"/>
    <n v="95"/>
    <n v="148"/>
    <n v="2.1764705882349999"/>
    <n v="19411"/>
    <x v="3"/>
    <x v="6"/>
    <s v="2011-4"/>
    <n v="360450"/>
    <n v="6.0382038791371891E-6"/>
    <n v="1.3199051294812162E-5"/>
    <n v="0.71578947368421053"/>
  </r>
  <r>
    <x v="8"/>
    <n v="3"/>
    <n v="4"/>
    <n v="683"/>
    <n v="227.666666666667"/>
    <n v="88555"/>
    <x v="3"/>
    <x v="6"/>
    <s v="2011-4"/>
    <n v="360450"/>
    <n v="6.3161788505109449E-4"/>
    <n v="1.3648834019204411E-3"/>
    <n v="0.75"/>
  </r>
  <r>
    <x v="9"/>
    <n v="302"/>
    <n v="380"/>
    <n v="5"/>
    <n v="1.6556291389999998E-2"/>
    <n v="158"/>
    <x v="3"/>
    <x v="6"/>
    <s v="2011-4"/>
    <n v="360450"/>
    <n v="4.5932282951865716E-8"/>
    <n v="2.4191002354649279E-8"/>
    <n v="0.79473684210526319"/>
  </r>
  <r>
    <x v="10"/>
    <n v="37"/>
    <n v="41"/>
    <n v="892"/>
    <n v="24.108108108107999"/>
    <n v="145054"/>
    <x v="3"/>
    <x v="6"/>
    <s v="2011-4"/>
    <n v="360450"/>
    <n v="6.6883362763512266E-5"/>
    <n v="1.8127240848838768E-4"/>
    <n v="0.90243902439024393"/>
  </r>
  <r>
    <x v="11"/>
    <n v="23"/>
    <n v="30"/>
    <n v="252"/>
    <n v="10.95652173913"/>
    <n v="27461"/>
    <x v="3"/>
    <x v="6"/>
    <s v="2011-4"/>
    <n v="360450"/>
    <n v="3.0396786625412681E-5"/>
    <n v="5.5206756449765721E-5"/>
    <n v="0.76666666666666672"/>
  </r>
  <r>
    <x v="12"/>
    <n v="15"/>
    <n v="64"/>
    <n v="93"/>
    <n v="6.2"/>
    <n v="10975"/>
    <x v="3"/>
    <x v="6"/>
    <s v="2011-4"/>
    <n v="360450"/>
    <n v="1.7200721320571508E-5"/>
    <n v="3.3831167830335541E-5"/>
    <n v="0.234375"/>
  </r>
  <r>
    <x v="13"/>
    <n v="4"/>
    <n v="4"/>
    <n v="457"/>
    <n v="114.25"/>
    <n v="27067"/>
    <x v="3"/>
    <x v="6"/>
    <s v="2011-4"/>
    <n v="360450"/>
    <n v="3.1696490497988626E-4"/>
    <n v="3.1288435751606789E-4"/>
    <n v="1"/>
  </r>
  <r>
    <x v="14"/>
    <n v="11"/>
    <n v="135"/>
    <n v="0"/>
    <n v="0"/>
    <n v="0"/>
    <x v="3"/>
    <x v="6"/>
    <s v="2011-4"/>
    <n v="360450"/>
    <n v="0"/>
    <s v=""/>
    <n v="8.1481481481481488E-2"/>
  </r>
  <r>
    <x v="15"/>
    <n v="6"/>
    <n v="8"/>
    <n v="27"/>
    <n v="4.5"/>
    <n v="5527"/>
    <x v="3"/>
    <x v="6"/>
    <s v="2011-4"/>
    <n v="360450"/>
    <n v="1.2484394506866417E-5"/>
    <n v="4.2593363234228818E-5"/>
    <n v="0.75"/>
  </r>
  <r>
    <x v="16"/>
    <n v="5"/>
    <n v="8"/>
    <n v="2037"/>
    <n v="407.4"/>
    <n v="137417"/>
    <x v="3"/>
    <x v="6"/>
    <s v="2011-4"/>
    <n v="360450"/>
    <n v="1.130253849354973E-3"/>
    <n v="1.2707911407037501E-3"/>
    <n v="0.625"/>
  </r>
  <r>
    <x v="17"/>
    <n v="1"/>
    <n v="1"/>
    <n v="897"/>
    <n v="897"/>
    <n v="51129"/>
    <x v="3"/>
    <x v="6"/>
    <s v="2011-4"/>
    <n v="360450"/>
    <n v="2.4885559717020391E-3"/>
    <n v="2.3641281731169371E-3"/>
    <n v="1"/>
  </r>
  <r>
    <x v="46"/>
    <n v="1"/>
    <n v="2"/>
    <n v="1098"/>
    <n v="1098"/>
    <n v="54043"/>
    <x v="3"/>
    <x v="6"/>
    <s v="2011-4"/>
    <n v="360450"/>
    <n v="3.0461922596754058E-3"/>
    <n v="2.498867156794747E-3"/>
    <n v="0.5"/>
  </r>
  <r>
    <x v="18"/>
    <n v="847"/>
    <n v="848"/>
    <n v="14648"/>
    <n v="17.293978748524001"/>
    <n v="2344864"/>
    <x v="3"/>
    <x v="6"/>
    <s v="2011-4"/>
    <n v="360450"/>
    <n v="4.7978856286652797E-5"/>
    <n v="1.2800825239821798E-4"/>
    <n v="0.99882075471698117"/>
  </r>
  <r>
    <x v="19"/>
    <n v="40"/>
    <n v="81"/>
    <n v="5579"/>
    <n v="139.47499999999999"/>
    <n v="353035"/>
    <x v="3"/>
    <x v="6"/>
    <s v="2011-4"/>
    <n v="360450"/>
    <n v="3.8694687196559857E-4"/>
    <n v="4.080952050677394E-4"/>
    <n v="0.49382716049382713"/>
  </r>
  <r>
    <x v="20"/>
    <n v="29"/>
    <n v="31"/>
    <n v="8859"/>
    <n v="305.48275862068999"/>
    <n v="1144546"/>
    <x v="3"/>
    <x v="6"/>
    <s v="2011-4"/>
    <n v="360450"/>
    <n v="8.4750383859256485E-4"/>
    <n v="1.8248995907095718E-3"/>
    <n v="0.93548387096774188"/>
  </r>
  <r>
    <x v="21"/>
    <n v="4"/>
    <n v="13"/>
    <n v="705"/>
    <n v="176.25"/>
    <n v="159279"/>
    <x v="3"/>
    <x v="6"/>
    <s v="2011-4"/>
    <n v="360450"/>
    <n v="4.8897211818560134E-4"/>
    <n v="1.8412054376473852E-3"/>
    <n v="0.30769230769230771"/>
  </r>
  <r>
    <x v="52"/>
    <n v="1"/>
    <n v="1"/>
    <n v="82"/>
    <n v="82"/>
    <n v="21484"/>
    <x v="3"/>
    <x v="6"/>
    <s v="2011-4"/>
    <n v="360450"/>
    <n v="2.2749341101401026E-4"/>
    <n v="9.9338789476117822E-4"/>
    <n v="1"/>
  </r>
  <r>
    <x v="22"/>
    <n v="1"/>
    <n v="1"/>
    <n v="15"/>
    <n v="15"/>
    <n v="2940"/>
    <x v="3"/>
    <x v="6"/>
    <s v="2011-4"/>
    <n v="360450"/>
    <n v="4.1614648356221391E-5"/>
    <n v="1.359411846303232E-4"/>
    <n v="1"/>
  </r>
  <r>
    <x v="23"/>
    <n v="2"/>
    <n v="2"/>
    <n v="960"/>
    <n v="480"/>
    <n v="26895"/>
    <x v="3"/>
    <x v="6"/>
    <s v="2011-4"/>
    <n v="360450"/>
    <n v="1.3316687473990845E-3"/>
    <n v="6.2179220418920799E-4"/>
    <n v="1"/>
  </r>
  <r>
    <x v="24"/>
    <n v="69"/>
    <n v="112"/>
    <n v="3263"/>
    <n v="47.289855072462998"/>
    <n v="12250"/>
    <x v="3"/>
    <x v="6"/>
    <s v="2011-4"/>
    <n v="360450"/>
    <n v="1.3119671264381468E-4"/>
    <n v="8.2090087337150338E-6"/>
    <n v="0.6160714285714286"/>
  </r>
  <r>
    <x v="25"/>
    <n v="31"/>
    <n v="64"/>
    <n v="151"/>
    <n v="4.8709677419349999"/>
    <n v="22555"/>
    <x v="3"/>
    <x v="6"/>
    <s v="2011-4"/>
    <n v="360450"/>
    <n v="1.3513573982341517E-5"/>
    <n v="3.3642236332418642E-5"/>
    <n v="0.484375"/>
  </r>
  <r>
    <x v="26"/>
    <n v="14"/>
    <n v="15"/>
    <n v="567"/>
    <n v="40.5"/>
    <n v="123997"/>
    <x v="3"/>
    <x v="6"/>
    <s v="2011-4"/>
    <n v="360450"/>
    <n v="1.1235955056179776E-4"/>
    <n v="4.0953107557352246E-4"/>
    <n v="0.93333333333333335"/>
  </r>
  <r>
    <x v="27"/>
    <n v="58"/>
    <n v="58"/>
    <n v="713"/>
    <n v="12.293103448275"/>
    <n v="48472"/>
    <x v="3"/>
    <x v="6"/>
    <s v="2011-4"/>
    <n v="360450"/>
    <n v="3.4104878480441112E-5"/>
    <n v="3.8642629025337582E-5"/>
    <n v="1"/>
  </r>
  <r>
    <x v="28"/>
    <n v="2"/>
    <n v="2"/>
    <n v="3"/>
    <n v="1.5"/>
    <n v="563"/>
    <x v="3"/>
    <x v="6"/>
    <s v="2011-4"/>
    <n v="360450"/>
    <n v="4.1614648356221393E-6"/>
    <n v="1.3016137235862579E-5"/>
    <n v="1"/>
  </r>
  <r>
    <x v="29"/>
    <n v="15"/>
    <n v="18"/>
    <n v="72"/>
    <n v="4.8"/>
    <n v="15526"/>
    <x v="3"/>
    <x v="6"/>
    <s v="2011-4"/>
    <n v="360450"/>
    <n v="1.3316687473990844E-5"/>
    <n v="4.7859928176199498E-5"/>
    <n v="0.83333333333333337"/>
  </r>
  <r>
    <x v="40"/>
    <n v="3"/>
    <n v="6"/>
    <n v="12"/>
    <n v="4"/>
    <n v="3236"/>
    <x v="3"/>
    <x v="6"/>
    <s v="2011-4"/>
    <n v="360450"/>
    <n v="1.1097239561659037E-5"/>
    <n v="4.9875926696567565E-5"/>
    <n v="0.5"/>
  </r>
  <r>
    <x v="30"/>
    <n v="9"/>
    <n v="11"/>
    <n v="62"/>
    <n v="6.8888888888880002"/>
    <n v="14669"/>
    <x v="3"/>
    <x v="6"/>
    <s v="2011-4"/>
    <n v="360450"/>
    <n v="1.9111912578410321E-5"/>
    <n v="7.5363614412016398E-5"/>
    <n v="0.81818181818181823"/>
  </r>
  <r>
    <x v="31"/>
    <n v="38"/>
    <n v="64"/>
    <n v="3548"/>
    <n v="93.368421052631007"/>
    <n v="679713"/>
    <x v="3"/>
    <x v="6"/>
    <s v="2011-4"/>
    <n v="360450"/>
    <n v="2.5903293397872381E-4"/>
    <n v="8.2707653444889296E-4"/>
    <n v="0.59375"/>
  </r>
  <r>
    <x v="32"/>
    <n v="17"/>
    <n v="54"/>
    <n v="357"/>
    <n v="21"/>
    <n v="31862"/>
    <x v="3"/>
    <x v="6"/>
    <s v="2011-4"/>
    <n v="360450"/>
    <n v="5.8260507698709944E-5"/>
    <n v="8.6661825223916737E-5"/>
    <n v="0.31481481481481483"/>
  </r>
  <r>
    <x v="33"/>
    <n v="21"/>
    <n v="22"/>
    <n v="638"/>
    <n v="30.380952380951999"/>
    <n v="83850"/>
    <x v="3"/>
    <x v="6"/>
    <s v="2011-4"/>
    <n v="360450"/>
    <n v="8.4286176670694959E-5"/>
    <n v="1.8462371770736082E-4"/>
    <n v="0.95454545454545459"/>
  </r>
  <r>
    <x v="34"/>
    <n v="37"/>
    <n v="43"/>
    <n v="137"/>
    <n v="3.7027027027020001"/>
    <n v="36739"/>
    <x v="3"/>
    <x v="6"/>
    <s v="2011-4"/>
    <n v="360450"/>
    <n v="1.027244472937162E-5"/>
    <n v="4.5912329308075902E-5"/>
    <n v="0.86046511627906974"/>
  </r>
  <r>
    <x v="35"/>
    <n v="162"/>
    <n v="178"/>
    <n v="20683"/>
    <n v="127.67283950617301"/>
    <n v="1407924"/>
    <x v="3"/>
    <x v="6"/>
    <s v="2011-4"/>
    <n v="360450"/>
    <n v="3.54204021379312E-4"/>
    <n v="4.0185365001567028E-4"/>
    <n v="0.9101123595505618"/>
  </r>
  <r>
    <x v="36"/>
    <n v="43"/>
    <n v="61"/>
    <n v="8056"/>
    <n v="187.34883720930199"/>
    <n v="1215312"/>
    <x v="3"/>
    <x v="6"/>
    <s v="2011-4"/>
    <n v="360450"/>
    <n v="5.1976373202747121E-4"/>
    <n v="1.3068418998216031E-3"/>
    <n v="0.70491803278688525"/>
  </r>
  <r>
    <x v="37"/>
    <n v="77"/>
    <n v="90"/>
    <n v="9809"/>
    <n v="127.38961038961"/>
    <n v="1755556"/>
    <x v="3"/>
    <x v="6"/>
    <s v="2011-4"/>
    <n v="360450"/>
    <n v="3.5341825603997778E-4"/>
    <n v="1.0542113363586488E-3"/>
    <n v="0.85555555555555551"/>
  </r>
  <r>
    <x v="0"/>
    <n v="7"/>
    <n v="9"/>
    <n v="411"/>
    <n v="58.714285714284998"/>
    <n v="45839"/>
    <x v="0"/>
    <x v="7"/>
    <s v="2012-1"/>
    <n v="360177"/>
    <n v="1.6301508900980628E-4"/>
    <n v="3.0301900507382441E-4"/>
    <n v="0.77777777777777779"/>
  </r>
  <r>
    <x v="1"/>
    <n v="9"/>
    <n v="10"/>
    <n v="65"/>
    <n v="7.2222222222220003"/>
    <n v="5621"/>
    <x v="0"/>
    <x v="7"/>
    <s v="2012-1"/>
    <n v="360177"/>
    <n v="2.0051869559194508E-5"/>
    <n v="2.8900399690315981E-5"/>
    <n v="0.9"/>
  </r>
  <r>
    <x v="2"/>
    <n v="8"/>
    <n v="31"/>
    <n v="252"/>
    <n v="31.5"/>
    <n v="36051"/>
    <x v="0"/>
    <x v="7"/>
    <s v="2012-1"/>
    <n v="360177"/>
    <n v="8.7457000308181811E-5"/>
    <n v="2.0852594696496446E-4"/>
    <n v="0.25806451612903225"/>
  </r>
  <r>
    <x v="3"/>
    <n v="29"/>
    <n v="84"/>
    <n v="9816"/>
    <n v="338.48275862068999"/>
    <n v="1436257"/>
    <x v="0"/>
    <x v="7"/>
    <s v="2012-1"/>
    <n v="360177"/>
    <n v="9.3976783253980683E-4"/>
    <n v="2.2917483833539212E-3"/>
    <n v="0.34523809523809523"/>
  </r>
  <r>
    <x v="4"/>
    <n v="16"/>
    <n v="27"/>
    <n v="4014"/>
    <n v="250.875"/>
    <n v="452178"/>
    <x v="0"/>
    <x v="7"/>
    <s v="2012-1"/>
    <n v="360177"/>
    <n v="6.9653253816873368E-4"/>
    <n v="1.3077424432987115E-3"/>
    <n v="0.59259259259259256"/>
  </r>
  <r>
    <x v="5"/>
    <n v="32"/>
    <n v="63"/>
    <n v="154"/>
    <n v="4.8125"/>
    <n v="16366"/>
    <x v="0"/>
    <x v="7"/>
    <s v="2012-1"/>
    <n v="360177"/>
    <n v="1.3361486158194444E-5"/>
    <n v="2.3666026240801971E-5"/>
    <n v="0.50793650793650791"/>
  </r>
  <r>
    <x v="6"/>
    <n v="16"/>
    <n v="22"/>
    <n v="3877"/>
    <n v="242.3125"/>
    <n v="327864"/>
    <x v="0"/>
    <x v="7"/>
    <s v="2012-1"/>
    <n v="360177"/>
    <n v="6.7275950435480335E-4"/>
    <n v="9.4821435016672359E-4"/>
    <n v="0.72727272727272729"/>
  </r>
  <r>
    <x v="7"/>
    <n v="65"/>
    <n v="97"/>
    <n v="190"/>
    <n v="2.9230769230760001"/>
    <n v="19387"/>
    <x v="0"/>
    <x v="7"/>
    <s v="2012-1"/>
    <n v="360177"/>
    <n v="8.1156679162633935E-6"/>
    <n v="1.380161876250863E-5"/>
    <n v="0.67010309278350511"/>
  </r>
  <r>
    <x v="8"/>
    <n v="5"/>
    <n v="5"/>
    <n v="157"/>
    <n v="31.4"/>
    <n v="15285"/>
    <x v="0"/>
    <x v="7"/>
    <s v="2012-1"/>
    <n v="360177"/>
    <n v="8.7179359037362178E-5"/>
    <n v="1.4145822748259883E-4"/>
    <n v="1"/>
  </r>
  <r>
    <x v="9"/>
    <n v="250"/>
    <n v="325"/>
    <n v="0"/>
    <n v="0"/>
    <n v="0"/>
    <x v="0"/>
    <x v="7"/>
    <s v="2012-1"/>
    <n v="360177"/>
    <n v="0"/>
    <s v=""/>
    <n v="0.76923076923076927"/>
  </r>
  <r>
    <x v="10"/>
    <n v="57"/>
    <n v="64"/>
    <n v="3122"/>
    <n v="54.771929824560999"/>
    <n v="463994"/>
    <x v="0"/>
    <x v="7"/>
    <s v="2012-1"/>
    <n v="360177"/>
    <n v="1.5206948201734424E-4"/>
    <n v="3.7667802284409367E-4"/>
    <n v="0.890625"/>
  </r>
  <r>
    <x v="11"/>
    <n v="4"/>
    <n v="7"/>
    <n v="12"/>
    <n v="3"/>
    <n v="1086"/>
    <x v="0"/>
    <x v="7"/>
    <s v="2012-1"/>
    <n v="360177"/>
    <n v="8.3292381245887434E-6"/>
    <n v="1.2563267504588022E-5"/>
    <n v="0.5714285714285714"/>
  </r>
  <r>
    <x v="41"/>
    <n v="1"/>
    <n v="1"/>
    <n v="2"/>
    <n v="2"/>
    <n v="606"/>
    <x v="0"/>
    <x v="7"/>
    <s v="2012-1"/>
    <n v="360177"/>
    <n v="5.5528254163924959E-6"/>
    <n v="2.8041768352782103E-5"/>
    <n v="1"/>
  </r>
  <r>
    <x v="12"/>
    <n v="17"/>
    <n v="56"/>
    <n v="58"/>
    <n v="3.4117647058820002"/>
    <n v="3603"/>
    <x v="0"/>
    <x v="7"/>
    <s v="2012-1"/>
    <n v="360177"/>
    <n v="9.4724668867862193E-6"/>
    <n v="9.8072695957157327E-6"/>
    <n v="0.30357142857142855"/>
  </r>
  <r>
    <x v="13"/>
    <n v="11"/>
    <n v="11"/>
    <n v="1438"/>
    <n v="130.727272727273"/>
    <n v="411205"/>
    <x v="0"/>
    <x v="7"/>
    <s v="2012-1"/>
    <n v="360177"/>
    <n v="3.6295286130783754E-4"/>
    <n v="1.7298102843543038E-3"/>
    <n v="1"/>
  </r>
  <r>
    <x v="14"/>
    <n v="11"/>
    <n v="202"/>
    <n v="0"/>
    <n v="0"/>
    <n v="0"/>
    <x v="0"/>
    <x v="7"/>
    <s v="2012-1"/>
    <n v="360177"/>
    <n v="0"/>
    <s v=""/>
    <n v="5.4455445544554455E-2"/>
  </r>
  <r>
    <x v="15"/>
    <n v="7"/>
    <n v="12"/>
    <n v="128"/>
    <n v="18.285714285714"/>
    <n v="33911"/>
    <x v="0"/>
    <x v="7"/>
    <s v="2012-1"/>
    <n v="360177"/>
    <n v="5.0768689521302027E-5"/>
    <n v="2.2416888416105119E-4"/>
    <n v="0.58333333333333337"/>
  </r>
  <r>
    <x v="16"/>
    <n v="9"/>
    <n v="11"/>
    <n v="617"/>
    <n v="68.555555555555003"/>
    <n v="122237"/>
    <x v="0"/>
    <x v="7"/>
    <s v="2012-1"/>
    <n v="360177"/>
    <n v="1.903385156618968E-4"/>
    <n v="6.2848214854033713E-4"/>
    <n v="0.81818181818181823"/>
  </r>
  <r>
    <x v="38"/>
    <n v="1"/>
    <n v="1"/>
    <n v="527"/>
    <n v="527"/>
    <n v="88009"/>
    <x v="0"/>
    <x v="7"/>
    <s v="2012-1"/>
    <n v="360177"/>
    <n v="1.4631694972194226E-3"/>
    <n v="4.0724884339273931E-3"/>
    <n v="1"/>
  </r>
  <r>
    <x v="17"/>
    <n v="3"/>
    <n v="4"/>
    <n v="647"/>
    <n v="215.666666666667"/>
    <n v="65277"/>
    <x v="0"/>
    <x v="7"/>
    <s v="2012-1"/>
    <n v="360177"/>
    <n v="5.9877967406765837E-4"/>
    <n v="1.0068660686273709E-3"/>
    <n v="0.75"/>
  </r>
  <r>
    <x v="18"/>
    <n v="873"/>
    <n v="875"/>
    <n v="9731"/>
    <n v="11.146620847651"/>
    <n v="694012"/>
    <x v="0"/>
    <x v="7"/>
    <s v="2012-1"/>
    <n v="360177"/>
    <n v="3.094761977486347E-5"/>
    <n v="3.6786249263851865E-5"/>
    <n v="0.99771428571428566"/>
  </r>
  <r>
    <x v="19"/>
    <n v="80"/>
    <n v="118"/>
    <n v="13161"/>
    <n v="164.51249999999999"/>
    <n v="536236"/>
    <x v="0"/>
    <x v="7"/>
    <s v="2012-1"/>
    <n v="360177"/>
    <n v="4.5675459565713519E-4"/>
    <n v="3.1016925937340064E-4"/>
    <n v="0.67796610169491522"/>
  </r>
  <r>
    <x v="20"/>
    <n v="12"/>
    <n v="16"/>
    <n v="298"/>
    <n v="24.833333333333002"/>
    <n v="40089"/>
    <x v="0"/>
    <x v="7"/>
    <s v="2012-1"/>
    <n v="360177"/>
    <n v="6.8947582253539236E-5"/>
    <n v="1.5458834591510823E-4"/>
    <n v="0.75"/>
  </r>
  <r>
    <x v="21"/>
    <n v="1"/>
    <n v="10"/>
    <n v="37"/>
    <n v="37"/>
    <n v="13659"/>
    <x v="0"/>
    <x v="7"/>
    <s v="2012-1"/>
    <n v="360177"/>
    <n v="1.0272727020326117E-4"/>
    <n v="6.3205035302087587E-4"/>
    <n v="0.1"/>
  </r>
  <r>
    <x v="23"/>
    <n v="1"/>
    <n v="1"/>
    <n v="1452"/>
    <n v="1452"/>
    <n v="20328"/>
    <x v="0"/>
    <x v="7"/>
    <s v="2012-1"/>
    <n v="360177"/>
    <n v="4.0313512523009517E-3"/>
    <n v="9.4064862553688876E-4"/>
    <n v="1"/>
  </r>
  <r>
    <x v="24"/>
    <n v="74"/>
    <n v="132"/>
    <n v="309"/>
    <n v="4.1756756756750004"/>
    <n v="36737"/>
    <x v="0"/>
    <x v="7"/>
    <s v="2012-1"/>
    <n v="360177"/>
    <n v="1.1593399011250026E-5"/>
    <n v="2.2972313887610151E-5"/>
    <n v="0.56060606060606055"/>
  </r>
  <r>
    <x v="25"/>
    <n v="12"/>
    <n v="46"/>
    <n v="110"/>
    <n v="9.1666666666659999"/>
    <n v="17255"/>
    <x v="0"/>
    <x v="7"/>
    <s v="2012-1"/>
    <n v="360177"/>
    <n v="2.545044982513042E-5"/>
    <n v="6.6537501777670524E-5"/>
    <n v="0.2608695652173913"/>
  </r>
  <r>
    <x v="26"/>
    <n v="215"/>
    <n v="260"/>
    <n v="28557"/>
    <n v="132.82325581395301"/>
    <n v="4704313"/>
    <x v="0"/>
    <x v="7"/>
    <s v="2012-1"/>
    <n v="360177"/>
    <n v="3.6877217538586031E-4"/>
    <n v="1.0124894881033155E-3"/>
    <n v="0.82692307692307687"/>
  </r>
  <r>
    <x v="27"/>
    <n v="27"/>
    <n v="29"/>
    <n v="2309"/>
    <n v="85.518518518517993"/>
    <n v="32790"/>
    <x v="0"/>
    <x v="7"/>
    <s v="2012-1"/>
    <n v="360177"/>
    <n v="2.3743470160092952E-4"/>
    <n v="5.6196649815897789E-5"/>
    <n v="0.93103448275862066"/>
  </r>
  <r>
    <x v="29"/>
    <n v="30"/>
    <n v="33"/>
    <n v="147"/>
    <n v="4.9000000000000004"/>
    <n v="35868"/>
    <x v="0"/>
    <x v="7"/>
    <s v="2012-1"/>
    <n v="360177"/>
    <n v="1.3604422270161616E-5"/>
    <n v="5.5324650565323903E-5"/>
    <n v="0.90909090909090906"/>
  </r>
  <r>
    <x v="40"/>
    <n v="5"/>
    <n v="6"/>
    <n v="68"/>
    <n v="13.6"/>
    <n v="3000"/>
    <x v="0"/>
    <x v="7"/>
    <s v="2012-1"/>
    <n v="360177"/>
    <n v="3.775921283146897E-5"/>
    <n v="2.776412708196248E-5"/>
    <n v="0.83333333333333337"/>
  </r>
  <r>
    <x v="30"/>
    <n v="6"/>
    <n v="8"/>
    <n v="1833"/>
    <n v="305.5"/>
    <n v="111316"/>
    <x v="0"/>
    <x v="7"/>
    <s v="2012-1"/>
    <n v="360177"/>
    <n v="8.4819408235395377E-4"/>
    <n v="8.5849765840437101E-4"/>
    <n v="0.75"/>
  </r>
  <r>
    <x v="31"/>
    <n v="40"/>
    <n v="65"/>
    <n v="3995"/>
    <n v="99.875"/>
    <n v="329196"/>
    <x v="0"/>
    <x v="7"/>
    <s v="2012-1"/>
    <n v="360177"/>
    <n v="2.7729421923110027E-4"/>
    <n v="3.8082664911973828E-4"/>
    <n v="0.61538461538461542"/>
  </r>
  <r>
    <x v="32"/>
    <n v="9"/>
    <n v="57"/>
    <n v="304"/>
    <n v="33.777777777776997"/>
    <n v="52293"/>
    <x v="0"/>
    <x v="7"/>
    <s v="2012-1"/>
    <n v="360177"/>
    <n v="9.3781051476848868E-5"/>
    <n v="2.6886472175870928E-4"/>
    <n v="0.15789473684210525"/>
  </r>
  <r>
    <x v="33"/>
    <n v="10"/>
    <n v="10"/>
    <n v="137"/>
    <n v="13.7"/>
    <n v="30771"/>
    <x v="0"/>
    <x v="7"/>
    <s v="2012-1"/>
    <n v="360177"/>
    <n v="3.8036854102288596E-5"/>
    <n v="1.4238832573984457E-4"/>
    <n v="1"/>
  </r>
  <r>
    <x v="34"/>
    <n v="47"/>
    <n v="50"/>
    <n v="131"/>
    <n v="2.787234042553"/>
    <n v="32100"/>
    <x v="0"/>
    <x v="7"/>
    <s v="2012-1"/>
    <n v="360177"/>
    <n v="7.7385120164613501E-6"/>
    <n v="3.1603846784784906E-5"/>
    <n v="0.94"/>
  </r>
  <r>
    <x v="35"/>
    <n v="121"/>
    <n v="152"/>
    <n v="8911"/>
    <n v="73.644628099173005"/>
    <n v="1298211"/>
    <x v="0"/>
    <x v="7"/>
    <s v="2012-1"/>
    <n v="360177"/>
    <n v="2.0446788134493042E-4"/>
    <n v="4.9646963062260777E-4"/>
    <n v="0.79605263157894735"/>
  </r>
  <r>
    <x v="36"/>
    <n v="84"/>
    <n v="158"/>
    <n v="13002"/>
    <n v="154.78571428571399"/>
    <n v="1110943"/>
    <x v="0"/>
    <x v="7"/>
    <s v="2012-1"/>
    <n v="360177"/>
    <n v="4.2974902419008987E-4"/>
    <n v="6.1199132207969407E-4"/>
    <n v="0.53164556962025311"/>
  </r>
  <r>
    <x v="54"/>
    <n v="1"/>
    <n v="1"/>
    <n v="1"/>
    <n v="1"/>
    <n v="70"/>
    <x v="0"/>
    <x v="7"/>
    <s v="2012-1"/>
    <n v="360177"/>
    <n v="2.7764127081962479E-6"/>
    <n v="3.2391481595622892E-6"/>
    <n v="1"/>
  </r>
  <r>
    <x v="37"/>
    <n v="132"/>
    <n v="175"/>
    <n v="13773"/>
    <n v="104.34090909090899"/>
    <n v="1883563"/>
    <x v="0"/>
    <x v="7"/>
    <s v="2012-1"/>
    <n v="360177"/>
    <n v="2.8969342598474915E-4"/>
    <n v="6.6029649619801073E-4"/>
    <n v="0.75428571428571434"/>
  </r>
  <r>
    <x v="0"/>
    <n v="8"/>
    <n v="8"/>
    <n v="131"/>
    <n v="16.375"/>
    <n v="25645"/>
    <x v="1"/>
    <x v="7"/>
    <s v="2012-2"/>
    <n v="358686"/>
    <n v="4.5652743625343617E-5"/>
    <n v="1.4895224049261285E-4"/>
    <n v="1"/>
  </r>
  <r>
    <x v="1"/>
    <n v="36"/>
    <n v="36"/>
    <n v="1593"/>
    <n v="44.25"/>
    <n v="170486"/>
    <x v="1"/>
    <x v="7"/>
    <s v="2012-2"/>
    <n v="358686"/>
    <n v="1.2336695605627207E-4"/>
    <n v="2.2004958014448206E-4"/>
    <n v="1"/>
  </r>
  <r>
    <x v="48"/>
    <n v="1"/>
    <n v="1"/>
    <n v="1969"/>
    <n v="1969"/>
    <n v="113476"/>
    <x v="1"/>
    <x v="7"/>
    <s v="2012-2"/>
    <n v="358686"/>
    <n v="5.4894810502779589E-3"/>
    <n v="5.2727641075109334E-3"/>
    <n v="1"/>
  </r>
  <r>
    <x v="2"/>
    <n v="5"/>
    <n v="12"/>
    <n v="113"/>
    <n v="22.6"/>
    <n v="17822"/>
    <x v="1"/>
    <x v="7"/>
    <s v="2012-2"/>
    <n v="358686"/>
    <n v="6.3007756087497151E-5"/>
    <n v="1.6562304262409647E-4"/>
    <n v="0.41666666666666669"/>
  </r>
  <r>
    <x v="3"/>
    <n v="43"/>
    <n v="87"/>
    <n v="9563"/>
    <n v="222.39534883720901"/>
    <n v="936143"/>
    <x v="1"/>
    <x v="7"/>
    <s v="2012-2"/>
    <n v="358686"/>
    <n v="6.2002795993489849E-4"/>
    <n v="1.0115982336389134E-3"/>
    <n v="0.4942528735632184"/>
  </r>
  <r>
    <x v="4"/>
    <n v="11"/>
    <n v="21"/>
    <n v="870"/>
    <n v="79.090909090908994"/>
    <n v="55480"/>
    <x v="1"/>
    <x v="7"/>
    <s v="2012-2"/>
    <n v="358686"/>
    <n v="2.2050180127161081E-4"/>
    <n v="2.3435708686875417E-4"/>
    <n v="0.52380952380952384"/>
  </r>
  <r>
    <x v="5"/>
    <n v="35"/>
    <n v="75"/>
    <n v="830"/>
    <n v="23.714285714285001"/>
    <n v="80900"/>
    <x v="1"/>
    <x v="7"/>
    <s v="2012-2"/>
    <n v="358686"/>
    <n v="6.6114333189154311E-5"/>
    <n v="1.0740260150607597E-4"/>
    <n v="0.46666666666666667"/>
  </r>
  <r>
    <x v="6"/>
    <n v="9"/>
    <n v="13"/>
    <n v="1866"/>
    <n v="207.333333333333"/>
    <n v="378189"/>
    <x v="1"/>
    <x v="7"/>
    <s v="2012-2"/>
    <n v="358686"/>
    <n v="5.7803575643691979E-4"/>
    <n v="1.952543450260113E-3"/>
    <n v="0.69230769230769229"/>
  </r>
  <r>
    <x v="7"/>
    <n v="65"/>
    <n v="84"/>
    <n v="148"/>
    <n v="2.276923076923"/>
    <n v="18731"/>
    <x v="1"/>
    <x v="7"/>
    <s v="2012-2"/>
    <n v="358686"/>
    <n v="6.3479563655202604E-6"/>
    <n v="1.3390041743531529E-5"/>
    <n v="0.77380952380952384"/>
  </r>
  <r>
    <x v="8"/>
    <n v="5"/>
    <n v="5"/>
    <n v="206"/>
    <n v="41.2"/>
    <n v="21971"/>
    <x v="1"/>
    <x v="7"/>
    <s v="2012-2"/>
    <n v="358686"/>
    <n v="1.1486369693826914E-4"/>
    <n v="2.0418044380507373E-4"/>
    <n v="1"/>
  </r>
  <r>
    <x v="9"/>
    <n v="277"/>
    <n v="355"/>
    <n v="0"/>
    <n v="0"/>
    <n v="0"/>
    <x v="1"/>
    <x v="7"/>
    <s v="2012-2"/>
    <n v="358686"/>
    <n v="0"/>
    <s v=""/>
    <n v="0.78028169014084503"/>
  </r>
  <r>
    <x v="10"/>
    <n v="40"/>
    <n v="44"/>
    <n v="1585"/>
    <n v="39.625"/>
    <n v="149199"/>
    <x v="1"/>
    <x v="7"/>
    <s v="2012-2"/>
    <n v="358686"/>
    <n v="1.1047266968880859E-4"/>
    <n v="1.7331663349001632E-4"/>
    <n v="0.90909090909090906"/>
  </r>
  <r>
    <x v="11"/>
    <n v="23"/>
    <n v="39"/>
    <n v="178"/>
    <n v="7.739130434782"/>
    <n v="35537"/>
    <x v="1"/>
    <x v="7"/>
    <s v="2012-2"/>
    <n v="358686"/>
    <n v="2.1576338175401326E-5"/>
    <n v="7.1793851099179491E-5"/>
    <n v="0.58974358974358976"/>
  </r>
  <r>
    <x v="41"/>
    <n v="1"/>
    <n v="1"/>
    <n v="7"/>
    <n v="7"/>
    <n v="1015"/>
    <x v="1"/>
    <x v="7"/>
    <s v="2012-2"/>
    <n v="358686"/>
    <n v="1.9515676664269026E-5"/>
    <n v="4.716288527198348E-5"/>
    <n v="1"/>
  </r>
  <r>
    <x v="12"/>
    <n v="25"/>
    <n v="53"/>
    <n v="576"/>
    <n v="23.04"/>
    <n v="117152"/>
    <x v="1"/>
    <x v="7"/>
    <s v="2012-2"/>
    <n v="358686"/>
    <n v="6.4234455763536905E-5"/>
    <n v="2.1774290976880425E-4"/>
    <n v="0.47169811320754718"/>
  </r>
  <r>
    <x v="13"/>
    <n v="4"/>
    <n v="4"/>
    <n v="100"/>
    <n v="25"/>
    <n v="4207"/>
    <x v="1"/>
    <x v="7"/>
    <s v="2012-2"/>
    <n v="358686"/>
    <n v="6.9698845229532235E-5"/>
    <n v="4.8870506980107016E-5"/>
    <n v="1"/>
  </r>
  <r>
    <x v="14"/>
    <n v="12"/>
    <n v="178"/>
    <n v="0"/>
    <n v="0"/>
    <n v="0"/>
    <x v="1"/>
    <x v="7"/>
    <s v="2012-2"/>
    <n v="358686"/>
    <n v="0"/>
    <s v=""/>
    <n v="6.741573033707865E-2"/>
  </r>
  <r>
    <x v="15"/>
    <n v="6"/>
    <n v="8"/>
    <n v="116"/>
    <n v="19.333333333333002"/>
    <n v="27194"/>
    <x v="1"/>
    <x v="7"/>
    <s v="2012-2"/>
    <n v="358686"/>
    <n v="5.390044031083734E-5"/>
    <n v="2.1059893301909636E-4"/>
    <n v="0.75"/>
  </r>
  <r>
    <x v="16"/>
    <n v="4"/>
    <n v="6"/>
    <n v="74"/>
    <n v="18.5"/>
    <n v="4332"/>
    <x v="1"/>
    <x v="7"/>
    <s v="2012-2"/>
    <n v="358686"/>
    <n v="5.1577145469853852E-5"/>
    <n v="5.0322566255722274E-5"/>
    <n v="0.66666666666666663"/>
  </r>
  <r>
    <x v="38"/>
    <n v="0"/>
    <n v="1"/>
    <n v="5"/>
    <m/>
    <n v="210"/>
    <x v="1"/>
    <x v="7"/>
    <s v="2012-2"/>
    <n v="358686"/>
    <n v="0"/>
    <n v="0"/>
    <n v="0"/>
  </r>
  <r>
    <x v="17"/>
    <n v="120"/>
    <n v="126"/>
    <n v="3785"/>
    <n v="31.541666666666"/>
    <n v="345285"/>
    <x v="1"/>
    <x v="7"/>
    <s v="2012-2"/>
    <n v="358686"/>
    <n v="8.7936709731257983E-5"/>
    <n v="1.3369980986154738E-4"/>
    <n v="0.95238095238095233"/>
  </r>
  <r>
    <x v="18"/>
    <n v="691"/>
    <n v="691"/>
    <n v="9232"/>
    <n v="13.360347322719999"/>
    <n v="980879"/>
    <x v="1"/>
    <x v="7"/>
    <s v="2012-2"/>
    <n v="358686"/>
    <n v="3.7248031210362263E-5"/>
    <n v="6.5958643135450841E-5"/>
    <n v="1"/>
  </r>
  <r>
    <x v="19"/>
    <n v="66"/>
    <n v="124"/>
    <n v="12573"/>
    <n v="190.5"/>
    <n v="1003399"/>
    <x v="1"/>
    <x v="7"/>
    <s v="2012-2"/>
    <n v="358686"/>
    <n v="5.3110520064903561E-4"/>
    <n v="7.0642173337845881E-4"/>
    <n v="0.532258064516129"/>
  </r>
  <r>
    <x v="20"/>
    <n v="25"/>
    <n v="29"/>
    <n v="1642"/>
    <n v="65.680000000000007"/>
    <n v="276268"/>
    <x v="1"/>
    <x v="7"/>
    <s v="2012-2"/>
    <n v="358686"/>
    <n v="1.8311280618702711E-4"/>
    <n v="5.1348161530326438E-4"/>
    <n v="0.86206896551724133"/>
  </r>
  <r>
    <x v="21"/>
    <n v="3"/>
    <n v="18"/>
    <n v="85"/>
    <n v="28.333333333333002"/>
    <n v="28700"/>
    <x v="1"/>
    <x v="7"/>
    <s v="2012-2"/>
    <n v="358686"/>
    <n v="7.899202459346895E-5"/>
    <n v="4.445237462416781E-4"/>
    <n v="0.16666666666666666"/>
  </r>
  <r>
    <x v="22"/>
    <n v="1"/>
    <n v="1"/>
    <n v="174"/>
    <n v="174"/>
    <n v="13509"/>
    <x v="1"/>
    <x v="7"/>
    <s v="2012-2"/>
    <n v="358686"/>
    <n v="4.8510396279754435E-4"/>
    <n v="6.2770780013716727E-4"/>
    <n v="1"/>
  </r>
  <r>
    <x v="39"/>
    <n v="2"/>
    <n v="2"/>
    <n v="3"/>
    <n v="1.5"/>
    <n v="39"/>
    <x v="1"/>
    <x v="7"/>
    <s v="2012-2"/>
    <n v="358686"/>
    <n v="4.1819307137719346E-6"/>
    <n v="9.0608498798391904E-7"/>
    <n v="1"/>
  </r>
  <r>
    <x v="23"/>
    <n v="3"/>
    <n v="6"/>
    <n v="5"/>
    <n v="1.6666666666659999"/>
    <n v="681"/>
    <x v="1"/>
    <x v="7"/>
    <s v="2012-2"/>
    <n v="358686"/>
    <n v="4.6465896819669574E-6"/>
    <n v="1.0547758578064991E-5"/>
    <n v="0.5"/>
  </r>
  <r>
    <x v="24"/>
    <n v="47"/>
    <n v="88"/>
    <n v="2404"/>
    <n v="51.148936170211996"/>
    <n v="250852"/>
    <x v="1"/>
    <x v="7"/>
    <s v="2012-2"/>
    <n v="358686"/>
    <n v="1.4260087143131317E-4"/>
    <n v="2.4800134359600503E-4"/>
    <n v="0.53409090909090906"/>
  </r>
  <r>
    <x v="25"/>
    <n v="16"/>
    <n v="55"/>
    <n v="141"/>
    <n v="8.8125"/>
    <n v="13092"/>
    <x v="1"/>
    <x v="7"/>
    <s v="2012-2"/>
    <n v="358686"/>
    <n v="2.4568842943410114E-5"/>
    <n v="3.8020720072709838E-5"/>
    <n v="0.29090909090909089"/>
  </r>
  <r>
    <x v="26"/>
    <n v="4"/>
    <n v="6"/>
    <n v="1213"/>
    <n v="303.25"/>
    <n v="78181"/>
    <x v="1"/>
    <x v="7"/>
    <s v="2012-2"/>
    <n v="358686"/>
    <n v="8.4544699263422603E-4"/>
    <n v="9.0818756981500993E-4"/>
    <n v="0.66666666666666663"/>
  </r>
  <r>
    <x v="27"/>
    <n v="127"/>
    <n v="128"/>
    <n v="12747"/>
    <n v="100.370078740157"/>
    <n v="678074"/>
    <x v="1"/>
    <x v="7"/>
    <s v="2012-2"/>
    <n v="358686"/>
    <n v="2.7982714335144667E-4"/>
    <n v="2.4808910645758326E-4"/>
    <n v="0.9921875"/>
  </r>
  <r>
    <x v="28"/>
    <n v="2"/>
    <n v="2"/>
    <n v="42"/>
    <n v="21"/>
    <n v="1676"/>
    <x v="1"/>
    <x v="7"/>
    <s v="2012-2"/>
    <n v="358686"/>
    <n v="5.854702999280708E-5"/>
    <n v="3.8938421534898674E-5"/>
    <n v="1"/>
  </r>
  <r>
    <x v="29"/>
    <n v="37"/>
    <n v="40"/>
    <n v="166"/>
    <n v="4.4864864864860001"/>
    <n v="31213"/>
    <x v="1"/>
    <x v="7"/>
    <s v="2012-2"/>
    <n v="358686"/>
    <n v="1.2508117089839024E-5"/>
    <n v="3.9198379390074844E-5"/>
    <n v="0.92500000000000004"/>
  </r>
  <r>
    <x v="40"/>
    <n v="9"/>
    <n v="13"/>
    <n v="114"/>
    <n v="12.666666666666"/>
    <n v="24255"/>
    <x v="1"/>
    <x v="7"/>
    <s v="2012-2"/>
    <n v="358686"/>
    <n v="3.5314081582961138E-5"/>
    <n v="1.25225591929053E-4"/>
    <n v="0.69230769230769229"/>
  </r>
  <r>
    <x v="30"/>
    <n v="9"/>
    <n v="14"/>
    <n v="654"/>
    <n v="72.666666666666003"/>
    <n v="131383"/>
    <x v="1"/>
    <x v="7"/>
    <s v="2012-2"/>
    <n v="358686"/>
    <n v="2.0259131013383852E-4"/>
    <n v="6.7831432465122589E-4"/>
    <n v="0.6428571428571429"/>
  </r>
  <r>
    <x v="31"/>
    <n v="71"/>
    <n v="112"/>
    <n v="6108"/>
    <n v="86.028169014084"/>
    <n v="669937"/>
    <x v="1"/>
    <x v="7"/>
    <s v="2012-2"/>
    <n v="358686"/>
    <n v="2.3984256149970726E-4"/>
    <n v="4.3843976785480621E-4"/>
    <n v="0.6339285714285714"/>
  </r>
  <r>
    <x v="32"/>
    <n v="27"/>
    <n v="80"/>
    <n v="630"/>
    <n v="23.333333333333002"/>
    <n v="99844"/>
    <x v="1"/>
    <x v="7"/>
    <s v="2012-2"/>
    <n v="358686"/>
    <n v="6.5052255547562495E-5"/>
    <n v="1.7182744452092142E-4"/>
    <n v="0.33750000000000002"/>
  </r>
  <r>
    <x v="33"/>
    <n v="17"/>
    <n v="18"/>
    <n v="157"/>
    <n v="9.2352941176469994"/>
    <n v="49481"/>
    <x v="1"/>
    <x v="7"/>
    <s v="2012-2"/>
    <n v="358686"/>
    <n v="2.5747573414203509E-5"/>
    <n v="1.3524582591382207E-4"/>
    <n v="0.94444444444444442"/>
  </r>
  <r>
    <x v="34"/>
    <n v="68"/>
    <n v="73"/>
    <n v="137"/>
    <n v="2.0147058823520001"/>
    <n v="32335"/>
    <x v="1"/>
    <x v="7"/>
    <s v="2012-2"/>
    <n v="358686"/>
    <n v="5.6169069390832094E-6"/>
    <n v="2.2095217259763451E-5"/>
    <n v="0.93150684931506844"/>
  </r>
  <r>
    <x v="44"/>
    <n v="1"/>
    <n v="1"/>
    <n v="1"/>
    <n v="1"/>
    <n v="169"/>
    <x v="1"/>
    <x v="7"/>
    <s v="2012-2"/>
    <n v="358686"/>
    <n v="2.7879538091812895E-6"/>
    <n v="7.852736562527298E-6"/>
    <n v="1"/>
  </r>
  <r>
    <x v="35"/>
    <n v="184"/>
    <n v="199"/>
    <n v="10299"/>
    <n v="55.972826086955997"/>
    <n v="712875"/>
    <x v="1"/>
    <x v="7"/>
    <s v="2012-2"/>
    <n v="358686"/>
    <n v="1.5604965369977081E-4"/>
    <n v="1.800237836702983E-4"/>
    <n v="0.92462311557788945"/>
  </r>
  <r>
    <x v="36"/>
    <n v="16"/>
    <n v="25"/>
    <n v="219"/>
    <n v="13.6875"/>
    <n v="23477"/>
    <x v="1"/>
    <x v="7"/>
    <s v="2012-2"/>
    <n v="358686"/>
    <n v="3.81601177631689E-5"/>
    <n v="6.8179991227238689E-5"/>
    <n v="0.64"/>
  </r>
  <r>
    <x v="54"/>
    <n v="1"/>
    <n v="1"/>
    <n v="2"/>
    <n v="2"/>
    <n v="142"/>
    <x v="1"/>
    <x v="7"/>
    <s v="2012-2"/>
    <n v="358686"/>
    <n v="5.575907618362579E-6"/>
    <n v="6.5981573483957182E-6"/>
    <n v="1"/>
  </r>
  <r>
    <x v="37"/>
    <n v="40"/>
    <n v="54"/>
    <n v="4024"/>
    <n v="100.6"/>
    <n v="839272"/>
    <x v="1"/>
    <x v="7"/>
    <s v="2012-2"/>
    <n v="358686"/>
    <n v="2.8046815320363768E-4"/>
    <n v="9.7493815389133301E-4"/>
    <n v="0.7407407407407407"/>
  </r>
  <r>
    <x v="0"/>
    <n v="8"/>
    <n v="9"/>
    <n v="277"/>
    <n v="34.625"/>
    <n v="29012"/>
    <x v="2"/>
    <x v="7"/>
    <s v="2012-3"/>
    <n v="361471"/>
    <n v="9.5789150443604054E-5"/>
    <n v="1.6721027874066431E-4"/>
    <n v="0.88888888888888884"/>
  </r>
  <r>
    <x v="1"/>
    <n v="128"/>
    <n v="131"/>
    <n v="773"/>
    <n v="6.0390625"/>
    <n v="79042"/>
    <x v="2"/>
    <x v="7"/>
    <s v="2012-3"/>
    <n v="361471"/>
    <n v="1.6706907331431842E-5"/>
    <n v="2.8472345176607066E-5"/>
    <n v="0.97709923664122134"/>
  </r>
  <r>
    <x v="48"/>
    <n v="1"/>
    <n v="1"/>
    <n v="121"/>
    <n v="121"/>
    <n v="15004"/>
    <x v="2"/>
    <x v="7"/>
    <s v="2012-3"/>
    <n v="361471"/>
    <n v="3.3474331274154775E-4"/>
    <n v="6.9180284633253198E-4"/>
    <n v="1"/>
  </r>
  <r>
    <x v="2"/>
    <n v="15"/>
    <n v="32"/>
    <n v="786"/>
    <n v="52.4"/>
    <n v="146117"/>
    <x v="2"/>
    <x v="7"/>
    <s v="2012-3"/>
    <n v="361471"/>
    <n v="1.4496321973270332E-4"/>
    <n v="4.4914314626131062E-4"/>
    <n v="0.46875"/>
  </r>
  <r>
    <x v="3"/>
    <n v="44"/>
    <n v="90"/>
    <n v="3398"/>
    <n v="77.227272727271995"/>
    <n v="668407"/>
    <x v="2"/>
    <x v="7"/>
    <s v="2012-3"/>
    <n v="361471"/>
    <n v="2.1364721575803313E-4"/>
    <n v="7.0042816628987457E-4"/>
    <n v="0.48888888888888887"/>
  </r>
  <r>
    <x v="4"/>
    <n v="23"/>
    <n v="35"/>
    <n v="1741"/>
    <n v="75.695652173913004"/>
    <n v="377109"/>
    <x v="2"/>
    <x v="7"/>
    <s v="2012-3"/>
    <n v="361471"/>
    <n v="2.0941002784155023E-4"/>
    <n v="7.5598703991287732E-4"/>
    <n v="0.65714285714285714"/>
  </r>
  <r>
    <x v="5"/>
    <n v="27"/>
    <n v="84"/>
    <n v="191"/>
    <n v="7.0740740740739998"/>
    <n v="25205"/>
    <x v="2"/>
    <x v="7"/>
    <s v="2012-3"/>
    <n v="361471"/>
    <n v="1.9570239587889483E-5"/>
    <n v="4.3042573194830229E-5"/>
    <n v="0.32142857142857145"/>
  </r>
  <r>
    <x v="6"/>
    <n v="10"/>
    <n v="13"/>
    <n v="783"/>
    <n v="78.3"/>
    <n v="159643"/>
    <x v="2"/>
    <x v="7"/>
    <s v="2012-3"/>
    <n v="361471"/>
    <n v="2.1661488750134865E-4"/>
    <n v="7.3608025724516393E-4"/>
    <n v="0.76923076923076927"/>
  </r>
  <r>
    <x v="7"/>
    <n v="66"/>
    <n v="108"/>
    <n v="205"/>
    <n v="3.1060606060599998"/>
    <n v="26851"/>
    <x v="2"/>
    <x v="7"/>
    <s v="2012-3"/>
    <n v="361471"/>
    <n v="8.5928348499879655E-6"/>
    <n v="1.8758228337969662E-5"/>
    <n v="0.61111111111111116"/>
  </r>
  <r>
    <x v="8"/>
    <n v="1"/>
    <n v="3"/>
    <n v="40"/>
    <n v="40"/>
    <n v="4336"/>
    <x v="2"/>
    <x v="7"/>
    <s v="2012-3"/>
    <n v="361471"/>
    <n v="1.1065894636084223E-4"/>
    <n v="1.9992382975858827E-4"/>
    <n v="0.33333333333333331"/>
  </r>
  <r>
    <x v="9"/>
    <n v="295"/>
    <n v="386"/>
    <n v="0"/>
    <n v="0"/>
    <n v="0"/>
    <x v="2"/>
    <x v="7"/>
    <s v="2012-3"/>
    <n v="361471"/>
    <n v="0"/>
    <s v=""/>
    <n v="0.76424870466321249"/>
  </r>
  <r>
    <x v="10"/>
    <n v="28"/>
    <n v="31"/>
    <n v="539"/>
    <n v="19.25"/>
    <n v="39963"/>
    <x v="2"/>
    <x v="7"/>
    <s v="2012-3"/>
    <n v="361471"/>
    <n v="5.3254617936155318E-5"/>
    <n v="6.5807492163963367E-5"/>
    <n v="0.90322580645161288"/>
  </r>
  <r>
    <x v="11"/>
    <n v="23"/>
    <n v="31"/>
    <n v="94"/>
    <n v="4.0869565217390003"/>
    <n v="12058"/>
    <x v="2"/>
    <x v="7"/>
    <s v="2012-3"/>
    <n v="361471"/>
    <n v="1.1306457562955259E-5"/>
    <n v="2.4172564768460021E-5"/>
    <n v="0.74193548387096775"/>
  </r>
  <r>
    <x v="12"/>
    <n v="20"/>
    <n v="57"/>
    <n v="130"/>
    <n v="6.5"/>
    <n v="21599"/>
    <x v="2"/>
    <x v="7"/>
    <s v="2012-3"/>
    <n v="361471"/>
    <n v="1.7982078783636863E-5"/>
    <n v="4.9794220467663153E-5"/>
    <n v="0.35087719298245612"/>
  </r>
  <r>
    <x v="13"/>
    <n v="8"/>
    <n v="8"/>
    <n v="698"/>
    <n v="87.25"/>
    <n v="93473"/>
    <x v="2"/>
    <x v="7"/>
    <s v="2012-3"/>
    <n v="361471"/>
    <n v="2.413748267495871E-4"/>
    <n v="5.387304006868232E-4"/>
    <n v="1"/>
  </r>
  <r>
    <x v="14"/>
    <n v="23"/>
    <n v="202"/>
    <n v="0"/>
    <n v="0"/>
    <n v="0"/>
    <x v="2"/>
    <x v="7"/>
    <s v="2012-3"/>
    <n v="361471"/>
    <n v="0"/>
    <s v=""/>
    <n v="0.11386138613861387"/>
  </r>
  <r>
    <x v="15"/>
    <n v="2"/>
    <n v="6"/>
    <n v="11"/>
    <n v="5.5"/>
    <n v="2090"/>
    <x v="2"/>
    <x v="7"/>
    <s v="2012-3"/>
    <n v="361471"/>
    <n v="1.5215605124615807E-5"/>
    <n v="4.8182749561283383E-5"/>
    <n v="0.33333333333333331"/>
  </r>
  <r>
    <x v="16"/>
    <n v="3"/>
    <n v="4"/>
    <n v="189"/>
    <n v="63"/>
    <n v="21527"/>
    <x v="2"/>
    <x v="7"/>
    <s v="2012-3"/>
    <n v="361471"/>
    <n v="1.7428784051832651E-4"/>
    <n v="3.3085488032081256E-4"/>
    <n v="0.75"/>
  </r>
  <r>
    <x v="38"/>
    <n v="1"/>
    <n v="1"/>
    <n v="480"/>
    <n v="480"/>
    <n v="85440"/>
    <x v="2"/>
    <x v="7"/>
    <s v="2012-3"/>
    <n v="361471"/>
    <n v="1.3279073563301066E-3"/>
    <n v="3.9394584904459832E-3"/>
    <n v="1"/>
  </r>
  <r>
    <x v="17"/>
    <n v="437"/>
    <n v="503"/>
    <n v="34461"/>
    <n v="78.858123569794003"/>
    <n v="5309299"/>
    <x v="2"/>
    <x v="7"/>
    <s v="2012-3"/>
    <n v="361471"/>
    <n v="2.1815892165566258E-4"/>
    <n v="5.601844329277964E-4"/>
    <n v="0.8687872763419483"/>
  </r>
  <r>
    <x v="18"/>
    <n v="501"/>
    <n v="501"/>
    <n v="6257"/>
    <n v="12.489021956087001"/>
    <n v="754191"/>
    <x v="2"/>
    <x v="7"/>
    <s v="2012-3"/>
    <n v="361471"/>
    <n v="3.4550550268450305E-5"/>
    <n v="6.9409498847991058E-5"/>
    <n v="1"/>
  </r>
  <r>
    <x v="19"/>
    <n v="66"/>
    <n v="128"/>
    <n v="8171"/>
    <n v="123.80303030303"/>
    <n v="513738"/>
    <x v="2"/>
    <x v="7"/>
    <s v="2012-3"/>
    <n v="361471"/>
    <n v="3.4249782224031803E-4"/>
    <n v="3.5889965773690794E-4"/>
    <n v="0.515625"/>
  </r>
  <r>
    <x v="20"/>
    <n v="18"/>
    <n v="18"/>
    <n v="5519"/>
    <n v="306.61111111111097"/>
    <n v="789547"/>
    <x v="2"/>
    <x v="7"/>
    <s v="2012-3"/>
    <n v="361471"/>
    <n v="8.4823156245206666E-4"/>
    <n v="2.0224638685732376E-3"/>
    <n v="1"/>
  </r>
  <r>
    <x v="21"/>
    <n v="4"/>
    <n v="16"/>
    <n v="254"/>
    <n v="63.5"/>
    <n v="78381"/>
    <x v="2"/>
    <x v="7"/>
    <s v="2012-3"/>
    <n v="361471"/>
    <n v="1.7567107734783703E-4"/>
    <n v="9.0349571611553897E-4"/>
    <n v="0.25"/>
  </r>
  <r>
    <x v="22"/>
    <n v="3"/>
    <n v="3"/>
    <n v="11"/>
    <n v="3.6666666666659999"/>
    <n v="1833"/>
    <x v="2"/>
    <x v="7"/>
    <s v="2012-3"/>
    <n v="361471"/>
    <n v="1.0143736749742026E-5"/>
    <n v="2.8171923427692624E-5"/>
    <n v="1"/>
  </r>
  <r>
    <x v="23"/>
    <n v="5"/>
    <n v="5"/>
    <n v="5942"/>
    <n v="1188.4000000000001"/>
    <n v="598603"/>
    <x v="2"/>
    <x v="7"/>
    <s v="2012-3"/>
    <n v="361471"/>
    <n v="3.2876772963806229E-3"/>
    <n v="5.5200647723699378E-3"/>
    <n v="1"/>
  </r>
  <r>
    <x v="24"/>
    <n v="70"/>
    <n v="138"/>
    <n v="4780"/>
    <n v="68.285714285713993"/>
    <n v="1590129"/>
    <x v="2"/>
    <x v="7"/>
    <s v="2012-3"/>
    <n v="361471"/>
    <n v="1.8891062985886556E-4"/>
    <n v="1.0473928554632079E-3"/>
    <n v="0.50724637681159424"/>
  </r>
  <r>
    <x v="25"/>
    <n v="21"/>
    <n v="73"/>
    <n v="138"/>
    <n v="6.5714285714280001"/>
    <n v="16978"/>
    <x v="2"/>
    <x v="7"/>
    <s v="2012-3"/>
    <n v="361471"/>
    <n v="1.8179684044993927E-5"/>
    <n v="3.7277134748297937E-5"/>
    <n v="0.28767123287671231"/>
  </r>
  <r>
    <x v="27"/>
    <n v="136"/>
    <n v="139"/>
    <n v="1497"/>
    <n v="11.007352941176"/>
    <n v="194322"/>
    <x v="2"/>
    <x v="7"/>
    <s v="2012-3"/>
    <n v="361471"/>
    <n v="3.0451551967311349E-5"/>
    <n v="6.5880722349052277E-5"/>
    <n v="0.97841726618705038"/>
  </r>
  <r>
    <x v="43"/>
    <n v="1"/>
    <n v="3"/>
    <n v="15"/>
    <n v="15"/>
    <n v="2819"/>
    <x v="2"/>
    <x v="7"/>
    <s v="2012-3"/>
    <n v="361471"/>
    <n v="4.1497104885315832E-5"/>
    <n v="1.299781540796726E-4"/>
    <n v="0.33333333333333331"/>
  </r>
  <r>
    <x v="28"/>
    <n v="10"/>
    <n v="10"/>
    <n v="188"/>
    <n v="18.8"/>
    <n v="58181"/>
    <x v="2"/>
    <x v="7"/>
    <s v="2012-3"/>
    <n v="361471"/>
    <n v="5.2009704789595848E-5"/>
    <n v="2.6826033992584012E-4"/>
    <n v="1"/>
  </r>
  <r>
    <x v="51"/>
    <n v="5"/>
    <n v="5"/>
    <n v="6011"/>
    <n v="1202.2"/>
    <n v="259382"/>
    <x v="2"/>
    <x v="7"/>
    <s v="2012-3"/>
    <n v="361471"/>
    <n v="3.325854632875113E-3"/>
    <n v="2.3919115687473318E-3"/>
    <n v="1"/>
  </r>
  <r>
    <x v="29"/>
    <n v="54"/>
    <n v="61"/>
    <n v="351"/>
    <n v="6.5"/>
    <n v="75305"/>
    <x v="2"/>
    <x v="7"/>
    <s v="2012-3"/>
    <n v="361471"/>
    <n v="1.7982078783636863E-5"/>
    <n v="6.4299166324870559E-5"/>
    <n v="0.88524590163934425"/>
  </r>
  <r>
    <x v="40"/>
    <n v="24"/>
    <n v="26"/>
    <n v="308"/>
    <n v="12.833333333333"/>
    <n v="88982"/>
    <x v="2"/>
    <x v="7"/>
    <s v="2012-3"/>
    <n v="361471"/>
    <n v="3.5503078624102626E-5"/>
    <n v="1.7094886050486471E-4"/>
    <n v="0.92307692307692313"/>
  </r>
  <r>
    <x v="30"/>
    <n v="12"/>
    <n v="16"/>
    <n v="593"/>
    <n v="49.416666666666003"/>
    <n v="34111"/>
    <x v="2"/>
    <x v="7"/>
    <s v="2012-3"/>
    <n v="361471"/>
    <n v="1.3670990664995533E-4"/>
    <n v="1.3106553192064716E-4"/>
    <n v="0.75"/>
  </r>
  <r>
    <x v="31"/>
    <n v="72"/>
    <n v="126"/>
    <n v="10599"/>
    <n v="147.208333333333"/>
    <n v="1314799"/>
    <x v="2"/>
    <x v="7"/>
    <s v="2012-3"/>
    <n v="361471"/>
    <n v="4.0724797655505699E-4"/>
    <n v="8.419807408350039E-4"/>
    <n v="0.5714285714285714"/>
  </r>
  <r>
    <x v="32"/>
    <n v="29"/>
    <n v="127"/>
    <n v="738"/>
    <n v="25.448275862069"/>
    <n v="132773"/>
    <x v="2"/>
    <x v="7"/>
    <s v="2012-3"/>
    <n v="361471"/>
    <n v="7.0401984839915232E-5"/>
    <n v="2.1109942938459954E-4"/>
    <n v="0.2283464566929134"/>
  </r>
  <r>
    <x v="33"/>
    <n v="34"/>
    <n v="34"/>
    <n v="512"/>
    <n v="15.058823529411001"/>
    <n v="178834"/>
    <x v="2"/>
    <x v="7"/>
    <s v="2012-3"/>
    <n v="361471"/>
    <n v="4.1659838629962019E-5"/>
    <n v="2.4251938742026781E-4"/>
    <n v="1"/>
  </r>
  <r>
    <x v="34"/>
    <n v="41"/>
    <n v="47"/>
    <n v="201"/>
    <n v="4.9024390243899996"/>
    <n v="50349"/>
    <x v="2"/>
    <x v="7"/>
    <s v="2012-3"/>
    <n v="361471"/>
    <n v="1.3562468425931817E-5"/>
    <n v="5.6621618804083006E-5"/>
    <n v="0.87234042553191493"/>
  </r>
  <r>
    <x v="44"/>
    <n v="1"/>
    <n v="1"/>
    <n v="12"/>
    <n v="12"/>
    <n v="1176"/>
    <x v="2"/>
    <x v="7"/>
    <s v="2012-3"/>
    <n v="361471"/>
    <n v="3.3197683908252669E-5"/>
    <n v="5.4222883716812689E-5"/>
    <n v="1"/>
  </r>
  <r>
    <x v="35"/>
    <n v="223"/>
    <n v="245"/>
    <n v="24274"/>
    <n v="108.85201793722"/>
    <n v="1656315"/>
    <x v="2"/>
    <x v="7"/>
    <s v="2012-3"/>
    <n v="361471"/>
    <n v="3.0113624035460658E-4"/>
    <n v="3.4246276670713536E-4"/>
    <n v="0.91020408163265309"/>
  </r>
  <r>
    <x v="36"/>
    <n v="37"/>
    <n v="69"/>
    <n v="2674"/>
    <n v="72.270270270270004"/>
    <n v="551430"/>
    <x v="2"/>
    <x v="7"/>
    <s v="2012-3"/>
    <n v="361471"/>
    <n v="1.9993379903303447E-4"/>
    <n v="6.8716962603332214E-4"/>
    <n v="0.53623188405797106"/>
  </r>
  <r>
    <x v="37"/>
    <n v="74"/>
    <n v="98"/>
    <n v="4813"/>
    <n v="65.040540540539993"/>
    <n v="1908374"/>
    <x v="2"/>
    <x v="7"/>
    <s v="2012-3"/>
    <n v="361471"/>
    <n v="1.7993294217389497E-4"/>
    <n v="1.1890690095857216E-3"/>
    <n v="0.75510204081632648"/>
  </r>
  <r>
    <x v="0"/>
    <n v="9"/>
    <n v="10"/>
    <n v="4701"/>
    <n v="522.33333333333303"/>
    <n v="255804"/>
    <x v="3"/>
    <x v="7"/>
    <s v="2012-4"/>
    <n v="362367"/>
    <n v="1.4414484026783151E-3"/>
    <n v="1.3072689044838818E-3"/>
    <n v="0.9"/>
  </r>
  <r>
    <x v="1"/>
    <n v="52"/>
    <n v="54"/>
    <n v="3225"/>
    <n v="62.019230769229999"/>
    <n v="309647"/>
    <x v="3"/>
    <x v="7"/>
    <s v="2012-4"/>
    <n v="362367"/>
    <n v="1.7115032762152733E-4"/>
    <n v="2.7388209559185055E-4"/>
    <n v="0.96296296296296291"/>
  </r>
  <r>
    <x v="47"/>
    <n v="1"/>
    <n v="1"/>
    <n v="168"/>
    <n v="168"/>
    <n v="28224"/>
    <x v="3"/>
    <x v="7"/>
    <s v="2012-4"/>
    <n v="362367"/>
    <n v="4.6361837584548262E-4"/>
    <n v="1.2981314523673512E-3"/>
    <n v="1"/>
  </r>
  <r>
    <x v="48"/>
    <n v="1"/>
    <n v="2"/>
    <n v="117"/>
    <n v="117"/>
    <n v="12502"/>
    <x v="3"/>
    <x v="7"/>
    <s v="2012-4"/>
    <n v="362367"/>
    <n v="3.2287708317810395E-4"/>
    <n v="5.7501556893057779E-4"/>
    <n v="0.5"/>
  </r>
  <r>
    <x v="2"/>
    <n v="17"/>
    <n v="30"/>
    <n v="356"/>
    <n v="20.941176470588001"/>
    <n v="82424"/>
    <x v="3"/>
    <x v="7"/>
    <s v="2012-4"/>
    <n v="362367"/>
    <n v="5.7789965616593126E-5"/>
    <n v="2.2300000589803708E-4"/>
    <n v="0.56666666666666665"/>
  </r>
  <r>
    <x v="3"/>
    <n v="42"/>
    <n v="94"/>
    <n v="5622"/>
    <n v="133.857142857143"/>
    <n v="1125272"/>
    <x v="3"/>
    <x v="7"/>
    <s v="2012-4"/>
    <n v="362367"/>
    <n v="3.6939661408777013E-4"/>
    <n v="1.232276967650223E-3"/>
    <n v="0.44680851063829785"/>
  </r>
  <r>
    <x v="4"/>
    <n v="20"/>
    <n v="27"/>
    <n v="2100"/>
    <n v="105"/>
    <n v="229175"/>
    <x v="3"/>
    <x v="7"/>
    <s v="2012-4"/>
    <n v="362367"/>
    <n v="2.8976148490342664E-4"/>
    <n v="5.2703244684716504E-4"/>
    <n v="0.7407407407407407"/>
  </r>
  <r>
    <x v="5"/>
    <n v="30"/>
    <n v="64"/>
    <n v="213"/>
    <n v="7.1"/>
    <n v="22699"/>
    <x v="3"/>
    <x v="7"/>
    <s v="2012-4"/>
    <n v="362367"/>
    <n v="1.9593395645850751E-5"/>
    <n v="3.480050764985651E-5"/>
    <n v="0.46875"/>
  </r>
  <r>
    <x v="6"/>
    <n v="24"/>
    <n v="31"/>
    <n v="2105"/>
    <n v="87.708333333333002"/>
    <n v="231424"/>
    <x v="3"/>
    <x v="7"/>
    <s v="2012-4"/>
    <n v="362367"/>
    <n v="2.4204282766734553E-4"/>
    <n v="4.4350371615271394E-4"/>
    <n v="0.77419354838709675"/>
  </r>
  <r>
    <x v="7"/>
    <n v="71"/>
    <n v="101"/>
    <n v="213"/>
    <n v="3"/>
    <n v="27680"/>
    <x v="3"/>
    <x v="7"/>
    <s v="2012-4"/>
    <n v="362367"/>
    <n v="8.278899568669332E-6"/>
    <n v="1.793113771993483E-5"/>
    <n v="0.70297029702970293"/>
  </r>
  <r>
    <x v="8"/>
    <n v="6"/>
    <n v="6"/>
    <n v="1082"/>
    <n v="180.333333333333"/>
    <n v="158580"/>
    <x v="3"/>
    <x v="7"/>
    <s v="2012-4"/>
    <n v="362367"/>
    <n v="4.9765385185001113E-4"/>
    <n v="1.2156184199996114E-3"/>
    <n v="1"/>
  </r>
  <r>
    <x v="9"/>
    <n v="277"/>
    <n v="368"/>
    <n v="0"/>
    <n v="0"/>
    <n v="0"/>
    <x v="3"/>
    <x v="7"/>
    <s v="2012-4"/>
    <n v="362367"/>
    <n v="0"/>
    <s v=""/>
    <n v="0.75271739130434778"/>
  </r>
  <r>
    <x v="10"/>
    <n v="60"/>
    <n v="70"/>
    <n v="4677"/>
    <n v="77.95"/>
    <n v="513211"/>
    <x v="3"/>
    <x v="7"/>
    <s v="2012-4"/>
    <n v="362367"/>
    <n v="2.1511340712592484E-4"/>
    <n v="3.9340947467929229E-4"/>
    <n v="0.8571428571428571"/>
  </r>
  <r>
    <x v="11"/>
    <n v="14"/>
    <n v="32"/>
    <n v="273"/>
    <n v="19.5"/>
    <n v="33208"/>
    <x v="3"/>
    <x v="7"/>
    <s v="2012-4"/>
    <n v="362367"/>
    <n v="5.3812847196350663E-5"/>
    <n v="1.0909749876046475E-4"/>
    <n v="0.4375"/>
  </r>
  <r>
    <x v="12"/>
    <n v="20"/>
    <n v="64"/>
    <n v="889"/>
    <n v="44.45"/>
    <n v="90871"/>
    <x v="3"/>
    <x v="7"/>
    <s v="2012-4"/>
    <n v="362367"/>
    <n v="1.2266569527578396E-4"/>
    <n v="2.0897552297348637E-4"/>
    <n v="0.3125"/>
  </r>
  <r>
    <x v="13"/>
    <n v="10"/>
    <n v="10"/>
    <n v="1405"/>
    <n v="140.5"/>
    <n v="202441"/>
    <x v="3"/>
    <x v="7"/>
    <s v="2012-4"/>
    <n v="362367"/>
    <n v="3.8772846313268042E-4"/>
    <n v="9.3110483754499352E-4"/>
    <n v="1"/>
  </r>
  <r>
    <x v="14"/>
    <n v="16"/>
    <n v="152"/>
    <n v="4"/>
    <n v="0.25"/>
    <n v="74"/>
    <x v="3"/>
    <x v="7"/>
    <s v="2012-4"/>
    <n v="362367"/>
    <n v="6.8990829738911103E-7"/>
    <n v="2.1272172502830924E-7"/>
    <n v="0.10526315789473684"/>
  </r>
  <r>
    <x v="15"/>
    <n v="4"/>
    <n v="6"/>
    <n v="330"/>
    <n v="82.5"/>
    <n v="150880"/>
    <x v="3"/>
    <x v="7"/>
    <s v="2012-4"/>
    <n v="362367"/>
    <n v="2.2766973813840663E-4"/>
    <n v="1.7348893985011512E-3"/>
    <n v="0.66666666666666663"/>
  </r>
  <r>
    <x v="16"/>
    <n v="3"/>
    <n v="4"/>
    <n v="74"/>
    <n v="24.666666666666"/>
    <n v="12129"/>
    <x v="3"/>
    <x v="7"/>
    <s v="2012-4"/>
    <n v="362367"/>
    <n v="6.8070952009057121E-5"/>
    <n v="1.8595328308960673E-4"/>
    <n v="0.75"/>
  </r>
  <r>
    <x v="38"/>
    <n v="0"/>
    <n v="1"/>
    <n v="1"/>
    <m/>
    <n v="298"/>
    <x v="3"/>
    <x v="7"/>
    <s v="2012-4"/>
    <n v="362367"/>
    <n v="0"/>
    <n v="0"/>
    <n v="0"/>
  </r>
  <r>
    <x v="17"/>
    <n v="2"/>
    <n v="2"/>
    <n v="6"/>
    <n v="3"/>
    <n v="806"/>
    <x v="3"/>
    <x v="7"/>
    <s v="2012-4"/>
    <n v="362367"/>
    <n v="8.278899568669332E-6"/>
    <n v="1.8535536256520781E-5"/>
    <n v="1"/>
  </r>
  <r>
    <x v="18"/>
    <n v="522"/>
    <n v="522"/>
    <n v="8658"/>
    <n v="16.586206896551001"/>
    <n v="1275158"/>
    <x v="3"/>
    <x v="7"/>
    <s v="2012-4"/>
    <n v="362367"/>
    <n v="4.5771847040572129E-5"/>
    <n v="1.1235531094279257E-4"/>
    <n v="1"/>
  </r>
  <r>
    <x v="19"/>
    <n v="70"/>
    <n v="113"/>
    <n v="7269"/>
    <n v="103.842857142857"/>
    <n v="195543"/>
    <x v="3"/>
    <x v="7"/>
    <s v="2012-4"/>
    <n v="362367"/>
    <n v="2.8656819506979664E-4"/>
    <n v="1.2848260780605594E-4"/>
    <n v="0.61946902654867253"/>
  </r>
  <r>
    <x v="20"/>
    <n v="40"/>
    <n v="50"/>
    <n v="13825"/>
    <n v="345.625"/>
    <n v="1562895"/>
    <x v="3"/>
    <x v="7"/>
    <s v="2012-4"/>
    <n v="362367"/>
    <n v="9.5379822114044597E-4"/>
    <n v="1.7970903807465913E-3"/>
    <n v="0.8"/>
  </r>
  <r>
    <x v="21"/>
    <n v="1"/>
    <n v="8"/>
    <n v="25"/>
    <n v="25"/>
    <n v="3314"/>
    <x v="3"/>
    <x v="7"/>
    <s v="2012-4"/>
    <n v="362367"/>
    <n v="6.8990829738911099E-5"/>
    <n v="1.5242373983650093E-4"/>
    <n v="0.125"/>
  </r>
  <r>
    <x v="22"/>
    <n v="1"/>
    <n v="1"/>
    <n v="3"/>
    <n v="3"/>
    <n v="120"/>
    <x v="3"/>
    <x v="7"/>
    <s v="2012-4"/>
    <n v="362367"/>
    <n v="8.278899568669332E-6"/>
    <n v="5.5192663791128883E-6"/>
    <n v="1"/>
  </r>
  <r>
    <x v="23"/>
    <n v="1"/>
    <n v="1"/>
    <n v="1"/>
    <n v="1"/>
    <n v="130"/>
    <x v="3"/>
    <x v="7"/>
    <s v="2012-4"/>
    <n v="362367"/>
    <n v="2.7596331895564441E-6"/>
    <n v="5.9792052440389621E-6"/>
    <n v="1"/>
  </r>
  <r>
    <x v="24"/>
    <n v="64"/>
    <n v="129"/>
    <n v="1166"/>
    <n v="18.21875"/>
    <n v="141809"/>
    <x v="3"/>
    <x v="7"/>
    <s v="2012-4"/>
    <n v="362367"/>
    <n v="5.0277067172231468E-5"/>
    <n v="1.019116726504713E-4"/>
    <n v="0.49612403100775193"/>
  </r>
  <r>
    <x v="25"/>
    <n v="10"/>
    <n v="56"/>
    <n v="125"/>
    <n v="12.5"/>
    <n v="13522"/>
    <x v="3"/>
    <x v="7"/>
    <s v="2012-4"/>
    <n v="362367"/>
    <n v="3.4495414869455549E-5"/>
    <n v="6.2192933315303734E-5"/>
    <n v="0.17857142857142858"/>
  </r>
  <r>
    <x v="26"/>
    <n v="72"/>
    <n v="86"/>
    <n v="9797"/>
    <n v="136.069444444444"/>
    <n v="2587698"/>
    <x v="3"/>
    <x v="7"/>
    <s v="2012-4"/>
    <n v="362367"/>
    <n v="3.7550175497339438E-4"/>
    <n v="1.6530317790159278E-3"/>
    <n v="0.83720930232558144"/>
  </r>
  <r>
    <x v="27"/>
    <n v="61"/>
    <n v="62"/>
    <n v="1492"/>
    <n v="24.459016393441999"/>
    <n v="107004"/>
    <x v="3"/>
    <x v="7"/>
    <s v="2012-4"/>
    <n v="362367"/>
    <n v="6.7497913423247705E-5"/>
    <n v="8.0680816889423557E-5"/>
    <n v="0.9838709677419355"/>
  </r>
  <r>
    <x v="51"/>
    <n v="4"/>
    <n v="4"/>
    <n v="3660"/>
    <n v="915"/>
    <n v="431293"/>
    <x v="3"/>
    <x v="7"/>
    <s v="2012-4"/>
    <n v="362367"/>
    <n v="2.5250643684441463E-3"/>
    <n v="4.9592103217640307E-3"/>
    <n v="1"/>
  </r>
  <r>
    <x v="29"/>
    <n v="29"/>
    <n v="33"/>
    <n v="1099"/>
    <n v="37.896551724136998"/>
    <n v="211634"/>
    <x v="3"/>
    <x v="7"/>
    <s v="2012-4"/>
    <n v="362367"/>
    <n v="1.0458058190767095E-4"/>
    <n v="3.3565069565435292E-4"/>
    <n v="0.87878787878787878"/>
  </r>
  <r>
    <x v="40"/>
    <n v="4"/>
    <n v="5"/>
    <n v="29"/>
    <n v="7.25"/>
    <n v="4607"/>
    <x v="3"/>
    <x v="7"/>
    <s v="2012-4"/>
    <n v="362367"/>
    <n v="2.0007340624284221E-5"/>
    <n v="5.2973458767860576E-5"/>
    <n v="0.8"/>
  </r>
  <r>
    <x v="30"/>
    <n v="12"/>
    <n v="18"/>
    <n v="1016"/>
    <n v="84.666666666666003"/>
    <n v="79921"/>
    <x v="3"/>
    <x v="7"/>
    <s v="2012-4"/>
    <n v="362367"/>
    <n v="2.3364894338244379E-4"/>
    <n v="3.0632311686463733E-4"/>
    <n v="0.66666666666666663"/>
  </r>
  <r>
    <x v="31"/>
    <n v="46"/>
    <n v="74"/>
    <n v="3579"/>
    <n v="77.804347826086996"/>
    <n v="627165"/>
    <x v="3"/>
    <x v="7"/>
    <s v="2012-4"/>
    <n v="362367"/>
    <n v="2.1471146055266344E-4"/>
    <n v="6.2708164830730729E-4"/>
    <n v="0.6216216216216216"/>
  </r>
  <r>
    <x v="32"/>
    <n v="28"/>
    <n v="71"/>
    <n v="336"/>
    <n v="12"/>
    <n v="44488"/>
    <x v="3"/>
    <x v="7"/>
    <s v="2012-4"/>
    <n v="362367"/>
    <n v="3.3115598274677328E-5"/>
    <n v="7.3077715081539926E-5"/>
    <n v="0.39436619718309857"/>
  </r>
  <r>
    <x v="33"/>
    <n v="10"/>
    <n v="10"/>
    <n v="68"/>
    <n v="6.8"/>
    <n v="20092"/>
    <x v="3"/>
    <x v="7"/>
    <s v="2012-4"/>
    <n v="362367"/>
    <n v="1.8765505688983818E-5"/>
    <n v="9.2410916740946804E-5"/>
    <n v="1"/>
  </r>
  <r>
    <x v="34"/>
    <n v="46"/>
    <n v="49"/>
    <n v="88"/>
    <n v="1.9130434782600001"/>
    <n v="24685"/>
    <x v="3"/>
    <x v="7"/>
    <s v="2012-4"/>
    <n v="362367"/>
    <n v="5.2792982756707978E-6"/>
    <n v="2.4681719305858644E-5"/>
    <n v="0.93877551020408168"/>
  </r>
  <r>
    <x v="44"/>
    <n v="1"/>
    <n v="1"/>
    <n v="1"/>
    <n v="1"/>
    <n v="121"/>
    <x v="3"/>
    <x v="7"/>
    <s v="2012-4"/>
    <n v="362367"/>
    <n v="2.7596331895564441E-6"/>
    <n v="5.5652602656054956E-6"/>
    <n v="1"/>
  </r>
  <r>
    <x v="35"/>
    <n v="156"/>
    <n v="187"/>
    <n v="20706"/>
    <n v="132.730769230769"/>
    <n v="2621741"/>
    <x v="3"/>
    <x v="7"/>
    <s v="2012-4"/>
    <n v="362367"/>
    <n v="3.662882360445874E-4"/>
    <n v="7.7297473055778728E-4"/>
    <n v="0.83422459893048129"/>
  </r>
  <r>
    <x v="36"/>
    <n v="33"/>
    <n v="62"/>
    <n v="3467"/>
    <n v="105.06060606060601"/>
    <n v="719756"/>
    <x v="3"/>
    <x v="7"/>
    <s v="2012-4"/>
    <n v="362367"/>
    <n v="2.8992873539976323E-4"/>
    <n v="1.0031629020113067E-3"/>
    <n v="0.532258064516129"/>
  </r>
  <r>
    <x v="37"/>
    <n v="556"/>
    <n v="715"/>
    <n v="48093"/>
    <n v="86.498201438848"/>
    <n v="10291145"/>
    <x v="3"/>
    <x v="7"/>
    <s v="2012-4"/>
    <n v="362367"/>
    <n v="2.387033075275839E-4"/>
    <n v="8.5131250900891923E-4"/>
    <n v="0.77762237762237763"/>
  </r>
  <r>
    <x v="0"/>
    <n v="6"/>
    <n v="6"/>
    <n v="70"/>
    <n v="11.666666666666"/>
    <n v="7667"/>
    <x v="0"/>
    <x v="8"/>
    <s v="2013-1"/>
    <n v="362452"/>
    <n v="3.2188170203684904E-5"/>
    <n v="5.8758738321821929E-5"/>
    <n v="1"/>
  </r>
  <r>
    <x v="1"/>
    <n v="17"/>
    <n v="20"/>
    <n v="924"/>
    <n v="54.352941176469997"/>
    <n v="112607"/>
    <x v="0"/>
    <x v="8"/>
    <s v="2013-1"/>
    <n v="362452"/>
    <n v="1.4995900471364483E-4"/>
    <n v="3.0458935143920279E-4"/>
    <n v="0.85"/>
  </r>
  <r>
    <x v="48"/>
    <n v="1"/>
    <n v="1"/>
    <n v="1"/>
    <n v="1"/>
    <n v="140"/>
    <x v="0"/>
    <x v="8"/>
    <s v="2013-1"/>
    <n v="362452"/>
    <n v="2.7589860174588633E-6"/>
    <n v="6.4376340407373479E-6"/>
    <n v="1"/>
  </r>
  <r>
    <x v="2"/>
    <n v="15"/>
    <n v="34"/>
    <n v="521"/>
    <n v="34.733333333333"/>
    <n v="46870"/>
    <x v="0"/>
    <x v="8"/>
    <s v="2013-1"/>
    <n v="362452"/>
    <n v="9.5828781006403611E-5"/>
    <n v="1.4368186070921746E-4"/>
    <n v="0.44117647058823528"/>
  </r>
  <r>
    <x v="3"/>
    <n v="13"/>
    <n v="70"/>
    <n v="3049"/>
    <n v="234.538461538462"/>
    <n v="234971"/>
    <x v="0"/>
    <x v="8"/>
    <s v="2013-1"/>
    <n v="362452"/>
    <n v="6.4708833594093011E-4"/>
    <n v="8.31130389113241E-4"/>
    <n v="0.18571428571428572"/>
  </r>
  <r>
    <x v="4"/>
    <n v="18"/>
    <n v="26"/>
    <n v="1790"/>
    <n v="99.444444444444002"/>
    <n v="391011"/>
    <x v="0"/>
    <x v="8"/>
    <s v="2013-1"/>
    <n v="362452"/>
    <n v="2.7436583173618578E-4"/>
    <n v="9.9888322377092854E-4"/>
    <n v="0.69230769230769229"/>
  </r>
  <r>
    <x v="5"/>
    <n v="31"/>
    <n v="53"/>
    <n v="162"/>
    <n v="5.2258064516119997"/>
    <n v="22598"/>
    <x v="0"/>
    <x v="8"/>
    <s v="2013-1"/>
    <n v="362452"/>
    <n v="1.4417926929943826E-5"/>
    <n v="3.3520196786303552E-5"/>
    <n v="0.58490566037735847"/>
  </r>
  <r>
    <x v="6"/>
    <n v="18"/>
    <n v="19"/>
    <n v="4104"/>
    <n v="228"/>
    <n v="477363"/>
    <x v="0"/>
    <x v="8"/>
    <s v="2013-1"/>
    <n v="362452"/>
    <n v="6.2904881198062087E-4"/>
    <n v="1.2194794835668661E-3"/>
    <n v="0.94736842105263153"/>
  </r>
  <r>
    <x v="7"/>
    <n v="68"/>
    <n v="93"/>
    <n v="205"/>
    <n v="3.0147058823520001"/>
    <n v="29241"/>
    <x v="0"/>
    <x v="8"/>
    <s v="2013-1"/>
    <n v="362452"/>
    <n v="8.3175313761601535E-6"/>
    <n v="1.9773409347178782E-5"/>
    <n v="0.73118279569892475"/>
  </r>
  <r>
    <x v="8"/>
    <n v="3"/>
    <n v="4"/>
    <n v="53"/>
    <n v="17.666666666666"/>
    <n v="7713"/>
    <x v="0"/>
    <x v="8"/>
    <s v="2013-1"/>
    <n v="362452"/>
    <n v="4.874208630843808E-5"/>
    <n v="1.1822255084810784E-4"/>
    <n v="0.75"/>
  </r>
  <r>
    <x v="9"/>
    <n v="246"/>
    <n v="309"/>
    <n v="16"/>
    <n v="6.5040650406000003E-2"/>
    <n v="1088"/>
    <x v="0"/>
    <x v="8"/>
    <s v="2013-1"/>
    <n v="362452"/>
    <n v="1.7944624503658417E-7"/>
    <n v="2.0337241104146204E-7"/>
    <n v="0.79611650485436891"/>
  </r>
  <r>
    <x v="10"/>
    <n v="37"/>
    <n v="39"/>
    <n v="815"/>
    <n v="22.027027027027"/>
    <n v="164316"/>
    <x v="0"/>
    <x v="8"/>
    <s v="2013-1"/>
    <n v="362452"/>
    <n v="6.077225957375597E-5"/>
    <n v="2.0420970560575228E-4"/>
    <n v="0.94871794871794868"/>
  </r>
  <r>
    <x v="11"/>
    <n v="6"/>
    <n v="10"/>
    <n v="58"/>
    <n v="9.6666666666659999"/>
    <n v="4921"/>
    <x v="0"/>
    <x v="8"/>
    <s v="2013-1"/>
    <n v="362452"/>
    <n v="2.6670198168767173E-5"/>
    <n v="3.7713806088650361E-5"/>
    <n v="0.6"/>
  </r>
  <r>
    <x v="41"/>
    <n v="2"/>
    <n v="2"/>
    <n v="50"/>
    <n v="25"/>
    <n v="9472"/>
    <x v="0"/>
    <x v="8"/>
    <s v="2013-1"/>
    <n v="362452"/>
    <n v="6.8974650436471591E-5"/>
    <n v="2.1777596297808629E-4"/>
    <n v="1"/>
  </r>
  <r>
    <x v="12"/>
    <n v="21"/>
    <n v="68"/>
    <n v="114"/>
    <n v="5.4285714285709998"/>
    <n v="7514"/>
    <x v="0"/>
    <x v="8"/>
    <s v="2013-1"/>
    <n v="362452"/>
    <n v="1.4977352666204076E-5"/>
    <n v="1.6453191218400207E-5"/>
    <n v="0.30882352941176472"/>
  </r>
  <r>
    <x v="13"/>
    <n v="1"/>
    <n v="1"/>
    <n v="32"/>
    <n v="32"/>
    <n v="1568"/>
    <x v="0"/>
    <x v="8"/>
    <s v="2013-1"/>
    <n v="362452"/>
    <n v="8.8287552558683627E-5"/>
    <n v="7.2101501256258295E-5"/>
    <n v="1"/>
  </r>
  <r>
    <x v="14"/>
    <n v="20"/>
    <n v="163"/>
    <n v="0"/>
    <n v="0"/>
    <n v="0"/>
    <x v="0"/>
    <x v="8"/>
    <s v="2013-1"/>
    <n v="362452"/>
    <n v="0"/>
    <s v=""/>
    <n v="0.12269938650306748"/>
  </r>
  <r>
    <x v="15"/>
    <n v="6"/>
    <n v="7"/>
    <n v="1476"/>
    <n v="246"/>
    <n v="311063"/>
    <x v="0"/>
    <x v="8"/>
    <s v="2013-1"/>
    <n v="362452"/>
    <n v="6.7871056029488038E-4"/>
    <n v="2.3839401876355735E-3"/>
    <n v="0.8571428571428571"/>
  </r>
  <r>
    <x v="16"/>
    <n v="2"/>
    <n v="3"/>
    <n v="377"/>
    <n v="188.5"/>
    <n v="37347"/>
    <x v="0"/>
    <x v="8"/>
    <s v="2013-1"/>
    <n v="362452"/>
    <n v="5.2006886429099581E-4"/>
    <n v="8.5866542328363481E-4"/>
    <n v="0.66666666666666663"/>
  </r>
  <r>
    <x v="17"/>
    <n v="19"/>
    <n v="19"/>
    <n v="2239"/>
    <n v="117.842105263158"/>
    <n v="199559"/>
    <x v="0"/>
    <x v="8"/>
    <s v="2013-1"/>
    <n v="362452"/>
    <n v="3.251247206889685E-4"/>
    <n v="4.8296534268252089E-4"/>
    <n v="1"/>
  </r>
  <r>
    <x v="18"/>
    <n v="765"/>
    <n v="768"/>
    <n v="9057"/>
    <n v="11.839215686274001"/>
    <n v="1136691"/>
    <x v="0"/>
    <x v="8"/>
    <s v="2013-1"/>
    <n v="362452"/>
    <n v="3.2664230536109609E-5"/>
    <n v="6.8324936278239609E-5"/>
    <n v="0.99609375"/>
  </r>
  <r>
    <x v="19"/>
    <n v="41"/>
    <n v="81"/>
    <n v="843"/>
    <n v="20.560975609755999"/>
    <n v="147110"/>
    <x v="0"/>
    <x v="8"/>
    <s v="2013-1"/>
    <n v="362452"/>
    <n v="5.6727444212629531E-5"/>
    <n v="1.6498960692210222E-4"/>
    <n v="0.50617283950617287"/>
  </r>
  <r>
    <x v="20"/>
    <n v="10"/>
    <n v="12"/>
    <n v="600"/>
    <n v="60"/>
    <n v="61550"/>
    <x v="0"/>
    <x v="8"/>
    <s v="2013-1"/>
    <n v="362452"/>
    <n v="1.6553916104753181E-4"/>
    <n v="2.8302598229098841E-4"/>
    <n v="0.83333333333333337"/>
  </r>
  <r>
    <x v="21"/>
    <n v="2"/>
    <n v="5"/>
    <n v="666"/>
    <n v="333"/>
    <n v="452126"/>
    <x v="0"/>
    <x v="8"/>
    <s v="2013-1"/>
    <n v="362452"/>
    <n v="9.187423438138016E-4"/>
    <n v="1.0395077601080051E-2"/>
    <n v="0.4"/>
  </r>
  <r>
    <x v="22"/>
    <n v="2"/>
    <n v="2"/>
    <n v="121"/>
    <n v="60.5"/>
    <n v="10771"/>
    <x v="0"/>
    <x v="8"/>
    <s v="2013-1"/>
    <n v="362452"/>
    <n v="1.6691865405626125E-4"/>
    <n v="2.476419866170785E-4"/>
    <n v="1"/>
  </r>
  <r>
    <x v="39"/>
    <n v="1"/>
    <n v="1"/>
    <n v="390"/>
    <n v="390"/>
    <n v="74880"/>
    <x v="0"/>
    <x v="8"/>
    <s v="2013-1"/>
    <n v="362452"/>
    <n v="1.0760045468089568E-3"/>
    <n v="3.4432145497886616E-3"/>
    <n v="1"/>
  </r>
  <r>
    <x v="23"/>
    <n v="2"/>
    <n v="6"/>
    <n v="2312"/>
    <n v="1156"/>
    <n v="37568"/>
    <x v="0"/>
    <x v="8"/>
    <s v="2013-1"/>
    <n v="362452"/>
    <n v="3.1893878361824463E-3"/>
    <n v="8.6374655586578817E-4"/>
    <n v="0.33333333333333331"/>
  </r>
  <r>
    <x v="42"/>
    <n v="2"/>
    <n v="2"/>
    <n v="1239"/>
    <n v="619.5"/>
    <n v="387030"/>
    <x v="0"/>
    <x v="8"/>
    <s v="2013-1"/>
    <n v="362452"/>
    <n v="1.7091918378157659E-3"/>
    <n v="8.8984196528091968E-3"/>
    <n v="1"/>
  </r>
  <r>
    <x v="24"/>
    <n v="63"/>
    <n v="121"/>
    <n v="7589"/>
    <n v="120.460317460317"/>
    <n v="172929"/>
    <x v="0"/>
    <x v="8"/>
    <s v="2013-1"/>
    <n v="362452"/>
    <n v="3.3234833153167039E-4"/>
    <n v="1.2621923095585769E-4"/>
    <n v="0.52066115702479343"/>
  </r>
  <r>
    <x v="25"/>
    <n v="10"/>
    <n v="35"/>
    <n v="98"/>
    <n v="9.8000000000000007"/>
    <n v="13049"/>
    <x v="0"/>
    <x v="8"/>
    <s v="2013-1"/>
    <n v="362452"/>
    <n v="2.7038062971096864E-5"/>
    <n v="6.0003347569701191E-5"/>
    <n v="0.2857142857142857"/>
  </r>
  <r>
    <x v="26"/>
    <n v="51"/>
    <n v="59"/>
    <n v="3127"/>
    <n v="61.313725490195999"/>
    <n v="470625"/>
    <x v="0"/>
    <x v="8"/>
    <s v="2013-1"/>
    <n v="362452"/>
    <n v="1.6916371130576186E-4"/>
    <n v="4.2432934459692021E-4"/>
    <n v="0.86440677966101698"/>
  </r>
  <r>
    <x v="27"/>
    <n v="20"/>
    <n v="20"/>
    <n v="2464"/>
    <n v="123.2"/>
    <n v="163307"/>
    <x v="0"/>
    <x v="8"/>
    <s v="2013-1"/>
    <n v="362452"/>
    <n v="3.39907077350932E-4"/>
    <n v="3.7546810796096222E-4"/>
    <n v="1"/>
  </r>
  <r>
    <x v="43"/>
    <n v="3"/>
    <n v="4"/>
    <n v="5307"/>
    <n v="1769"/>
    <n v="169171"/>
    <x v="0"/>
    <x v="8"/>
    <s v="2013-1"/>
    <n v="362452"/>
    <n v="4.8806462648847294E-3"/>
    <n v="2.5930023531085191E-3"/>
    <n v="0.75"/>
  </r>
  <r>
    <x v="28"/>
    <n v="1"/>
    <n v="1"/>
    <n v="1"/>
    <n v="1"/>
    <n v="150"/>
    <x v="0"/>
    <x v="8"/>
    <s v="2013-1"/>
    <n v="362452"/>
    <n v="2.7589860174588633E-6"/>
    <n v="6.8974650436471585E-6"/>
    <n v="1"/>
  </r>
  <r>
    <x v="29"/>
    <n v="18"/>
    <n v="19"/>
    <n v="685"/>
    <n v="38.055555555555003"/>
    <n v="111660"/>
    <x v="0"/>
    <x v="8"/>
    <s v="2013-1"/>
    <n v="362452"/>
    <n v="1.0499474566440523E-4"/>
    <n v="2.8524849880504836E-4"/>
    <n v="0.94736842105263153"/>
  </r>
  <r>
    <x v="40"/>
    <n v="5"/>
    <n v="10"/>
    <n v="204"/>
    <n v="40.799999999999997"/>
    <n v="29949"/>
    <x v="0"/>
    <x v="8"/>
    <s v="2013-1"/>
    <n v="362452"/>
    <n v="1.1256662951232163E-4"/>
    <n v="2.7542957412291831E-4"/>
    <n v="0.5"/>
  </r>
  <r>
    <x v="30"/>
    <n v="6"/>
    <n v="8"/>
    <n v="11"/>
    <n v="1.833333333333"/>
    <n v="1334"/>
    <x v="0"/>
    <x v="8"/>
    <s v="2013-1"/>
    <n v="362452"/>
    <n v="5.058141032006997E-6"/>
    <n v="1.0223575964692928E-5"/>
    <n v="0.75"/>
  </r>
  <r>
    <x v="31"/>
    <n v="30"/>
    <n v="46"/>
    <n v="868"/>
    <n v="28.933333333333"/>
    <n v="199808"/>
    <x v="0"/>
    <x v="8"/>
    <s v="2013-1"/>
    <n v="362452"/>
    <n v="7.9826662105142202E-5"/>
    <n v="3.0625971009800792E-4"/>
    <n v="0.65217391304347827"/>
  </r>
  <r>
    <x v="32"/>
    <n v="6"/>
    <n v="31"/>
    <n v="114"/>
    <n v="19"/>
    <n v="18300"/>
    <x v="0"/>
    <x v="8"/>
    <s v="2013-1"/>
    <n v="362452"/>
    <n v="5.2420734331718408E-5"/>
    <n v="1.4024845588749222E-4"/>
    <n v="0.19354838709677419"/>
  </r>
  <r>
    <x v="33"/>
    <n v="13"/>
    <n v="14"/>
    <n v="138"/>
    <n v="10.615384615384"/>
    <n v="71673"/>
    <x v="0"/>
    <x v="8"/>
    <s v="2013-1"/>
    <n v="362452"/>
    <n v="2.9287697723792394E-5"/>
    <n v="2.5351898055040725E-4"/>
    <n v="0.9285714285714286"/>
  </r>
  <r>
    <x v="34"/>
    <n v="50"/>
    <n v="51"/>
    <n v="102"/>
    <n v="2.04"/>
    <n v="33229"/>
    <x v="0"/>
    <x v="8"/>
    <s v="2013-1"/>
    <n v="362452"/>
    <n v="5.6283314756160817E-6"/>
    <n v="3.0559448791380188E-5"/>
    <n v="0.98039215686274506"/>
  </r>
  <r>
    <x v="44"/>
    <n v="1"/>
    <n v="1"/>
    <n v="1"/>
    <n v="1"/>
    <n v="130"/>
    <x v="0"/>
    <x v="8"/>
    <s v="2013-1"/>
    <n v="362452"/>
    <n v="2.7589860174588633E-6"/>
    <n v="5.9778030378275373E-6"/>
    <n v="1"/>
  </r>
  <r>
    <x v="35"/>
    <n v="106"/>
    <n v="123"/>
    <n v="11429"/>
    <n v="107.820754716981"/>
    <n v="689573"/>
    <x v="0"/>
    <x v="8"/>
    <s v="2013-1"/>
    <n v="362452"/>
    <n v="2.974759546560124E-4"/>
    <n v="2.9913872091464759E-4"/>
    <n v="0.86178861788617889"/>
  </r>
  <r>
    <x v="36"/>
    <n v="18"/>
    <n v="27"/>
    <n v="1416"/>
    <n v="78.666666666666003"/>
    <n v="234372"/>
    <x v="0"/>
    <x v="8"/>
    <s v="2013-1"/>
    <n v="362452"/>
    <n v="2.1704023337342876E-4"/>
    <n v="5.9873062118876233E-4"/>
    <n v="0.66666666666666663"/>
  </r>
  <r>
    <x v="37"/>
    <n v="32"/>
    <n v="37"/>
    <n v="2436"/>
    <n v="76.125"/>
    <n v="835423"/>
    <x v="0"/>
    <x v="8"/>
    <s v="2013-1"/>
    <n v="362452"/>
    <n v="2.10027810579056E-4"/>
    <n v="1.2004793623247585E-3"/>
    <n v="0.86486486486486491"/>
  </r>
  <r>
    <x v="0"/>
    <n v="6"/>
    <n v="6"/>
    <n v="1179"/>
    <n v="196.5"/>
    <n v="33287"/>
    <x v="1"/>
    <x v="8"/>
    <s v="2013-2"/>
    <n v="353978"/>
    <n v="5.5511924469882313E-4"/>
    <n v="2.6121365985707842E-4"/>
    <n v="1"/>
  </r>
  <r>
    <x v="1"/>
    <n v="69"/>
    <n v="71"/>
    <n v="12633"/>
    <n v="183.08695652173901"/>
    <n v="1158527"/>
    <x v="1"/>
    <x v="8"/>
    <s v="2013-2"/>
    <n v="353978"/>
    <n v="5.1722693648119096E-4"/>
    <n v="7.9055037209523288E-4"/>
    <n v="0.971830985915493"/>
  </r>
  <r>
    <x v="2"/>
    <n v="4"/>
    <n v="20"/>
    <n v="121"/>
    <n v="30.25"/>
    <n v="20568"/>
    <x v="1"/>
    <x v="8"/>
    <s v="2013-2"/>
    <n v="353978"/>
    <n v="8.5457288306052919E-5"/>
    <n v="2.4210544158111521E-4"/>
    <n v="0.2"/>
  </r>
  <r>
    <x v="3"/>
    <n v="49"/>
    <n v="86"/>
    <n v="4394"/>
    <n v="89.673469387755006"/>
    <n v="423517"/>
    <x v="1"/>
    <x v="8"/>
    <s v="2013-2"/>
    <n v="353978"/>
    <n v="2.533306289875501E-4"/>
    <n v="4.0695580335654776E-4"/>
    <n v="0.56976744186046513"/>
  </r>
  <r>
    <x v="4"/>
    <n v="15"/>
    <n v="25"/>
    <n v="1717"/>
    <n v="114.466666666667"/>
    <n v="276181"/>
    <x v="1"/>
    <x v="8"/>
    <s v="2013-2"/>
    <n v="353978"/>
    <n v="3.233722623063213E-4"/>
    <n v="8.669120052030877E-4"/>
    <n v="0.6"/>
  </r>
  <r>
    <x v="5"/>
    <n v="31"/>
    <n v="93"/>
    <n v="204"/>
    <n v="6.5806451612899997"/>
    <n v="22735"/>
    <x v="1"/>
    <x v="8"/>
    <s v="2013-2"/>
    <n v="353978"/>
    <n v="1.8590548455807988E-5"/>
    <n v="3.4530728688136811E-5"/>
    <n v="0.33333333333333331"/>
  </r>
  <r>
    <x v="6"/>
    <n v="25"/>
    <n v="30"/>
    <n v="1230"/>
    <n v="49.2"/>
    <n v="223452"/>
    <x v="1"/>
    <x v="8"/>
    <s v="2013-2"/>
    <n v="353978"/>
    <n v="1.3899168874901831E-4"/>
    <n v="4.2083971320251538E-4"/>
    <n v="0.83333333333333337"/>
  </r>
  <r>
    <x v="7"/>
    <n v="60"/>
    <n v="90"/>
    <n v="134"/>
    <n v="2.2333333333329999"/>
    <n v="16093"/>
    <x v="1"/>
    <x v="8"/>
    <s v="2013-2"/>
    <n v="353978"/>
    <n v="6.3092433239721111E-6"/>
    <n v="1.2628688160781491E-5"/>
    <n v="0.66666666666666663"/>
  </r>
  <r>
    <x v="8"/>
    <n v="7"/>
    <n v="8"/>
    <n v="262"/>
    <n v="37.428571428570997"/>
    <n v="47036"/>
    <x v="1"/>
    <x v="8"/>
    <s v="2013-2"/>
    <n v="353978"/>
    <n v="1.057369989902508E-4"/>
    <n v="3.163769392179031E-4"/>
    <n v="0.875"/>
  </r>
  <r>
    <x v="9"/>
    <n v="240"/>
    <n v="335"/>
    <n v="0"/>
    <n v="0"/>
    <n v="0"/>
    <x v="1"/>
    <x v="8"/>
    <s v="2013-2"/>
    <n v="353978"/>
    <n v="0"/>
    <s v=""/>
    <n v="0.71641791044776115"/>
  </r>
  <r>
    <x v="10"/>
    <n v="34"/>
    <n v="38"/>
    <n v="447"/>
    <n v="13.147058823528999"/>
    <n v="78889"/>
    <x v="1"/>
    <x v="8"/>
    <s v="2013-2"/>
    <n v="353978"/>
    <n v="3.7140892438312547E-5"/>
    <n v="1.0924712392117965E-4"/>
    <n v="0.89473684210526316"/>
  </r>
  <r>
    <x v="11"/>
    <n v="17"/>
    <n v="32"/>
    <n v="163"/>
    <n v="9.5882352941170002"/>
    <n v="38574"/>
    <x v="1"/>
    <x v="8"/>
    <s v="2013-2"/>
    <n v="353978"/>
    <n v="2.7087093814070366E-5"/>
    <n v="1.068361510004039E-4"/>
    <n v="0.53125"/>
  </r>
  <r>
    <x v="41"/>
    <n v="1"/>
    <n v="1"/>
    <n v="2"/>
    <n v="2"/>
    <n v="244"/>
    <x v="1"/>
    <x v="8"/>
    <s v="2013-2"/>
    <n v="353978"/>
    <n v="5.6500686483340775E-6"/>
    <n v="1.1488472918279289E-5"/>
    <n v="1"/>
  </r>
  <r>
    <x v="12"/>
    <n v="25"/>
    <n v="56"/>
    <n v="160"/>
    <n v="6.4"/>
    <n v="11729"/>
    <x v="1"/>
    <x v="8"/>
    <s v="2013-2"/>
    <n v="353978"/>
    <n v="1.8080219674669049E-5"/>
    <n v="2.2089885058770133E-5"/>
    <n v="0.44642857142857145"/>
  </r>
  <r>
    <x v="13"/>
    <n v="14"/>
    <n v="14"/>
    <n v="2895"/>
    <n v="206.78571428571399"/>
    <n v="220466"/>
    <x v="1"/>
    <x v="8"/>
    <s v="2013-2"/>
    <n v="353978"/>
    <n v="5.8417674060454042E-4"/>
    <n v="7.4145716346643987E-4"/>
    <n v="1"/>
  </r>
  <r>
    <x v="14"/>
    <n v="30"/>
    <n v="226"/>
    <n v="4"/>
    <n v="0.13333333333299999"/>
    <n v="512"/>
    <x v="1"/>
    <x v="8"/>
    <s v="2013-2"/>
    <n v="353978"/>
    <n v="3.7667124322133009E-7"/>
    <n v="8.0356531887217087E-7"/>
    <n v="0.13274336283185842"/>
  </r>
  <r>
    <x v="15"/>
    <n v="4"/>
    <n v="13"/>
    <n v="41"/>
    <n v="10.25"/>
    <n v="3041"/>
    <x v="1"/>
    <x v="8"/>
    <s v="2013-2"/>
    <n v="353978"/>
    <n v="2.8956601822712147E-5"/>
    <n v="3.5795539082466518E-5"/>
    <n v="0.30769230769230771"/>
  </r>
  <r>
    <x v="16"/>
    <n v="3"/>
    <n v="7"/>
    <n v="7"/>
    <n v="2.333333333333"/>
    <n v="1059"/>
    <x v="1"/>
    <x v="8"/>
    <s v="2013-2"/>
    <n v="353978"/>
    <n v="6.5917467563888149E-6"/>
    <n v="1.6620618607180366E-5"/>
    <n v="0.42857142857142855"/>
  </r>
  <r>
    <x v="38"/>
    <n v="0"/>
    <n v="1"/>
    <n v="3"/>
    <m/>
    <n v="180"/>
    <x v="1"/>
    <x v="8"/>
    <s v="2013-2"/>
    <n v="353978"/>
    <n v="0"/>
    <n v="0"/>
    <n v="0"/>
  </r>
  <r>
    <x v="17"/>
    <n v="94"/>
    <n v="97"/>
    <n v="3075"/>
    <n v="32.712765957446003"/>
    <n v="608328"/>
    <x v="1"/>
    <x v="8"/>
    <s v="2013-2"/>
    <n v="353978"/>
    <n v="9.2414686668227975E-5"/>
    <n v="3.0470700006238373E-4"/>
    <n v="0.96907216494845361"/>
  </r>
  <r>
    <x v="18"/>
    <n v="563"/>
    <n v="565"/>
    <n v="6477"/>
    <n v="11.504440497335001"/>
    <n v="556144"/>
    <x v="1"/>
    <x v="8"/>
    <s v="2013-2"/>
    <n v="353978"/>
    <n v="3.2500439285308694E-5"/>
    <n v="4.6510535499687921E-5"/>
    <n v="0.99646017699115041"/>
  </r>
  <r>
    <x v="19"/>
    <n v="95"/>
    <n v="152"/>
    <n v="12064"/>
    <n v="126.98947368421101"/>
    <n v="1682120"/>
    <x v="1"/>
    <x v="8"/>
    <s v="2013-2"/>
    <n v="353978"/>
    <n v="3.5874962196580297E-4"/>
    <n v="8.3369241006453997E-4"/>
    <n v="0.625"/>
  </r>
  <r>
    <x v="20"/>
    <n v="48"/>
    <n v="53"/>
    <n v="12575"/>
    <n v="261.97916666666703"/>
    <n v="1762865"/>
    <x v="1"/>
    <x v="8"/>
    <s v="2013-2"/>
    <n v="353978"/>
    <n v="7.4010013805001168E-4"/>
    <n v="1.7292201853724768E-3"/>
    <n v="0.90566037735849059"/>
  </r>
  <r>
    <x v="21"/>
    <n v="2"/>
    <n v="9"/>
    <n v="38"/>
    <n v="19"/>
    <n v="3903"/>
    <x v="1"/>
    <x v="8"/>
    <s v="2013-2"/>
    <n v="353978"/>
    <n v="5.3675652159173734E-5"/>
    <n v="9.1884241393532933E-5"/>
    <n v="0.22222222222222221"/>
  </r>
  <r>
    <x v="22"/>
    <n v="2"/>
    <n v="2"/>
    <n v="8"/>
    <n v="4"/>
    <n v="952"/>
    <x v="1"/>
    <x v="8"/>
    <s v="2013-2"/>
    <n v="353978"/>
    <n v="1.1300137296668155E-5"/>
    <n v="2.2411938971725171E-5"/>
    <n v="1"/>
  </r>
  <r>
    <x v="39"/>
    <n v="1"/>
    <n v="1"/>
    <n v="1"/>
    <n v="1"/>
    <n v="170"/>
    <x v="1"/>
    <x v="8"/>
    <s v="2013-2"/>
    <n v="353978"/>
    <n v="2.8250343241670388E-6"/>
    <n v="8.0042639184732758E-6"/>
    <n v="1"/>
  </r>
  <r>
    <x v="23"/>
    <n v="0"/>
    <n v="1"/>
    <n v="1"/>
    <m/>
    <n v="63"/>
    <x v="1"/>
    <x v="8"/>
    <s v="2013-2"/>
    <n v="353978"/>
    <n v="0"/>
    <n v="0"/>
    <n v="0"/>
  </r>
  <r>
    <x v="24"/>
    <n v="68"/>
    <n v="119"/>
    <n v="1122"/>
    <n v="16.5"/>
    <n v="115047"/>
    <x v="1"/>
    <x v="8"/>
    <s v="2013-2"/>
    <n v="353978"/>
    <n v="4.6613066348756136E-5"/>
    <n v="7.9659736248148349E-5"/>
    <n v="0.5714285714285714"/>
  </r>
  <r>
    <x v="25"/>
    <n v="15"/>
    <n v="58"/>
    <n v="118"/>
    <n v="7.8666666666660001"/>
    <n v="12667"/>
    <x v="1"/>
    <x v="8"/>
    <s v="2013-2"/>
    <n v="353978"/>
    <n v="2.2223603350112155E-5"/>
    <n v="3.9760788649134271E-5"/>
    <n v="0.25862068965517243"/>
  </r>
  <r>
    <x v="27"/>
    <n v="76"/>
    <n v="80"/>
    <n v="1607"/>
    <n v="21.144736842105001"/>
    <n v="243251"/>
    <x v="1"/>
    <x v="8"/>
    <s v="2013-2"/>
    <n v="353978"/>
    <n v="5.9734607354425983E-5"/>
    <n v="1.5070009306753244E-4"/>
    <n v="0.95"/>
  </r>
  <r>
    <x v="43"/>
    <n v="2"/>
    <n v="2"/>
    <n v="2226"/>
    <n v="1113"/>
    <n v="51521"/>
    <x v="1"/>
    <x v="8"/>
    <s v="2013-2"/>
    <n v="353978"/>
    <n v="3.1442632027979139E-3"/>
    <n v="1.2129049451284166E-3"/>
    <n v="1"/>
  </r>
  <r>
    <x v="28"/>
    <n v="4"/>
    <n v="5"/>
    <n v="681"/>
    <n v="170.25"/>
    <n v="112437"/>
    <x v="1"/>
    <x v="8"/>
    <s v="2013-2"/>
    <n v="353978"/>
    <n v="4.8096209368943835E-4"/>
    <n v="1.3234932679432054E-3"/>
    <n v="0.8"/>
  </r>
  <r>
    <x v="51"/>
    <n v="2"/>
    <n v="2"/>
    <n v="872"/>
    <n v="436"/>
    <n v="66980"/>
    <x v="1"/>
    <x v="8"/>
    <s v="2013-2"/>
    <n v="353978"/>
    <n v="1.2317149653368288E-3"/>
    <n v="1.5768399919392354E-3"/>
    <n v="1"/>
  </r>
  <r>
    <x v="29"/>
    <n v="38"/>
    <n v="42"/>
    <n v="192"/>
    <n v="5.0526315789470004"/>
    <n v="59632"/>
    <x v="1"/>
    <x v="8"/>
    <s v="2013-2"/>
    <n v="353978"/>
    <n v="1.4273857637895577E-5"/>
    <n v="7.3887038078384473E-5"/>
    <n v="0.90476190476190477"/>
  </r>
  <r>
    <x v="40"/>
    <n v="22"/>
    <n v="26"/>
    <n v="980"/>
    <n v="44.545454545454"/>
    <n v="254230"/>
    <x v="1"/>
    <x v="8"/>
    <s v="2013-2"/>
    <n v="353978"/>
    <n v="1.2584243807653019E-4"/>
    <n v="5.440973304795283E-4"/>
    <n v="0.84615384615384615"/>
  </r>
  <r>
    <x v="30"/>
    <n v="14"/>
    <n v="18"/>
    <n v="707"/>
    <n v="50.5"/>
    <n v="124686"/>
    <x v="1"/>
    <x v="8"/>
    <s v="2013-2"/>
    <n v="353978"/>
    <n v="1.4266423337043545E-4"/>
    <n v="4.1933598778939451E-4"/>
    <n v="0.77777777777777779"/>
  </r>
  <r>
    <x v="31"/>
    <n v="49"/>
    <n v="76"/>
    <n v="9968"/>
    <n v="203.42857142857099"/>
    <n v="1116899"/>
    <x v="1"/>
    <x v="8"/>
    <s v="2013-2"/>
    <n v="353978"/>
    <n v="5.746926968019792E-4"/>
    <n v="1.0732238134788553E-3"/>
    <n v="0.64473684210526316"/>
  </r>
  <r>
    <x v="32"/>
    <n v="30"/>
    <n v="116"/>
    <n v="886"/>
    <n v="29.533333333333001"/>
    <n v="138192"/>
    <x v="1"/>
    <x v="8"/>
    <s v="2013-2"/>
    <n v="353978"/>
    <n v="8.3432680373732272E-5"/>
    <n v="2.1688730184738164E-4"/>
    <n v="0.25862068965517243"/>
  </r>
  <r>
    <x v="33"/>
    <n v="23"/>
    <n v="23"/>
    <n v="587"/>
    <n v="25.521739130434"/>
    <n v="151963"/>
    <x v="1"/>
    <x v="8"/>
    <s v="2013-2"/>
    <n v="353978"/>
    <n v="7.2099789055913072E-5"/>
    <n v="3.1108745724882792E-4"/>
    <n v="1"/>
  </r>
  <r>
    <x v="34"/>
    <n v="50"/>
    <n v="56"/>
    <n v="108"/>
    <n v="2.16"/>
    <n v="35630"/>
    <x v="1"/>
    <x v="8"/>
    <s v="2013-2"/>
    <n v="353978"/>
    <n v="6.1020741402008038E-6"/>
    <n v="3.3551990990023858E-5"/>
    <n v="0.8928571428571429"/>
  </r>
  <r>
    <x v="35"/>
    <n v="188"/>
    <n v="215"/>
    <n v="17722"/>
    <n v="94.265957446808002"/>
    <n v="1037557"/>
    <x v="1"/>
    <x v="8"/>
    <s v="2013-2"/>
    <n v="353978"/>
    <n v="2.6630456538770207E-4"/>
    <n v="2.5985231722338339E-4"/>
    <n v="0.87441860465116283"/>
  </r>
  <r>
    <x v="36"/>
    <n v="23"/>
    <n v="31"/>
    <n v="4176"/>
    <n v="181.565217391304"/>
    <n v="458321"/>
    <x v="1"/>
    <x v="8"/>
    <s v="2013-2"/>
    <n v="353978"/>
    <n v="5.1292797120528399E-4"/>
    <n v="9.3824098296127457E-4"/>
    <n v="0.74193548387096775"/>
  </r>
  <r>
    <x v="37"/>
    <n v="38"/>
    <n v="52"/>
    <n v="6730"/>
    <n v="177.105263157895"/>
    <n v="1346760"/>
    <x v="1"/>
    <x v="8"/>
    <s v="2013-2"/>
    <n v="353978"/>
    <n v="5.0032844741168937E-4"/>
    <n v="1.6687031694803539E-3"/>
    <n v="0.73076923076923073"/>
  </r>
  <r>
    <x v="0"/>
    <n v="4"/>
    <n v="7"/>
    <n v="9"/>
    <n v="2.25"/>
    <n v="949"/>
    <x v="2"/>
    <x v="8"/>
    <s v="2013-3"/>
    <n v="362861"/>
    <n v="6.200721488393627E-6"/>
    <n v="1.0897193874973244E-5"/>
    <n v="0.5714285714285714"/>
  </r>
  <r>
    <x v="1"/>
    <n v="136"/>
    <n v="141"/>
    <n v="8371"/>
    <n v="61.551470588235297"/>
    <n v="613642"/>
    <x v="2"/>
    <x v="8"/>
    <s v="2013-3"/>
    <n v="362861"/>
    <n v="1.6962823391942177E-4"/>
    <n v="2.0724526882248597E-4"/>
    <n v="0.96453900709219853"/>
  </r>
  <r>
    <x v="47"/>
    <n v="1"/>
    <n v="1"/>
    <n v="599"/>
    <n v="599"/>
    <n v="327054"/>
    <x v="2"/>
    <x v="8"/>
    <s v="2013-3"/>
    <n v="362861"/>
    <n v="1.6507698540212368E-3"/>
    <n v="1.5022005671593255E-2"/>
    <n v="1"/>
  </r>
  <r>
    <x v="48"/>
    <n v="1"/>
    <n v="2"/>
    <n v="2"/>
    <n v="2"/>
    <n v="360"/>
    <x v="2"/>
    <x v="8"/>
    <s v="2013-3"/>
    <n v="362861"/>
    <n v="5.5117524341276686E-6"/>
    <n v="1.6535257302383007E-5"/>
    <n v="0.5"/>
  </r>
  <r>
    <x v="2"/>
    <n v="7"/>
    <n v="33"/>
    <n v="420"/>
    <n v="60"/>
    <n v="112990"/>
    <x v="2"/>
    <x v="8"/>
    <s v="2013-3"/>
    <n v="362861"/>
    <n v="1.6535257302383006E-4"/>
    <n v="7.4139631849057773E-4"/>
    <n v="0.21212121212121213"/>
  </r>
  <r>
    <x v="3"/>
    <n v="50"/>
    <n v="119"/>
    <n v="5452"/>
    <n v="109.04"/>
    <n v="28473114"/>
    <x v="2"/>
    <x v="8"/>
    <s v="2013-3"/>
    <n v="362861"/>
    <n v="3.0050074270864051E-4"/>
    <n v="2.6156125899449101E-2"/>
    <n v="0.42016806722689076"/>
  </r>
  <r>
    <x v="4"/>
    <n v="58"/>
    <n v="64"/>
    <n v="8197"/>
    <n v="141.327586206897"/>
    <n v="2341233"/>
    <x v="2"/>
    <x v="8"/>
    <s v="2013-3"/>
    <n v="362861"/>
    <n v="3.8948133364262623E-4"/>
    <n v="1.8540656158922504E-3"/>
    <n v="0.90625"/>
  </r>
  <r>
    <x v="5"/>
    <n v="42"/>
    <n v="104"/>
    <n v="279"/>
    <n v="6.6428571428571397"/>
    <n v="36241"/>
    <x v="2"/>
    <x v="8"/>
    <s v="2013-3"/>
    <n v="362861"/>
    <n v="1.8306892013352604E-5"/>
    <n v="3.9633218247067606E-5"/>
    <n v="0.40384615384615385"/>
  </r>
  <r>
    <x v="6"/>
    <n v="13"/>
    <n v="19"/>
    <n v="811"/>
    <n v="62.384615384615401"/>
    <n v="216575"/>
    <x v="2"/>
    <x v="8"/>
    <s v="2013-3"/>
    <n v="362861"/>
    <n v="1.7192427784913617E-4"/>
    <n v="7.6519729706487195E-4"/>
    <n v="0.68421052631578949"/>
  </r>
  <r>
    <x v="7"/>
    <n v="38"/>
    <n v="61"/>
    <n v="102"/>
    <n v="2.6842105263157898"/>
    <n v="11388"/>
    <x v="2"/>
    <x v="8"/>
    <s v="2013-3"/>
    <n v="362861"/>
    <n v="7.3973519510660825E-6"/>
    <n v="1.3764876473650418E-5"/>
    <n v="0.62295081967213117"/>
  </r>
  <r>
    <x v="8"/>
    <n v="3"/>
    <n v="3"/>
    <n v="53"/>
    <n v="17.6666666666667"/>
    <n v="7116"/>
    <x v="2"/>
    <x v="8"/>
    <s v="2013-3"/>
    <n v="362861"/>
    <n v="4.8687146501461166E-5"/>
    <n v="1.0894897311459046E-4"/>
    <n v="1"/>
  </r>
  <r>
    <x v="9"/>
    <n v="282"/>
    <n v="368"/>
    <n v="0"/>
    <n v="0"/>
    <n v="0"/>
    <x v="2"/>
    <x v="8"/>
    <s v="2013-3"/>
    <n v="362861"/>
    <n v="0"/>
    <s v=""/>
    <n v="0.76630434782608692"/>
  </r>
  <r>
    <x v="10"/>
    <n v="42"/>
    <n v="44"/>
    <n v="842"/>
    <n v="20.047619047619001"/>
    <n v="113419"/>
    <x v="2"/>
    <x v="8"/>
    <s v="2013-3"/>
    <n v="362861"/>
    <n v="5.5248756542089124E-5"/>
    <n v="1.2403520819966756E-4"/>
    <n v="0.95454545454545459"/>
  </r>
  <r>
    <x v="11"/>
    <n v="26"/>
    <n v="43"/>
    <n v="285"/>
    <n v="10.961538461538501"/>
    <n v="62945"/>
    <x v="2"/>
    <x v="8"/>
    <s v="2013-3"/>
    <n v="362861"/>
    <n v="3.0208643148584448E-5"/>
    <n v="1.1119783877120748E-4"/>
    <n v="0.60465116279069764"/>
  </r>
  <r>
    <x v="41"/>
    <n v="3"/>
    <n v="3"/>
    <n v="307"/>
    <n v="102.333333333333"/>
    <n v="56133"/>
    <x v="2"/>
    <x v="8"/>
    <s v="2013-3"/>
    <n v="362861"/>
    <n v="2.8201799954619811E-4"/>
    <n v="8.5941999829135403E-4"/>
    <n v="1"/>
  </r>
  <r>
    <x v="12"/>
    <n v="37"/>
    <n v="80"/>
    <n v="3957"/>
    <n v="106.94594594594599"/>
    <n v="342187"/>
    <x v="2"/>
    <x v="8"/>
    <s v="2013-3"/>
    <n v="362861"/>
    <n v="2.9472978894382697E-4"/>
    <n v="4.2478604283262278E-4"/>
    <n v="0.46250000000000002"/>
  </r>
  <r>
    <x v="13"/>
    <n v="19"/>
    <n v="19"/>
    <n v="8032"/>
    <n v="422.73684210526301"/>
    <n v="579108"/>
    <x v="2"/>
    <x v="8"/>
    <s v="2013-3"/>
    <n v="362861"/>
    <n v="1.1650104092345637E-3"/>
    <n v="1.39995610904509E-3"/>
    <n v="1"/>
  </r>
  <r>
    <x v="14"/>
    <n v="29"/>
    <n v="186"/>
    <n v="0"/>
    <n v="0"/>
    <n v="0"/>
    <x v="2"/>
    <x v="8"/>
    <s v="2013-3"/>
    <n v="362861"/>
    <n v="0"/>
    <s v=""/>
    <n v="0.15591397849462366"/>
  </r>
  <r>
    <x v="15"/>
    <n v="8"/>
    <n v="15"/>
    <n v="2814"/>
    <n v="351.75"/>
    <n v="180087"/>
    <x v="2"/>
    <x v="8"/>
    <s v="2013-3"/>
    <n v="362861"/>
    <n v="9.6937945935220377E-4"/>
    <n v="1.0339530839632808E-3"/>
    <n v="0.53333333333333333"/>
  </r>
  <r>
    <x v="16"/>
    <n v="5"/>
    <n v="6"/>
    <n v="605"/>
    <n v="121"/>
    <n v="32031"/>
    <x v="2"/>
    <x v="8"/>
    <s v="2013-3"/>
    <n v="362861"/>
    <n v="3.3346102226472398E-4"/>
    <n v="2.9424490369590558E-4"/>
    <n v="0.83333333333333337"/>
  </r>
  <r>
    <x v="38"/>
    <n v="0"/>
    <n v="2"/>
    <n v="2"/>
    <m/>
    <n v="823"/>
    <x v="2"/>
    <x v="8"/>
    <s v="2013-3"/>
    <n v="362861"/>
    <n v="0"/>
    <n v="0"/>
    <n v="0"/>
  </r>
  <r>
    <x v="17"/>
    <n v="295"/>
    <n v="328"/>
    <n v="50026"/>
    <n v="169.57966101694899"/>
    <n v="92318173"/>
    <x v="2"/>
    <x v="8"/>
    <s v="2013-3"/>
    <n v="362861"/>
    <n v="4.6734055469435675E-4"/>
    <n v="1.4373867648219458E-2"/>
    <n v="0.89939024390243905"/>
  </r>
  <r>
    <x v="49"/>
    <n v="1"/>
    <n v="1"/>
    <n v="1"/>
    <n v="1"/>
    <n v="541"/>
    <x v="2"/>
    <x v="8"/>
    <s v="2013-3"/>
    <n v="362861"/>
    <n v="2.7558762170638343E-6"/>
    <n v="2.4848817223858907E-5"/>
    <n v="1"/>
  </r>
  <r>
    <x v="18"/>
    <n v="225"/>
    <n v="225"/>
    <n v="16548"/>
    <n v="73.546666666666695"/>
    <n v="3586125"/>
    <x v="2"/>
    <x v="8"/>
    <s v="2013-3"/>
    <n v="362861"/>
    <n v="2.0268550951098823E-4"/>
    <n v="7.3206789621615162E-4"/>
    <n v="1"/>
  </r>
  <r>
    <x v="19"/>
    <n v="71"/>
    <n v="127"/>
    <n v="16431"/>
    <n v="231.42253521126801"/>
    <n v="817530"/>
    <x v="2"/>
    <x v="8"/>
    <s v="2013-3"/>
    <n v="362861"/>
    <n v="6.3777186088135132E-4"/>
    <n v="5.2887593514934288E-4"/>
    <n v="0.55905511811023623"/>
  </r>
  <r>
    <x v="20"/>
    <n v="60"/>
    <n v="75"/>
    <n v="11970"/>
    <n v="199.5"/>
    <n v="2029313"/>
    <x v="2"/>
    <x v="8"/>
    <s v="2013-3"/>
    <n v="362861"/>
    <n v="5.49797305304235E-4"/>
    <n v="1.5534820649106835E-3"/>
    <n v="0.8"/>
  </r>
  <r>
    <x v="21"/>
    <n v="2"/>
    <n v="9"/>
    <n v="38"/>
    <n v="19"/>
    <n v="7512"/>
    <x v="2"/>
    <x v="8"/>
    <s v="2013-3"/>
    <n v="362861"/>
    <n v="5.236164812421285E-5"/>
    <n v="1.7251785118819603E-4"/>
    <n v="0.22222222222222221"/>
  </r>
  <r>
    <x v="22"/>
    <n v="1"/>
    <n v="1"/>
    <n v="61"/>
    <n v="61"/>
    <n v="14091"/>
    <x v="2"/>
    <x v="8"/>
    <s v="2013-3"/>
    <n v="362861"/>
    <n v="1.681084492408939E-4"/>
    <n v="6.4721752957744153E-4"/>
    <n v="1"/>
  </r>
  <r>
    <x v="39"/>
    <n v="1"/>
    <n v="1"/>
    <n v="84"/>
    <n v="84"/>
    <n v="1680"/>
    <x v="2"/>
    <x v="8"/>
    <s v="2013-3"/>
    <n v="362861"/>
    <n v="2.314936022333621E-4"/>
    <n v="7.7164534077787361E-5"/>
    <n v="1"/>
  </r>
  <r>
    <x v="23"/>
    <n v="7"/>
    <n v="9"/>
    <n v="1419"/>
    <n v="202.71428571428601"/>
    <n v="251760"/>
    <x v="2"/>
    <x v="8"/>
    <s v="2013-3"/>
    <n v="362861"/>
    <n v="5.5865547885908381E-4"/>
    <n v="1.6519509438285521E-3"/>
    <n v="0.77777777777777779"/>
  </r>
  <r>
    <x v="42"/>
    <n v="3"/>
    <n v="3"/>
    <n v="1705"/>
    <n v="568.33333333333303"/>
    <n v="256430"/>
    <x v="2"/>
    <x v="8"/>
    <s v="2013-3"/>
    <n v="362861"/>
    <n v="1.566256316697945E-3"/>
    <n v="3.9260518796759934E-3"/>
    <n v="1"/>
  </r>
  <r>
    <x v="24"/>
    <n v="64"/>
    <n v="130"/>
    <n v="1341"/>
    <n v="20.953125"/>
    <n v="27627"/>
    <x v="2"/>
    <x v="8"/>
    <s v="2013-3"/>
    <n v="362861"/>
    <n v="5.7744218860665656E-5"/>
    <n v="1.9827237564797537E-5"/>
    <n v="0.49230769230769234"/>
  </r>
  <r>
    <x v="25"/>
    <n v="14"/>
    <n v="44"/>
    <n v="104"/>
    <n v="7.4285714285714297"/>
    <n v="11529"/>
    <x v="2"/>
    <x v="8"/>
    <s v="2013-3"/>
    <n v="362861"/>
    <n v="2.0472223326759917E-5"/>
    <n v="3.7824401079201131E-5"/>
    <n v="0.31818181818181818"/>
  </r>
  <r>
    <x v="27"/>
    <n v="87"/>
    <n v="88"/>
    <n v="3918"/>
    <n v="45.034482758620697"/>
    <n v="247659"/>
    <x v="2"/>
    <x v="8"/>
    <s v="2013-3"/>
    <n v="362861"/>
    <n v="1.2410945998225407E-4"/>
    <n v="1.3075048813061536E-4"/>
    <n v="0.98863636363636365"/>
  </r>
  <r>
    <x v="28"/>
    <n v="8"/>
    <n v="10"/>
    <n v="364"/>
    <n v="45.5"/>
    <n v="43551"/>
    <x v="2"/>
    <x v="8"/>
    <s v="2013-3"/>
    <n v="362861"/>
    <n v="1.2539236787640446E-4"/>
    <n v="2.5004409401947303E-4"/>
    <n v="0.8"/>
  </r>
  <r>
    <x v="29"/>
    <n v="38"/>
    <n v="42"/>
    <n v="364"/>
    <n v="9.5789473684210495"/>
    <n v="154535"/>
    <x v="2"/>
    <x v="8"/>
    <s v="2013-3"/>
    <n v="362861"/>
    <n v="2.6398393237137772E-5"/>
    <n v="1.8678918035261381E-4"/>
    <n v="0.90476190476190477"/>
  </r>
  <r>
    <x v="40"/>
    <n v="23"/>
    <n v="24"/>
    <n v="351"/>
    <n v="15.2608695652174"/>
    <n v="65675"/>
    <x v="2"/>
    <x v="8"/>
    <s v="2013-3"/>
    <n v="362861"/>
    <n v="4.2057067486495932E-5"/>
    <n v="1.3115374677946914E-4"/>
    <n v="0.95833333333333337"/>
  </r>
  <r>
    <x v="30"/>
    <n v="7"/>
    <n v="10"/>
    <n v="177"/>
    <n v="25.285714285714299"/>
    <n v="30129"/>
    <x v="2"/>
    <x v="8"/>
    <s v="2013-3"/>
    <n v="362861"/>
    <n v="6.9684298631471283E-5"/>
    <n v="1.9769474891408648E-4"/>
    <n v="0.7"/>
  </r>
  <r>
    <x v="31"/>
    <n v="59"/>
    <n v="107"/>
    <n v="5994"/>
    <n v="101.593220338983"/>
    <n v="744767"/>
    <x v="2"/>
    <x v="8"/>
    <s v="2013-3"/>
    <n v="362861"/>
    <n v="2.7997833974712909E-4"/>
    <n v="5.7979820976101126E-4"/>
    <n v="0.55140186915887845"/>
  </r>
  <r>
    <x v="32"/>
    <n v="39"/>
    <n v="139"/>
    <n v="832"/>
    <n v="21.3333333333333"/>
    <n v="138856"/>
    <x v="2"/>
    <x v="8"/>
    <s v="2013-3"/>
    <n v="362861"/>
    <n v="5.8792025964028374E-5"/>
    <n v="1.6353416581051932E-4"/>
    <n v="0.2805755395683453"/>
  </r>
  <r>
    <x v="33"/>
    <n v="38"/>
    <n v="39"/>
    <n v="1306"/>
    <n v="34.368421052631597"/>
    <n v="356365"/>
    <x v="2"/>
    <x v="8"/>
    <s v="2013-3"/>
    <n v="362861"/>
    <n v="9.4715114196983403E-5"/>
    <n v="4.3074466144471648E-4"/>
    <n v="0.97435897435897434"/>
  </r>
  <r>
    <x v="34"/>
    <n v="46"/>
    <n v="53"/>
    <n v="157"/>
    <n v="3.4130434782608701"/>
    <n v="64460"/>
    <x v="2"/>
    <x v="8"/>
    <s v="2013-3"/>
    <n v="362861"/>
    <n v="9.4059253495439573E-6"/>
    <n v="6.4363688750700997E-5"/>
    <n v="0.86792452830188682"/>
  </r>
  <r>
    <x v="35"/>
    <n v="256"/>
    <n v="292"/>
    <n v="17063"/>
    <n v="66.65234375"/>
    <n v="1708690"/>
    <x v="2"/>
    <x v="8"/>
    <s v="2013-3"/>
    <n v="362861"/>
    <n v="1.8368560895218829E-4"/>
    <n v="3.0657149305565127E-4"/>
    <n v="0.87671232876712324"/>
  </r>
  <r>
    <x v="36"/>
    <n v="50"/>
    <n v="73"/>
    <n v="2531"/>
    <n v="50.62"/>
    <n v="857089"/>
    <x v="2"/>
    <x v="8"/>
    <s v="2013-3"/>
    <n v="362861"/>
    <n v="1.3950245410777128E-4"/>
    <n v="7.8734373033567488E-4"/>
    <n v="0.68493150684931503"/>
  </r>
  <r>
    <x v="37"/>
    <n v="532"/>
    <n v="730"/>
    <n v="47295"/>
    <n v="88.900375939849596"/>
    <n v="17737348"/>
    <x v="2"/>
    <x v="8"/>
    <s v="2013-3"/>
    <n v="362861"/>
    <n v="2.4499843174066542E-4"/>
    <n v="1.5313889569857379E-3"/>
    <n v="0.72876712328767124"/>
  </r>
  <r>
    <x v="0"/>
    <n v="5"/>
    <n v="5"/>
    <n v="5"/>
    <n v="1"/>
    <n v="747"/>
    <x v="3"/>
    <x v="8"/>
    <s v="2013-4"/>
    <n v="366305"/>
    <n v="2.7299654659368558E-6"/>
    <n v="6.7976140101827716E-6"/>
    <n v="1"/>
  </r>
  <r>
    <x v="1"/>
    <n v="37"/>
    <n v="38"/>
    <n v="1091"/>
    <n v="29.486486486486498"/>
    <n v="127718"/>
    <x v="3"/>
    <x v="8"/>
    <s v="2013-4"/>
    <n v="366305"/>
    <n v="8.0497089819921925E-5"/>
    <n v="1.5705663485519075E-4"/>
    <n v="0.97368421052631582"/>
  </r>
  <r>
    <x v="48"/>
    <n v="0"/>
    <n v="1"/>
    <n v="1"/>
    <m/>
    <n v="57"/>
    <x v="3"/>
    <x v="8"/>
    <s v="2013-4"/>
    <n v="366305"/>
    <n v="0"/>
    <n v="0"/>
    <n v="0"/>
  </r>
  <r>
    <x v="2"/>
    <n v="10"/>
    <n v="30"/>
    <n v="734"/>
    <n v="73.400000000000006"/>
    <n v="205202"/>
    <x v="3"/>
    <x v="8"/>
    <s v="2013-4"/>
    <n v="366305"/>
    <n v="2.0037946519976523E-4"/>
    <n v="9.3365728923529116E-4"/>
    <n v="0.33333333333333331"/>
  </r>
  <r>
    <x v="3"/>
    <n v="40"/>
    <n v="94"/>
    <n v="9465"/>
    <n v="236.625"/>
    <n v="1764751"/>
    <x v="3"/>
    <x v="8"/>
    <s v="2013-4"/>
    <n v="366305"/>
    <n v="6.4597807837730851E-4"/>
    <n v="2.0073788691573054E-3"/>
    <n v="0.42553191489361702"/>
  </r>
  <r>
    <x v="4"/>
    <n v="22"/>
    <n v="27"/>
    <n v="1494"/>
    <n v="67.909090909090907"/>
    <n v="308729"/>
    <x v="3"/>
    <x v="8"/>
    <s v="2013-4"/>
    <n v="366305"/>
    <n v="1.8538947300498465E-4"/>
    <n v="6.3849962752516632E-4"/>
    <n v="0.81481481481481477"/>
  </r>
  <r>
    <x v="5"/>
    <n v="43"/>
    <n v="81"/>
    <n v="256"/>
    <n v="5.9534883720930196"/>
    <n v="38666"/>
    <x v="3"/>
    <x v="8"/>
    <s v="2013-4"/>
    <n v="366305"/>
    <n v="1.6252817657670574E-5"/>
    <n v="4.0913505699966826E-5"/>
    <n v="0.53086419753086422"/>
  </r>
  <r>
    <x v="6"/>
    <n v="12"/>
    <n v="17"/>
    <n v="767"/>
    <n v="63.9166666666667"/>
    <n v="98688"/>
    <x v="3"/>
    <x v="8"/>
    <s v="2013-4"/>
    <n v="366305"/>
    <n v="1.7449029269779747E-4"/>
    <n v="3.7418726653107862E-4"/>
    <n v="0.70588235294117652"/>
  </r>
  <r>
    <x v="7"/>
    <n v="61"/>
    <n v="92"/>
    <n v="142"/>
    <n v="2.3278688524590199"/>
    <n v="15468"/>
    <x v="3"/>
    <x v="8"/>
    <s v="2013-4"/>
    <n v="366305"/>
    <n v="6.355001576443182E-6"/>
    <n v="1.1537460608500368E-5"/>
    <n v="0.66304347826086951"/>
  </r>
  <r>
    <x v="8"/>
    <n v="2"/>
    <n v="3"/>
    <n v="10"/>
    <n v="5"/>
    <n v="2717"/>
    <x v="3"/>
    <x v="8"/>
    <s v="2013-4"/>
    <n v="366305"/>
    <n v="1.3649827329684279E-5"/>
    <n v="6.1810968091253638E-5"/>
    <n v="0.66666666666666663"/>
  </r>
  <r>
    <x v="9"/>
    <n v="269"/>
    <n v="356"/>
    <n v="2"/>
    <n v="7.4349442379182196E-3"/>
    <n v="182"/>
    <x v="3"/>
    <x v="8"/>
    <s v="2013-4"/>
    <n v="366305"/>
    <n v="2.0297141010682953E-8"/>
    <n v="3.0783997199535818E-8"/>
    <n v="0.7556179775280899"/>
  </r>
  <r>
    <x v="10"/>
    <n v="42"/>
    <n v="50"/>
    <n v="4117"/>
    <n v="98.023809523809504"/>
    <n v="633417"/>
    <x v="3"/>
    <x v="8"/>
    <s v="2013-4"/>
    <n v="366305"/>
    <n v="2.6760161483957223E-4"/>
    <n v="6.8619306965766861E-4"/>
    <n v="0.84"/>
  </r>
  <r>
    <x v="11"/>
    <n v="13"/>
    <n v="18"/>
    <n v="132"/>
    <n v="10.153846153846199"/>
    <n v="15457"/>
    <x v="3"/>
    <x v="8"/>
    <s v="2013-4"/>
    <n v="366305"/>
    <n v="2.7719649346435891E-5"/>
    <n v="5.4098815649982264E-5"/>
    <n v="0.72222222222222221"/>
  </r>
  <r>
    <x v="41"/>
    <n v="4"/>
    <n v="4"/>
    <n v="62"/>
    <n v="15.5"/>
    <n v="8885"/>
    <x v="3"/>
    <x v="8"/>
    <s v="2013-4"/>
    <n v="366305"/>
    <n v="4.2314464722021263E-5"/>
    <n v="1.0106559652020401E-4"/>
    <n v="1"/>
  </r>
  <r>
    <x v="12"/>
    <n v="19"/>
    <n v="78"/>
    <n v="230"/>
    <n v="12.105263157894701"/>
    <n v="27181"/>
    <x v="3"/>
    <x v="8"/>
    <s v="2013-4"/>
    <n v="366305"/>
    <n v="3.304695037713026E-5"/>
    <n v="6.5090518710201285E-5"/>
    <n v="0.24358974358974358"/>
  </r>
  <r>
    <x v="13"/>
    <n v="29"/>
    <n v="29"/>
    <n v="1860"/>
    <n v="64.137931034482804"/>
    <n v="88243"/>
    <x v="3"/>
    <x v="8"/>
    <s v="2013-4"/>
    <n v="366305"/>
    <n v="1.7509433678077779E-4"/>
    <n v="1.3844847276475066E-4"/>
    <n v="1"/>
  </r>
  <r>
    <x v="14"/>
    <n v="11"/>
    <n v="145"/>
    <n v="7"/>
    <n v="0.63636363636363602"/>
    <n v="1412"/>
    <x v="3"/>
    <x v="8"/>
    <s v="2013-4"/>
    <n v="366305"/>
    <n v="1.7372507510507255E-6"/>
    <n v="5.8404715725800575E-6"/>
    <n v="7.586206896551724E-2"/>
  </r>
  <r>
    <x v="15"/>
    <n v="9"/>
    <n v="12"/>
    <n v="2562"/>
    <n v="284.66666666666703"/>
    <n v="8799"/>
    <x v="3"/>
    <x v="8"/>
    <s v="2013-4"/>
    <n v="366305"/>
    <n v="7.7713016930335932E-4"/>
    <n v="4.4483270619960042E-5"/>
    <n v="0.75"/>
  </r>
  <r>
    <x v="16"/>
    <n v="3"/>
    <n v="7"/>
    <n v="670"/>
    <n v="223.333333333333"/>
    <n v="144545"/>
    <x v="3"/>
    <x v="8"/>
    <s v="2013-4"/>
    <n v="366305"/>
    <n v="6.0969228739256353E-4"/>
    <n v="2.192238101521346E-3"/>
    <n v="0.42857142857142855"/>
  </r>
  <r>
    <x v="38"/>
    <n v="2"/>
    <n v="3"/>
    <n v="174"/>
    <n v="87"/>
    <n v="30798"/>
    <x v="3"/>
    <x v="8"/>
    <s v="2013-4"/>
    <n v="366305"/>
    <n v="2.3750699553650646E-4"/>
    <n v="7.0064563683269407E-4"/>
    <n v="0.66666666666666663"/>
  </r>
  <r>
    <x v="17"/>
    <n v="9"/>
    <n v="9"/>
    <n v="23"/>
    <n v="2.5555555555555598"/>
    <n v="3433"/>
    <x v="3"/>
    <x v="8"/>
    <s v="2013-4"/>
    <n v="366305"/>
    <n v="6.9765784129497546E-6"/>
    <n v="1.7355502675113413E-5"/>
    <n v="1"/>
  </r>
  <r>
    <x v="18"/>
    <n v="281"/>
    <n v="282"/>
    <n v="10956"/>
    <n v="38.9893238434164"/>
    <n v="2632030"/>
    <x v="3"/>
    <x v="8"/>
    <s v="2013-4"/>
    <n v="366305"/>
    <n v="1.0643950763275522E-4"/>
    <n v="4.2617740245016539E-4"/>
    <n v="0.99645390070921991"/>
  </r>
  <r>
    <x v="19"/>
    <n v="75"/>
    <n v="112"/>
    <n v="1397"/>
    <n v="18.626666666666701"/>
    <n v="436915"/>
    <x v="3"/>
    <x v="8"/>
    <s v="2013-4"/>
    <n v="366305"/>
    <n v="5.0850156745517264E-5"/>
    <n v="2.6505841367773409E-4"/>
    <n v="0.6696428571428571"/>
  </r>
  <r>
    <x v="20"/>
    <n v="10"/>
    <n v="12"/>
    <n v="3107"/>
    <n v="310.7"/>
    <n v="407870"/>
    <x v="3"/>
    <x v="8"/>
    <s v="2013-4"/>
    <n v="366305"/>
    <n v="8.4820027026658105E-4"/>
    <n v="1.8557850243194421E-3"/>
    <n v="0.83333333333333337"/>
  </r>
  <r>
    <x v="21"/>
    <n v="1"/>
    <n v="11"/>
    <n v="50"/>
    <n v="50"/>
    <n v="4943"/>
    <x v="3"/>
    <x v="8"/>
    <s v="2013-4"/>
    <n v="366305"/>
    <n v="1.3649827329684279E-4"/>
    <n v="2.2490365496876462E-4"/>
    <n v="9.0909090909090912E-2"/>
  </r>
  <r>
    <x v="23"/>
    <n v="1"/>
    <n v="1"/>
    <n v="1"/>
    <n v="1"/>
    <n v="64"/>
    <x v="3"/>
    <x v="8"/>
    <s v="2013-4"/>
    <n v="366305"/>
    <n v="2.7299654659368558E-6"/>
    <n v="2.9119631636659794E-6"/>
    <n v="1"/>
  </r>
  <r>
    <x v="24"/>
    <n v="67"/>
    <n v="93"/>
    <n v="2923"/>
    <n v="43.626865671641802"/>
    <n v="76713"/>
    <x v="3"/>
    <x v="8"/>
    <s v="2013-4"/>
    <n v="366305"/>
    <n v="1.1909983667064824E-4"/>
    <n v="5.2095482783187588E-5"/>
    <n v="0.72043010752688175"/>
  </r>
  <r>
    <x v="25"/>
    <n v="16"/>
    <n v="54"/>
    <n v="83"/>
    <n v="5.1875"/>
    <n v="9763"/>
    <x v="3"/>
    <x v="8"/>
    <s v="2013-4"/>
    <n v="366305"/>
    <n v="1.4161695854547441E-5"/>
    <n v="2.7763180045772421E-5"/>
    <n v="0.29629629629629628"/>
  </r>
  <r>
    <x v="26"/>
    <n v="52"/>
    <n v="63"/>
    <n v="9663"/>
    <n v="185.82692307692301"/>
    <n v="3850895"/>
    <x v="3"/>
    <x v="8"/>
    <s v="2013-4"/>
    <n v="366305"/>
    <n v="5.0730108264130443E-4"/>
    <n v="3.3694905009451618E-3"/>
    <n v="0.82539682539682535"/>
  </r>
  <r>
    <x v="27"/>
    <n v="27"/>
    <n v="27"/>
    <n v="1523"/>
    <n v="56.407407407407398"/>
    <n v="73467"/>
    <x v="3"/>
    <x v="8"/>
    <s v="2013-4"/>
    <n v="366305"/>
    <n v="1.5399027424525298E-4"/>
    <n v="1.238039338802364E-4"/>
    <n v="1"/>
  </r>
  <r>
    <x v="28"/>
    <n v="5"/>
    <n v="5"/>
    <n v="49"/>
    <n v="9.8000000000000007"/>
    <n v="8230"/>
    <x v="3"/>
    <x v="8"/>
    <s v="2013-4"/>
    <n v="366305"/>
    <n v="2.675366156618119E-5"/>
    <n v="7.4892052615534421E-5"/>
    <n v="1"/>
  </r>
  <r>
    <x v="29"/>
    <n v="23"/>
    <n v="29"/>
    <n v="241"/>
    <n v="10.478260869565201"/>
    <n v="68773"/>
    <x v="3"/>
    <x v="8"/>
    <s v="2013-4"/>
    <n v="366305"/>
    <n v="2.8605290316990488E-5"/>
    <n v="1.3604921376005443E-4"/>
    <n v="0.7931034482758621"/>
  </r>
  <r>
    <x v="40"/>
    <n v="9"/>
    <n v="11"/>
    <n v="708"/>
    <n v="78.6666666666667"/>
    <n v="201006"/>
    <x v="3"/>
    <x v="8"/>
    <s v="2013-4"/>
    <n v="366305"/>
    <n v="2.147572833203661E-4"/>
    <n v="1.0161841452705628E-3"/>
    <n v="0.81818181818181823"/>
  </r>
  <r>
    <x v="30"/>
    <n v="8"/>
    <n v="10"/>
    <n v="86"/>
    <n v="10.75"/>
    <n v="13170"/>
    <x v="3"/>
    <x v="8"/>
    <s v="2013-4"/>
    <n v="366305"/>
    <n v="2.93471287588212E-5"/>
    <n v="7.4903427471642472E-5"/>
    <n v="0.8"/>
  </r>
  <r>
    <x v="31"/>
    <n v="45"/>
    <n v="69"/>
    <n v="2741"/>
    <n v="60.911111111111097"/>
    <n v="597640"/>
    <x v="3"/>
    <x v="8"/>
    <s v="2013-4"/>
    <n v="366305"/>
    <n v="1.6628522982517602E-4"/>
    <n v="6.0427280039351936E-4"/>
    <n v="0.65217391304347827"/>
  </r>
  <r>
    <x v="32"/>
    <n v="15"/>
    <n v="63"/>
    <n v="213"/>
    <n v="14.2"/>
    <n v="24444"/>
    <x v="3"/>
    <x v="8"/>
    <s v="2013-4"/>
    <n v="366305"/>
    <n v="3.8765509616303352E-5"/>
    <n v="7.4145862054844991E-5"/>
    <n v="0.23809523809523808"/>
  </r>
  <r>
    <x v="33"/>
    <n v="15"/>
    <n v="17"/>
    <n v="162"/>
    <n v="10.8"/>
    <n v="49842"/>
    <x v="3"/>
    <x v="8"/>
    <s v="2013-4"/>
    <n v="366305"/>
    <n v="2.9483627032118047E-5"/>
    <n v="1.511854875035831E-4"/>
    <n v="0.88235294117647056"/>
  </r>
  <r>
    <x v="34"/>
    <n v="44"/>
    <n v="48"/>
    <n v="143"/>
    <n v="3.25"/>
    <n v="47116"/>
    <x v="3"/>
    <x v="8"/>
    <s v="2013-4"/>
    <n v="366305"/>
    <n v="8.8723877642947819E-6"/>
    <n v="4.8721610944348819E-5"/>
    <n v="0.91666666666666663"/>
  </r>
  <r>
    <x v="44"/>
    <n v="1"/>
    <n v="1"/>
    <n v="1"/>
    <n v="1"/>
    <n v="211"/>
    <x v="3"/>
    <x v="8"/>
    <s v="2013-4"/>
    <n v="366305"/>
    <n v="2.7299654659368558E-6"/>
    <n v="9.6003785552112778E-6"/>
    <n v="1"/>
  </r>
  <r>
    <x v="35"/>
    <n v="119"/>
    <n v="135"/>
    <n v="10492"/>
    <n v="88.168067226890798"/>
    <n v="521240"/>
    <x v="3"/>
    <x v="8"/>
    <s v="2013-4"/>
    <n v="366305"/>
    <n v="2.4069577872781097E-4"/>
    <n v="1.9929512597548004E-4"/>
    <n v="0.88148148148148153"/>
  </r>
  <r>
    <x v="36"/>
    <n v="46"/>
    <n v="85"/>
    <n v="4030"/>
    <n v="87.608695652173907"/>
    <n v="1094712"/>
    <x v="3"/>
    <x v="8"/>
    <s v="2013-4"/>
    <n v="366305"/>
    <n v="2.3916871364620715E-4"/>
    <n v="1.0827992591111112E-3"/>
    <n v="0.54117647058823526"/>
  </r>
  <r>
    <x v="37"/>
    <n v="238"/>
    <n v="307"/>
    <n v="19633"/>
    <n v="82.491596638655494"/>
    <n v="5371559"/>
    <x v="3"/>
    <x v="8"/>
    <s v="2013-4"/>
    <n v="366305"/>
    <n v="2.2519921005352233E-4"/>
    <n v="1.026902700857305E-3"/>
    <n v="0.77524429967426711"/>
  </r>
  <r>
    <x v="0"/>
    <n v="10"/>
    <n v="10"/>
    <n v="2308"/>
    <n v="230.8"/>
    <n v="44564"/>
    <x v="0"/>
    <x v="9"/>
    <s v="2014-1"/>
    <n v="366815"/>
    <n v="6.2920000545233976E-4"/>
    <n v="2.0248172330284569E-4"/>
    <n v="1"/>
  </r>
  <r>
    <x v="1"/>
    <n v="29"/>
    <n v="29"/>
    <n v="1305"/>
    <n v="45"/>
    <n v="122753"/>
    <x v="0"/>
    <x v="9"/>
    <s v="2014-1"/>
    <n v="366815"/>
    <n v="1.2267764404400039E-4"/>
    <n v="1.9232501710514914E-4"/>
    <n v="1"/>
  </r>
  <r>
    <x v="48"/>
    <n v="0"/>
    <n v="2"/>
    <n v="23"/>
    <m/>
    <n v="473"/>
    <x v="0"/>
    <x v="9"/>
    <s v="2014-1"/>
    <n v="366815"/>
    <n v="0"/>
    <n v="0"/>
    <n v="0"/>
  </r>
  <r>
    <x v="2"/>
    <n v="11"/>
    <n v="23"/>
    <n v="250"/>
    <n v="22.727272727272702"/>
    <n v="45653"/>
    <x v="0"/>
    <x v="9"/>
    <s v="2014-1"/>
    <n v="366815"/>
    <n v="6.1958406082828407E-5"/>
    <n v="1.8857247419329102E-4"/>
    <n v="0.47826086956521741"/>
  </r>
  <r>
    <x v="3"/>
    <n v="38"/>
    <n v="104"/>
    <n v="6658"/>
    <n v="175.210526315789"/>
    <n v="757680"/>
    <x v="0"/>
    <x v="9"/>
    <s v="2014-1"/>
    <n v="366815"/>
    <n v="4.7765365733622942E-4"/>
    <n v="9.0594929180563312E-4"/>
    <n v="0.36538461538461536"/>
  </r>
  <r>
    <x v="4"/>
    <n v="38"/>
    <n v="48"/>
    <n v="2202"/>
    <n v="57.947368421052602"/>
    <n v="312386"/>
    <x v="0"/>
    <x v="9"/>
    <s v="2014-1"/>
    <n v="366815"/>
    <n v="1.5797436969876532E-4"/>
    <n v="3.7351635976928934E-4"/>
    <n v="0.79166666666666663"/>
  </r>
  <r>
    <x v="5"/>
    <n v="34"/>
    <n v="64"/>
    <n v="129"/>
    <n v="3.7941176470588198"/>
    <n v="15334"/>
    <x v="0"/>
    <x v="9"/>
    <s v="2014-1"/>
    <n v="366815"/>
    <n v="1.0343409203709826E-5"/>
    <n v="2.0491710171794118E-5"/>
    <n v="0.53125"/>
  </r>
  <r>
    <x v="6"/>
    <n v="32"/>
    <n v="34"/>
    <n v="3900"/>
    <n v="121.875"/>
    <n v="424446"/>
    <x v="0"/>
    <x v="9"/>
    <s v="2014-1"/>
    <n v="366815"/>
    <n v="3.3225195261916773E-4"/>
    <n v="6.0266244564698829E-4"/>
    <n v="0.94117647058823528"/>
  </r>
  <r>
    <x v="7"/>
    <n v="64"/>
    <n v="85"/>
    <n v="128"/>
    <n v="2"/>
    <n v="19400"/>
    <x v="0"/>
    <x v="9"/>
    <s v="2014-1"/>
    <n v="366815"/>
    <n v="5.4523397352889061E-6"/>
    <n v="1.377283735216208E-5"/>
    <n v="0.75294117647058822"/>
  </r>
  <r>
    <x v="8"/>
    <n v="3"/>
    <n v="4"/>
    <n v="20"/>
    <n v="6.6666666666666696"/>
    <n v="8099"/>
    <x v="0"/>
    <x v="9"/>
    <s v="2014-1"/>
    <n v="366815"/>
    <n v="1.8174465784296362E-5"/>
    <n v="1.2266249865584687E-4"/>
    <n v="0.75"/>
  </r>
  <r>
    <x v="9"/>
    <n v="210"/>
    <n v="294"/>
    <n v="0"/>
    <n v="0"/>
    <n v="0"/>
    <x v="0"/>
    <x v="9"/>
    <s v="2014-1"/>
    <n v="366815"/>
    <n v="0"/>
    <s v=""/>
    <n v="0.7142857142857143"/>
  </r>
  <r>
    <x v="10"/>
    <n v="41"/>
    <n v="45"/>
    <n v="3720"/>
    <n v="90.731707317073202"/>
    <n v="355892"/>
    <x v="0"/>
    <x v="9"/>
    <s v="2014-1"/>
    <n v="366815"/>
    <n v="2.4735004652774067E-4"/>
    <n v="3.943992059088293E-4"/>
    <n v="0.91111111111111109"/>
  </r>
  <r>
    <x v="11"/>
    <n v="5"/>
    <n v="13"/>
    <n v="39"/>
    <n v="7.8"/>
    <n v="4600"/>
    <x v="0"/>
    <x v="9"/>
    <s v="2014-1"/>
    <n v="366815"/>
    <n v="2.1264124967626733E-5"/>
    <n v="4.1801271303881611E-5"/>
    <n v="0.38461538461538464"/>
  </r>
  <r>
    <x v="41"/>
    <n v="2"/>
    <n v="2"/>
    <n v="2"/>
    <n v="1"/>
    <n v="600"/>
    <x v="0"/>
    <x v="9"/>
    <s v="2014-1"/>
    <n v="366815"/>
    <n v="2.7261698676444531E-6"/>
    <n v="1.3630849338222266E-5"/>
    <n v="1"/>
  </r>
  <r>
    <x v="12"/>
    <n v="24"/>
    <n v="54"/>
    <n v="97"/>
    <n v="4.0416666666666696"/>
    <n v="8958"/>
    <x v="0"/>
    <x v="9"/>
    <s v="2014-1"/>
    <n v="366815"/>
    <n v="1.1018269881729673E-5"/>
    <n v="1.6959048384971544E-5"/>
    <n v="0.44444444444444442"/>
  </r>
  <r>
    <x v="13"/>
    <n v="20"/>
    <n v="21"/>
    <n v="1238"/>
    <n v="61.9"/>
    <n v="46597"/>
    <x v="0"/>
    <x v="9"/>
    <s v="2014-1"/>
    <n v="366815"/>
    <n v="1.6874991480719163E-4"/>
    <n v="1.0585944776885714E-4"/>
    <n v="0.95238095238095233"/>
  </r>
  <r>
    <x v="14"/>
    <n v="9"/>
    <n v="141"/>
    <n v="0"/>
    <n v="0"/>
    <n v="0"/>
    <x v="0"/>
    <x v="9"/>
    <s v="2014-1"/>
    <n v="366815"/>
    <n v="0"/>
    <s v=""/>
    <n v="6.3829787234042548E-2"/>
  </r>
  <r>
    <x v="50"/>
    <n v="1"/>
    <n v="1"/>
    <n v="2144"/>
    <n v="2144"/>
    <n v="62176"/>
    <x v="0"/>
    <x v="9"/>
    <s v="2014-1"/>
    <n v="366815"/>
    <n v="5.8449081962297072E-3"/>
    <n v="2.8250389615110251E-3"/>
    <n v="1"/>
  </r>
  <r>
    <x v="15"/>
    <n v="15"/>
    <n v="16"/>
    <n v="5807"/>
    <n v="387.13333333333298"/>
    <n v="866432"/>
    <x v="0"/>
    <x v="9"/>
    <s v="2014-1"/>
    <n v="366815"/>
    <n v="1.0553912280940882E-3"/>
    <n v="2.6244897897365737E-3"/>
    <n v="0.9375"/>
  </r>
  <r>
    <x v="16"/>
    <n v="5"/>
    <n v="5"/>
    <n v="361"/>
    <n v="72.2"/>
    <n v="85571"/>
    <x v="0"/>
    <x v="9"/>
    <s v="2014-1"/>
    <n v="366815"/>
    <n v="1.968294644439295E-4"/>
    <n v="7.7760360581401167E-4"/>
    <n v="1"/>
  </r>
  <r>
    <x v="17"/>
    <n v="5"/>
    <n v="6"/>
    <n v="1340"/>
    <n v="268"/>
    <n v="68663"/>
    <x v="0"/>
    <x v="9"/>
    <s v="2014-1"/>
    <n v="366815"/>
    <n v="7.306135245287134E-4"/>
    <n v="6.2395667207357024E-4"/>
    <n v="0.83333333333333337"/>
  </r>
  <r>
    <x v="18"/>
    <n v="605"/>
    <n v="606"/>
    <n v="6573"/>
    <n v="10.8644628099174"/>
    <n v="617357"/>
    <x v="0"/>
    <x v="9"/>
    <s v="2014-1"/>
    <n v="366815"/>
    <n v="2.9618371140540599E-5"/>
    <n v="4.6364188732214419E-5"/>
    <n v="0.99834983498349839"/>
  </r>
  <r>
    <x v="19"/>
    <n v="52"/>
    <n v="90"/>
    <n v="8782"/>
    <n v="168.88461538461499"/>
    <n v="705403"/>
    <x v="0"/>
    <x v="9"/>
    <s v="2014-1"/>
    <n v="366815"/>
    <n v="4.6040814957026019E-4"/>
    <n v="6.1636166767499857E-4"/>
    <n v="0.57777777777777772"/>
  </r>
  <r>
    <x v="20"/>
    <n v="13"/>
    <n v="15"/>
    <n v="2385"/>
    <n v="183.461538461538"/>
    <n v="492718"/>
    <x v="0"/>
    <x v="9"/>
    <s v="2014-1"/>
    <n v="366815"/>
    <n v="5.0014731802553879E-4"/>
    <n v="1.722093544674405E-3"/>
    <n v="0.8666666666666667"/>
  </r>
  <r>
    <x v="21"/>
    <n v="4"/>
    <n v="10"/>
    <n v="799"/>
    <n v="199.75"/>
    <n v="378747"/>
    <x v="0"/>
    <x v="9"/>
    <s v="2014-1"/>
    <n v="366815"/>
    <n v="5.4455243106197942E-4"/>
    <n v="4.3022027452530569E-3"/>
    <n v="0.4"/>
  </r>
  <r>
    <x v="23"/>
    <n v="3"/>
    <n v="3"/>
    <n v="2147"/>
    <n v="715.66666666666697"/>
    <n v="416321"/>
    <x v="0"/>
    <x v="9"/>
    <s v="2014-1"/>
    <n v="366815"/>
    <n v="1.9510289019442142E-3"/>
    <n v="6.305343141486704E-3"/>
    <n v="1"/>
  </r>
  <r>
    <x v="24"/>
    <n v="65"/>
    <n v="132"/>
    <n v="2249"/>
    <n v="34.6"/>
    <n v="84993"/>
    <x v="0"/>
    <x v="9"/>
    <s v="2014-1"/>
    <n v="366815"/>
    <n v="9.4325477420498076E-5"/>
    <n v="5.9411629630949996E-5"/>
    <n v="0.49242424242424243"/>
  </r>
  <r>
    <x v="25"/>
    <n v="7"/>
    <n v="30"/>
    <n v="84"/>
    <n v="12"/>
    <n v="5281"/>
    <x v="0"/>
    <x v="9"/>
    <s v="2014-1"/>
    <n v="366815"/>
    <n v="3.2714038411733435E-5"/>
    <n v="3.4278340645310373E-5"/>
    <n v="0.23333333333333334"/>
  </r>
  <r>
    <x v="26"/>
    <n v="130"/>
    <n v="160"/>
    <n v="17626"/>
    <n v="135.58461538461501"/>
    <n v="1534877"/>
    <x v="0"/>
    <x v="9"/>
    <s v="2014-1"/>
    <n v="366815"/>
    <n v="3.6962669297769992E-4"/>
    <n v="5.3645325999237224E-4"/>
    <n v="0.8125"/>
  </r>
  <r>
    <x v="27"/>
    <n v="19"/>
    <n v="20"/>
    <n v="7040"/>
    <n v="370.52631578947398"/>
    <n v="237102"/>
    <x v="0"/>
    <x v="9"/>
    <s v="2014-1"/>
    <n v="366815"/>
    <n v="1.010117677274577E-3"/>
    <n v="5.6700028768266275E-4"/>
    <n v="0.95"/>
  </r>
  <r>
    <x v="43"/>
    <n v="3"/>
    <n v="3"/>
    <n v="2540"/>
    <n v="846.66666666666697"/>
    <n v="117662"/>
    <x v="0"/>
    <x v="9"/>
    <s v="2014-1"/>
    <n v="366815"/>
    <n v="2.3081571546056377E-3"/>
    <n v="1.7820366609265651E-3"/>
    <n v="1"/>
  </r>
  <r>
    <x v="28"/>
    <n v="4"/>
    <n v="5"/>
    <n v="68"/>
    <n v="17"/>
    <n v="12460"/>
    <x v="0"/>
    <x v="9"/>
    <s v="2014-1"/>
    <n v="366815"/>
    <n v="4.6344887749955702E-5"/>
    <n v="1.4153365229520787E-4"/>
    <n v="0.8"/>
  </r>
  <r>
    <x v="29"/>
    <n v="14"/>
    <n v="15"/>
    <n v="801"/>
    <n v="57.214285714285701"/>
    <n v="195974"/>
    <x v="0"/>
    <x v="9"/>
    <s v="2014-1"/>
    <n v="366815"/>
    <n v="1.5597586171308615E-4"/>
    <n v="6.3602192100208792E-4"/>
    <n v="0.93333333333333335"/>
  </r>
  <r>
    <x v="40"/>
    <n v="9"/>
    <n v="12"/>
    <n v="293"/>
    <n v="32.5555555555556"/>
    <n v="77794"/>
    <x v="0"/>
    <x v="9"/>
    <s v="2014-1"/>
    <n v="366815"/>
    <n v="8.8751974579980646E-5"/>
    <n v="3.9274010867320898E-4"/>
    <n v="0.75"/>
  </r>
  <r>
    <x v="30"/>
    <n v="18"/>
    <n v="22"/>
    <n v="523"/>
    <n v="29.0555555555556"/>
    <n v="81881"/>
    <x v="0"/>
    <x v="9"/>
    <s v="2014-1"/>
    <n v="366815"/>
    <n v="7.9210380043225062E-5"/>
    <n v="2.066865879005516E-4"/>
    <n v="0.81818181818181823"/>
  </r>
  <r>
    <x v="31"/>
    <n v="48"/>
    <n v="86"/>
    <n v="4900"/>
    <n v="102.083333333333"/>
    <n v="945177"/>
    <x v="0"/>
    <x v="9"/>
    <s v="2014-1"/>
    <n v="366815"/>
    <n v="2.7829650732203701E-4"/>
    <n v="8.9469203367728231E-4"/>
    <n v="0.55813953488372092"/>
  </r>
  <r>
    <x v="32"/>
    <n v="23"/>
    <n v="54"/>
    <n v="429"/>
    <n v="18.652173913043502"/>
    <n v="37620"/>
    <x v="0"/>
    <x v="9"/>
    <s v="2014-1"/>
    <n v="366815"/>
    <n v="5.0848994487803121E-5"/>
    <n v="7.4317761174481477E-5"/>
    <n v="0.42592592592592593"/>
  </r>
  <r>
    <x v="33"/>
    <n v="8"/>
    <n v="8"/>
    <n v="28"/>
    <n v="3.5"/>
    <n v="12283"/>
    <x v="0"/>
    <x v="9"/>
    <s v="2014-1"/>
    <n v="366815"/>
    <n v="9.5415945367555855E-6"/>
    <n v="6.976155100891002E-5"/>
    <n v="1"/>
  </r>
  <r>
    <x v="34"/>
    <n v="33"/>
    <n v="38"/>
    <n v="69"/>
    <n v="2.0909090909090899"/>
    <n v="24704"/>
    <x v="0"/>
    <x v="9"/>
    <s v="2014-1"/>
    <n v="366815"/>
    <n v="5.7001733596202175E-6"/>
    <n v="3.4013788086004307E-5"/>
    <n v="0.86842105263157898"/>
  </r>
  <r>
    <x v="35"/>
    <n v="113"/>
    <n v="127"/>
    <n v="12070"/>
    <n v="106.814159292035"/>
    <n v="699195"/>
    <x v="0"/>
    <x v="9"/>
    <s v="2014-1"/>
    <n v="366815"/>
    <n v="2.9119354249972058E-4"/>
    <n v="2.811392832754655E-4"/>
    <n v="0.88976377952755903"/>
  </r>
  <r>
    <x v="36"/>
    <n v="43"/>
    <n v="60"/>
    <n v="9215"/>
    <n v="214.302325581395"/>
    <n v="870880"/>
    <x v="0"/>
    <x v="9"/>
    <s v="2014-1"/>
    <n v="366815"/>
    <n v="5.8422454256613009E-4"/>
    <n v="9.2021969547837108E-4"/>
    <n v="0.71666666666666667"/>
  </r>
  <r>
    <x v="37"/>
    <n v="81"/>
    <n v="116"/>
    <n v="8647"/>
    <n v="106.753086419753"/>
    <n v="1237681"/>
    <x v="0"/>
    <x v="9"/>
    <s v="2014-1"/>
    <n v="366815"/>
    <n v="2.9102704747557487E-4"/>
    <n v="6.9426515390042204E-4"/>
    <n v="0.69827586206896552"/>
  </r>
  <r>
    <x v="0"/>
    <n v="10"/>
    <n v="11"/>
    <n v="1038"/>
    <n v="103.8"/>
    <n v="50339"/>
    <x v="1"/>
    <x v="9"/>
    <s v="2014-2"/>
    <n v="365386"/>
    <n v="2.8408313400075534E-4"/>
    <n v="2.2961562110571649E-4"/>
    <n v="0.90909090909090906"/>
  </r>
  <r>
    <x v="1"/>
    <n v="41"/>
    <n v="42"/>
    <n v="1637"/>
    <n v="39.926829268292003"/>
    <n v="169662"/>
    <x v="1"/>
    <x v="9"/>
    <s v="2014-2"/>
    <n v="365386"/>
    <n v="1.0927301338390634E-4"/>
    <n v="1.8875461206210872E-4"/>
    <n v="0.97619047619047616"/>
  </r>
  <r>
    <x v="2"/>
    <n v="8"/>
    <n v="28"/>
    <n v="297"/>
    <n v="37.125"/>
    <n v="67771"/>
    <x v="1"/>
    <x v="9"/>
    <s v="2014-2"/>
    <n v="365386"/>
    <n v="1.0160487812888288E-4"/>
    <n v="3.8641213219262185E-4"/>
    <n v="0.2857142857142857"/>
  </r>
  <r>
    <x v="3"/>
    <n v="44"/>
    <n v="87"/>
    <n v="15299"/>
    <n v="347.70454545454498"/>
    <n v="1864800"/>
    <x v="1"/>
    <x v="9"/>
    <s v="2014-2"/>
    <n v="365386"/>
    <n v="9.5160883409475176E-4"/>
    <n v="1.9331984158222687E-3"/>
    <n v="0.50574712643678166"/>
  </r>
  <r>
    <x v="4"/>
    <n v="17"/>
    <n v="26"/>
    <n v="1946"/>
    <n v="114.470588235294"/>
    <n v="137480"/>
    <x v="1"/>
    <x v="9"/>
    <s v="2014-2"/>
    <n v="365386"/>
    <n v="3.1328673850474295E-4"/>
    <n v="3.6888198706433765E-4"/>
    <n v="0.65384615384615385"/>
  </r>
  <r>
    <x v="5"/>
    <n v="21"/>
    <n v="66"/>
    <n v="171"/>
    <n v="8.1428571428570002"/>
    <n v="20541"/>
    <x v="1"/>
    <x v="9"/>
    <s v="2014-2"/>
    <n v="365386"/>
    <n v="2.22856298349061E-5"/>
    <n v="4.461687353204739E-5"/>
    <n v="0.31818181818181818"/>
  </r>
  <r>
    <x v="6"/>
    <n v="6"/>
    <n v="11"/>
    <n v="485"/>
    <n v="80.833333333333002"/>
    <n v="74686"/>
    <x v="1"/>
    <x v="9"/>
    <s v="2014-2"/>
    <n v="365386"/>
    <n v="2.212272318406644E-4"/>
    <n v="5.6778615248288182E-4"/>
    <n v="0.54545454545454541"/>
  </r>
  <r>
    <x v="7"/>
    <n v="43"/>
    <n v="65"/>
    <n v="165"/>
    <n v="3.8372093023249998"/>
    <n v="26967"/>
    <x v="1"/>
    <x v="9"/>
    <s v="2014-2"/>
    <n v="365386"/>
    <n v="1.0501796189030231E-5"/>
    <n v="2.8606256346422042E-5"/>
    <n v="0.66153846153846152"/>
  </r>
  <r>
    <x v="8"/>
    <n v="4"/>
    <n v="6"/>
    <n v="36"/>
    <n v="9"/>
    <n v="8135"/>
    <x v="1"/>
    <x v="9"/>
    <s v="2014-2"/>
    <n v="365386"/>
    <n v="2.4631485607001911E-5"/>
    <n v="9.2767192320815064E-5"/>
    <n v="0.66666666666666663"/>
  </r>
  <r>
    <x v="9"/>
    <n v="220"/>
    <n v="279"/>
    <n v="0"/>
    <n v="0"/>
    <n v="0"/>
    <x v="1"/>
    <x v="9"/>
    <s v="2014-2"/>
    <n v="365386"/>
    <n v="0"/>
    <s v=""/>
    <n v="0.78853046594982079"/>
  </r>
  <r>
    <x v="10"/>
    <n v="66"/>
    <n v="72"/>
    <n v="716"/>
    <n v="10.848484848484"/>
    <n v="88865"/>
    <x v="1"/>
    <x v="9"/>
    <s v="2014-2"/>
    <n v="365386"/>
    <n v="2.9690477600356885E-5"/>
    <n v="6.1416301023177708E-5"/>
    <n v="0.91666666666666663"/>
  </r>
  <r>
    <x v="11"/>
    <n v="27"/>
    <n v="36"/>
    <n v="1785"/>
    <n v="66.111111111111001"/>
    <n v="55771"/>
    <x v="1"/>
    <x v="9"/>
    <s v="2014-2"/>
    <n v="365386"/>
    <n v="1.8093498686624831E-4"/>
    <n v="9.4219655952544655E-5"/>
    <n v="0.75"/>
  </r>
  <r>
    <x v="12"/>
    <n v="11"/>
    <n v="33"/>
    <n v="39"/>
    <n v="3.5454545454540001"/>
    <n v="3412"/>
    <x v="1"/>
    <x v="9"/>
    <s v="2014-2"/>
    <n v="365386"/>
    <n v="9.7033125118477445E-6"/>
    <n v="1.4148590722403634E-5"/>
    <n v="0.33333333333333331"/>
  </r>
  <r>
    <x v="13"/>
    <n v="14"/>
    <n v="15"/>
    <n v="260"/>
    <n v="18.571428571428001"/>
    <n v="13670"/>
    <x v="1"/>
    <x v="9"/>
    <s v="2014-2"/>
    <n v="365386"/>
    <n v="5.0826875062065869E-5"/>
    <n v="4.4538678339643624E-5"/>
    <n v="0.93333333333333335"/>
  </r>
  <r>
    <x v="14"/>
    <n v="3"/>
    <n v="129"/>
    <n v="0"/>
    <n v="0"/>
    <n v="0"/>
    <x v="1"/>
    <x v="9"/>
    <s v="2014-2"/>
    <n v="365386"/>
    <n v="0"/>
    <s v=""/>
    <n v="2.3255813953488372E-2"/>
  </r>
  <r>
    <x v="15"/>
    <n v="1"/>
    <n v="5"/>
    <n v="42"/>
    <n v="42"/>
    <n v="7091"/>
    <x v="1"/>
    <x v="9"/>
    <s v="2014-2"/>
    <n v="365386"/>
    <n v="1.1494693283267559E-4"/>
    <n v="3.2344789710972324E-4"/>
    <n v="0.2"/>
  </r>
  <r>
    <x v="16"/>
    <n v="1"/>
    <n v="3"/>
    <n v="7"/>
    <n v="7"/>
    <n v="807"/>
    <x v="1"/>
    <x v="9"/>
    <s v="2014-2"/>
    <n v="365386"/>
    <n v="1.9157822138779262E-5"/>
    <n v="3.6810386823797293E-5"/>
    <n v="0.33333333333333331"/>
  </r>
  <r>
    <x v="38"/>
    <n v="2"/>
    <n v="2"/>
    <n v="2"/>
    <n v="1"/>
    <n v="432"/>
    <x v="1"/>
    <x v="9"/>
    <s v="2014-2"/>
    <n v="365386"/>
    <n v="2.7368317341113233E-6"/>
    <n v="9.8525942428007642E-6"/>
    <n v="1"/>
  </r>
  <r>
    <x v="17"/>
    <n v="88"/>
    <n v="91"/>
    <n v="10246"/>
    <n v="116.431818181818"/>
    <n v="52875944"/>
    <x v="1"/>
    <x v="9"/>
    <s v="2014-2"/>
    <n v="365386"/>
    <n v="3.1865429486027929E-4"/>
    <n v="2.7407682104222161E-2"/>
    <n v="0.96703296703296704"/>
  </r>
  <r>
    <x v="18"/>
    <n v="513"/>
    <n v="516"/>
    <n v="8494"/>
    <n v="16.557504873294"/>
    <n v="1342252"/>
    <x v="1"/>
    <x v="9"/>
    <s v="2014-2"/>
    <n v="365386"/>
    <n v="4.531510477493391E-5"/>
    <n v="1.1934755908948392E-4"/>
    <n v="0.9941860465116279"/>
  </r>
  <r>
    <x v="19"/>
    <n v="62"/>
    <n v="119"/>
    <n v="9955"/>
    <n v="160.564516129032"/>
    <n v="919275"/>
    <x v="1"/>
    <x v="9"/>
    <s v="2014-2"/>
    <n v="365386"/>
    <n v="4.3943806311416418E-4"/>
    <n v="6.7631747106859739E-4"/>
    <n v="0.52100840336134457"/>
  </r>
  <r>
    <x v="20"/>
    <n v="25"/>
    <n v="28"/>
    <n v="5962"/>
    <n v="238.48"/>
    <n v="588940"/>
    <x v="1"/>
    <x v="9"/>
    <s v="2014-2"/>
    <n v="365386"/>
    <n v="6.5267963195086835E-4"/>
    <n v="1.0745531209916817E-3"/>
    <n v="0.8928571428571429"/>
  </r>
  <r>
    <x v="21"/>
    <n v="4"/>
    <n v="16"/>
    <n v="72"/>
    <n v="18"/>
    <n v="11709"/>
    <x v="1"/>
    <x v="9"/>
    <s v="2014-2"/>
    <n v="365386"/>
    <n v="4.9262971214003823E-5"/>
    <n v="1.3352317822795619E-4"/>
    <n v="0.25"/>
  </r>
  <r>
    <x v="22"/>
    <n v="2"/>
    <n v="2"/>
    <n v="110"/>
    <n v="55"/>
    <n v="9516"/>
    <x v="1"/>
    <x v="9"/>
    <s v="2014-2"/>
    <n v="365386"/>
    <n v="1.5052574537612279E-4"/>
    <n v="2.1703075651502792E-4"/>
    <n v="1"/>
  </r>
  <r>
    <x v="23"/>
    <n v="0"/>
    <n v="1"/>
    <n v="1"/>
    <m/>
    <n v="319"/>
    <x v="1"/>
    <x v="9"/>
    <s v="2014-2"/>
    <n v="365386"/>
    <n v="0"/>
    <n v="0"/>
    <n v="0"/>
  </r>
  <r>
    <x v="24"/>
    <n v="34"/>
    <n v="107"/>
    <n v="2362"/>
    <n v="69.470588235294002"/>
    <n v="22275"/>
    <x v="1"/>
    <x v="9"/>
    <s v="2014-2"/>
    <n v="365386"/>
    <n v="1.9012931046973337E-4"/>
    <n v="2.9883787684965506E-5"/>
    <n v="0.31775700934579437"/>
  </r>
  <r>
    <x v="25"/>
    <n v="12"/>
    <n v="25"/>
    <n v="64"/>
    <n v="5.333333333333"/>
    <n v="8619"/>
    <x v="1"/>
    <x v="9"/>
    <s v="2014-2"/>
    <n v="365386"/>
    <n v="1.459643591525948E-5"/>
    <n v="3.2762156550422252E-5"/>
    <n v="0.48"/>
  </r>
  <r>
    <x v="26"/>
    <n v="0"/>
    <n v="1"/>
    <n v="2"/>
    <m/>
    <n v="168"/>
    <x v="1"/>
    <x v="9"/>
    <s v="2014-2"/>
    <n v="365386"/>
    <n v="0"/>
    <n v="0"/>
    <n v="0"/>
  </r>
  <r>
    <x v="27"/>
    <n v="105"/>
    <n v="105"/>
    <n v="4171"/>
    <n v="39.723809523809003"/>
    <n v="243628"/>
    <x v="1"/>
    <x v="9"/>
    <s v="2014-2"/>
    <n v="365386"/>
    <n v="1.087173825045541E-4"/>
    <n v="1.0583632408223251E-4"/>
    <n v="1"/>
  </r>
  <r>
    <x v="43"/>
    <n v="5"/>
    <n v="5"/>
    <n v="2549"/>
    <n v="509.8"/>
    <n v="36714"/>
    <x v="1"/>
    <x v="9"/>
    <s v="2014-2"/>
    <n v="365386"/>
    <n v="1.3952368180499526E-3"/>
    <n v="3.3493346762054378E-4"/>
    <n v="1"/>
  </r>
  <r>
    <x v="28"/>
    <n v="1"/>
    <n v="2"/>
    <n v="27"/>
    <n v="27"/>
    <n v="3897"/>
    <x v="1"/>
    <x v="9"/>
    <s v="2014-2"/>
    <n v="365386"/>
    <n v="7.3894456821005727E-5"/>
    <n v="1.7775722113053046E-4"/>
    <n v="0.5"/>
  </r>
  <r>
    <x v="29"/>
    <n v="27"/>
    <n v="30"/>
    <n v="1755"/>
    <n v="65"/>
    <n v="124990"/>
    <x v="1"/>
    <x v="9"/>
    <s v="2014-2"/>
    <n v="365386"/>
    <n v="1.7789406271723603E-4"/>
    <n v="2.1115839410282367E-4"/>
    <n v="0.9"/>
  </r>
  <r>
    <x v="40"/>
    <n v="13"/>
    <n v="17"/>
    <n v="257"/>
    <n v="19.769230769229999"/>
    <n v="71670"/>
    <x v="1"/>
    <x v="9"/>
    <s v="2014-2"/>
    <n v="365386"/>
    <n v="5.410505812819867E-5"/>
    <n v="2.5147273126121909E-4"/>
    <n v="0.76470588235294112"/>
  </r>
  <r>
    <x v="30"/>
    <n v="4"/>
    <n v="9"/>
    <n v="1590"/>
    <n v="397.5"/>
    <n v="344046"/>
    <x v="1"/>
    <x v="9"/>
    <s v="2014-2"/>
    <n v="365386"/>
    <n v="1.087890614309251E-3"/>
    <n v="3.9233167116419351E-3"/>
    <n v="0.44444444444444442"/>
  </r>
  <r>
    <x v="31"/>
    <n v="55"/>
    <n v="84"/>
    <n v="3654"/>
    <n v="66.436363636362998"/>
    <n v="575296"/>
    <x v="1"/>
    <x v="9"/>
    <s v="2014-2"/>
    <n v="365386"/>
    <n v="1.8182514829895782E-4"/>
    <n v="4.7711768160827047E-4"/>
    <n v="0.65476190476190477"/>
  </r>
  <r>
    <x v="32"/>
    <n v="31"/>
    <n v="106"/>
    <n v="1612"/>
    <n v="52"/>
    <n v="94653"/>
    <x v="1"/>
    <x v="9"/>
    <s v="2014-2"/>
    <n v="365386"/>
    <n v="1.4231525017378881E-4"/>
    <n v="1.392738355531393E-4"/>
    <n v="0.29245283018867924"/>
  </r>
  <r>
    <x v="33"/>
    <n v="18"/>
    <n v="20"/>
    <n v="351"/>
    <n v="19.5"/>
    <n v="117881"/>
    <x v="1"/>
    <x v="9"/>
    <s v="2014-2"/>
    <n v="365386"/>
    <n v="5.3368218815170804E-5"/>
    <n v="2.9872264967479342E-4"/>
    <n v="0.9"/>
  </r>
  <r>
    <x v="34"/>
    <n v="53"/>
    <n v="57"/>
    <n v="94"/>
    <n v="1.7735849056599999"/>
    <n v="26057"/>
    <x v="1"/>
    <x v="9"/>
    <s v="2014-2"/>
    <n v="365386"/>
    <n v="4.8540034529511255E-6"/>
    <n v="2.2425668080416217E-5"/>
    <n v="0.92982456140350878"/>
  </r>
  <r>
    <x v="44"/>
    <n v="1"/>
    <n v="1"/>
    <n v="1"/>
    <n v="1"/>
    <n v="179"/>
    <x v="1"/>
    <x v="9"/>
    <s v="2014-2"/>
    <n v="365386"/>
    <n v="2.7368317341113233E-6"/>
    <n v="8.1648813400987819E-6"/>
    <n v="1"/>
  </r>
  <r>
    <x v="35"/>
    <n v="130"/>
    <n v="152"/>
    <n v="19294"/>
    <n v="148.41538461538499"/>
    <n v="1066415"/>
    <x v="1"/>
    <x v="9"/>
    <s v="2014-2"/>
    <n v="365386"/>
    <n v="4.0618793444572313E-4"/>
    <n v="3.7417928381183773E-4"/>
    <n v="0.85526315789473684"/>
  </r>
  <r>
    <x v="36"/>
    <n v="6"/>
    <n v="9"/>
    <n v="732"/>
    <n v="122"/>
    <n v="156610"/>
    <x v="1"/>
    <x v="9"/>
    <s v="2014-2"/>
    <n v="365386"/>
    <n v="3.3389347156158143E-4"/>
    <n v="1.1905978274421509E-3"/>
    <n v="0.66666666666666663"/>
  </r>
  <r>
    <x v="37"/>
    <n v="11"/>
    <n v="14"/>
    <n v="301"/>
    <n v="27.363636363636001"/>
    <n v="102514"/>
    <x v="1"/>
    <x v="9"/>
    <s v="2014-2"/>
    <n v="365386"/>
    <n v="7.4889668360681586E-5"/>
    <n v="4.2509631574346135E-4"/>
    <n v="0.7857142857142857"/>
  </r>
  <r>
    <x v="0"/>
    <n v="4"/>
    <n v="4"/>
    <n v="14"/>
    <n v="3.5"/>
    <n v="3810"/>
    <x v="2"/>
    <x v="9"/>
    <s v="2014-3"/>
    <n v="367727"/>
    <n v="9.517930421209213E-6"/>
    <n v="4.3170612981913216E-5"/>
    <n v="1"/>
  </r>
  <r>
    <x v="1"/>
    <n v="136"/>
    <n v="138"/>
    <n v="4291"/>
    <n v="31.551470588234999"/>
    <n v="462259"/>
    <x v="2"/>
    <x v="9"/>
    <s v="2014-3"/>
    <n v="367727"/>
    <n v="8.5801343355899892E-5"/>
    <n v="1.5405283608465364E-4"/>
    <n v="0.98550724637681164"/>
  </r>
  <r>
    <x v="48"/>
    <n v="0"/>
    <n v="1"/>
    <n v="18"/>
    <m/>
    <n v="1458"/>
    <x v="2"/>
    <x v="9"/>
    <s v="2014-3"/>
    <n v="367727"/>
    <n v="0"/>
    <n v="0"/>
    <n v="0"/>
  </r>
  <r>
    <x v="2"/>
    <n v="9"/>
    <n v="26"/>
    <n v="130"/>
    <n v="14.444444444444001"/>
    <n v="25134"/>
    <x v="2"/>
    <x v="9"/>
    <s v="2014-3"/>
    <n v="367727"/>
    <n v="3.9280347770068558E-5"/>
    <n v="1.265733667760132E-4"/>
    <n v="0.34615384615384615"/>
  </r>
  <r>
    <x v="3"/>
    <n v="40"/>
    <n v="91"/>
    <n v="2459"/>
    <n v="61.475000000000001"/>
    <n v="173151"/>
    <x v="2"/>
    <x v="9"/>
    <s v="2014-3"/>
    <n v="367727"/>
    <n v="1.6717564932681038E-4"/>
    <n v="1.9619513932890432E-4"/>
    <n v="0.43956043956043955"/>
  </r>
  <r>
    <x v="4"/>
    <n v="19"/>
    <n v="29"/>
    <n v="3518"/>
    <n v="185.157894736842"/>
    <n v="400285"/>
    <x v="2"/>
    <x v="9"/>
    <s v="2014-3"/>
    <n v="367727"/>
    <n v="5.0351998829795477E-4"/>
    <n v="9.5485834051471858E-4"/>
    <n v="0.65517241379310343"/>
  </r>
  <r>
    <x v="5"/>
    <n v="51"/>
    <n v="114"/>
    <n v="857"/>
    <n v="16.803921568627"/>
    <n v="46273"/>
    <x v="2"/>
    <x v="9"/>
    <s v="2014-3"/>
    <n v="367727"/>
    <n v="4.5696730369613873E-5"/>
    <n v="4.1122613854397953E-5"/>
    <n v="0.44736842105263158"/>
  </r>
  <r>
    <x v="6"/>
    <n v="10"/>
    <n v="13"/>
    <n v="297"/>
    <n v="29.7"/>
    <n v="52215"/>
    <x v="2"/>
    <x v="9"/>
    <s v="2014-3"/>
    <n v="367727"/>
    <n v="8.0766438145689603E-5"/>
    <n v="2.3665654140163762E-4"/>
    <n v="0.76923076923076927"/>
  </r>
  <r>
    <x v="7"/>
    <n v="53"/>
    <n v="85"/>
    <n v="135"/>
    <n v="2.5471698113199999"/>
    <n v="15119"/>
    <x v="2"/>
    <x v="9"/>
    <s v="2014-3"/>
    <n v="367727"/>
    <n v="6.9267957243281021E-6"/>
    <n v="1.2929163525446489E-5"/>
    <n v="0.62352941176470589"/>
  </r>
  <r>
    <x v="8"/>
    <n v="2"/>
    <n v="3"/>
    <n v="4"/>
    <n v="2"/>
    <n v="604"/>
    <x v="2"/>
    <x v="9"/>
    <s v="2014-3"/>
    <n v="367727"/>
    <n v="5.4388173835481213E-6"/>
    <n v="1.3687690415262772E-5"/>
    <n v="0.66666666666666663"/>
  </r>
  <r>
    <x v="9"/>
    <n v="302"/>
    <n v="409"/>
    <n v="0"/>
    <n v="0"/>
    <n v="0"/>
    <x v="2"/>
    <x v="9"/>
    <s v="2014-3"/>
    <n v="367727"/>
    <n v="0"/>
    <s v=""/>
    <n v="0.73838630806845962"/>
  </r>
  <r>
    <x v="10"/>
    <n v="34"/>
    <n v="37"/>
    <n v="1073"/>
    <n v="31.558823529411001"/>
    <n v="117908"/>
    <x v="2"/>
    <x v="9"/>
    <s v="2014-3"/>
    <n v="367727"/>
    <n v="8.5821339008044012E-5"/>
    <n v="1.5717649021063145E-4"/>
    <n v="0.91891891891891897"/>
  </r>
  <r>
    <x v="11"/>
    <n v="17"/>
    <n v="31"/>
    <n v="146"/>
    <n v="8.5882352941170002"/>
    <n v="35543"/>
    <x v="2"/>
    <x v="9"/>
    <s v="2014-3"/>
    <n v="367727"/>
    <n v="2.3354921705822526E-5"/>
    <n v="9.4760728560507978E-5"/>
    <n v="0.54838709677419351"/>
  </r>
  <r>
    <x v="41"/>
    <n v="3"/>
    <n v="3"/>
    <n v="160"/>
    <n v="53.333333333333002"/>
    <n v="61240"/>
    <x v="2"/>
    <x v="9"/>
    <s v="2014-3"/>
    <n v="367727"/>
    <n v="1.4503513022794901E-4"/>
    <n v="9.2520326824579123E-4"/>
    <n v="1"/>
  </r>
  <r>
    <x v="12"/>
    <n v="20"/>
    <n v="55"/>
    <n v="163"/>
    <n v="8.15"/>
    <n v="41366"/>
    <x v="2"/>
    <x v="9"/>
    <s v="2014-3"/>
    <n v="367727"/>
    <n v="2.2163180837958595E-5"/>
    <n v="9.3742549953271506E-5"/>
    <n v="0.36363636363636365"/>
  </r>
  <r>
    <x v="13"/>
    <n v="25"/>
    <n v="25"/>
    <n v="1706"/>
    <n v="68.239999999999995"/>
    <n v="188672"/>
    <x v="2"/>
    <x v="9"/>
    <s v="2014-3"/>
    <n v="367727"/>
    <n v="1.8557244912666189E-4"/>
    <n v="3.4205085112959702E-4"/>
    <n v="1"/>
  </r>
  <r>
    <x v="14"/>
    <n v="33"/>
    <n v="223"/>
    <n v="0"/>
    <n v="0"/>
    <n v="0"/>
    <x v="2"/>
    <x v="9"/>
    <s v="2014-3"/>
    <n v="367727"/>
    <n v="0"/>
    <s v=""/>
    <n v="0.14798206278026907"/>
  </r>
  <r>
    <x v="15"/>
    <n v="2"/>
    <n v="5"/>
    <n v="96"/>
    <n v="48"/>
    <n v="14131"/>
    <x v="2"/>
    <x v="9"/>
    <s v="2014-3"/>
    <n v="367727"/>
    <n v="1.3053161720515491E-4"/>
    <n v="3.2023303519549377E-4"/>
    <n v="0.4"/>
  </r>
  <r>
    <x v="16"/>
    <n v="4"/>
    <n v="6"/>
    <n v="2562"/>
    <n v="640.5"/>
    <n v="616315"/>
    <x v="2"/>
    <x v="9"/>
    <s v="2014-3"/>
    <n v="367727"/>
    <n v="1.7417812670812859E-3"/>
    <n v="6.9833848661280421E-3"/>
    <n v="0.66666666666666663"/>
  </r>
  <r>
    <x v="17"/>
    <n v="190"/>
    <n v="199"/>
    <n v="25173"/>
    <n v="132.48947368421099"/>
    <n v="2563971"/>
    <x v="2"/>
    <x v="9"/>
    <s v="2014-3"/>
    <n v="367727"/>
    <n v="3.6029302630541404E-4"/>
    <n v="6.1162149323303982E-4"/>
    <n v="0.95477386934673369"/>
  </r>
  <r>
    <x v="18"/>
    <n v="429"/>
    <n v="432"/>
    <n v="11998"/>
    <n v="27.967365967366"/>
    <n v="1823950"/>
    <x v="2"/>
    <x v="9"/>
    <s v="2014-3"/>
    <n v="367727"/>
    <n v="7.6054698097681157E-5"/>
    <n v="1.926987367273234E-4"/>
    <n v="0.99305555555555558"/>
  </r>
  <r>
    <x v="19"/>
    <n v="80"/>
    <n v="155"/>
    <n v="10063"/>
    <n v="125.78749999999999"/>
    <n v="1192934"/>
    <x v="2"/>
    <x v="9"/>
    <s v="2014-3"/>
    <n v="367727"/>
    <n v="3.4206762081652963E-4"/>
    <n v="6.7584897673183273E-4"/>
    <n v="0.5161290322580645"/>
  </r>
  <r>
    <x v="20"/>
    <n v="43"/>
    <n v="51"/>
    <n v="23298"/>
    <n v="541.81395348837202"/>
    <n v="3552674"/>
    <x v="2"/>
    <x v="9"/>
    <s v="2014-3"/>
    <n v="367727"/>
    <n v="1.4734135744407454E-3"/>
    <n v="3.7446405250541543E-3"/>
    <n v="0.84313725490196079"/>
  </r>
  <r>
    <x v="21"/>
    <n v="3"/>
    <n v="18"/>
    <n v="1766"/>
    <n v="588.66666666666697"/>
    <n v="42886"/>
    <x v="2"/>
    <x v="9"/>
    <s v="2014-3"/>
    <n v="367727"/>
    <n v="1.6008252498909978E-3"/>
    <n v="6.4791422864123559E-4"/>
    <n v="0.16666666666666666"/>
  </r>
  <r>
    <x v="22"/>
    <n v="1"/>
    <n v="1"/>
    <n v="1"/>
    <n v="1"/>
    <n v="53"/>
    <x v="2"/>
    <x v="9"/>
    <s v="2014-3"/>
    <n v="367727"/>
    <n v="2.7194086917740607E-6"/>
    <n v="2.4021443444004202E-6"/>
    <n v="1"/>
  </r>
  <r>
    <x v="39"/>
    <n v="4"/>
    <n v="4"/>
    <n v="1530"/>
    <n v="382.5"/>
    <n v="217404"/>
    <x v="2"/>
    <x v="9"/>
    <s v="2014-3"/>
    <n v="367727"/>
    <n v="1.0401738246035783E-3"/>
    <n v="2.4633763634435328E-3"/>
    <n v="1"/>
  </r>
  <r>
    <x v="23"/>
    <n v="5"/>
    <n v="6"/>
    <n v="3416"/>
    <n v="683.2"/>
    <n v="303430"/>
    <x v="2"/>
    <x v="9"/>
    <s v="2014-3"/>
    <n v="367727"/>
    <n v="1.8579000182200383E-3"/>
    <n v="2.7505005978166776E-3"/>
    <n v="0.83333333333333337"/>
  </r>
  <r>
    <x v="24"/>
    <n v="63"/>
    <n v="171"/>
    <n v="6310"/>
    <n v="100.15873015872999"/>
    <n v="219356"/>
    <x v="2"/>
    <x v="9"/>
    <s v="2014-3"/>
    <n v="367727"/>
    <n v="2.7237252135070311E-4"/>
    <n v="1.5780915687639942E-4"/>
    <n v="0.36842105263157893"/>
  </r>
  <r>
    <x v="25"/>
    <n v="7"/>
    <n v="36"/>
    <n v="83"/>
    <n v="11.857142857142"/>
    <n v="7472"/>
    <x v="2"/>
    <x v="9"/>
    <s v="2014-3"/>
    <n v="367727"/>
    <n v="3.2244417345318675E-5"/>
    <n v="4.8379575583176931E-5"/>
    <n v="0.19444444444444445"/>
  </r>
  <r>
    <x v="27"/>
    <n v="100"/>
    <n v="100"/>
    <n v="1838"/>
    <n v="18.38"/>
    <n v="49200"/>
    <x v="2"/>
    <x v="9"/>
    <s v="2014-3"/>
    <n v="367727"/>
    <n v="4.9982731754807231E-5"/>
    <n v="2.2299151272547299E-5"/>
    <n v="1"/>
  </r>
  <r>
    <x v="43"/>
    <n v="4"/>
    <n v="6"/>
    <n v="7094"/>
    <n v="1773.5"/>
    <n v="619043"/>
    <x v="2"/>
    <x v="9"/>
    <s v="2014-3"/>
    <n v="367727"/>
    <n v="4.8228713148612962E-3"/>
    <n v="7.0142954782578737E-3"/>
    <n v="0.66666666666666663"/>
  </r>
  <r>
    <x v="28"/>
    <n v="2"/>
    <n v="3"/>
    <n v="28"/>
    <n v="14"/>
    <n v="10412"/>
    <x v="2"/>
    <x v="9"/>
    <s v="2014-3"/>
    <n v="367727"/>
    <n v="3.8071721684836852E-5"/>
    <n v="2.3595402748959599E-4"/>
    <n v="0.66666666666666663"/>
  </r>
  <r>
    <x v="29"/>
    <n v="48"/>
    <n v="54"/>
    <n v="2211"/>
    <n v="46.0625"/>
    <n v="206795"/>
    <x v="2"/>
    <x v="9"/>
    <s v="2014-3"/>
    <n v="367727"/>
    <n v="1.2526276286484267E-4"/>
    <n v="1.9526393069979752E-4"/>
    <n v="0.88888888888888884"/>
  </r>
  <r>
    <x v="40"/>
    <n v="15"/>
    <n v="19"/>
    <n v="2658"/>
    <n v="177.2"/>
    <n v="828156"/>
    <x v="2"/>
    <x v="9"/>
    <s v="2014-3"/>
    <n v="367727"/>
    <n v="4.818792201823635E-4"/>
    <n v="2.5023273606053762E-3"/>
    <n v="0.78947368421052633"/>
  </r>
  <r>
    <x v="30"/>
    <n v="7"/>
    <n v="10"/>
    <n v="582"/>
    <n v="83.142857142856997"/>
    <n v="68846"/>
    <x v="2"/>
    <x v="9"/>
    <s v="2014-3"/>
    <n v="367727"/>
    <n v="2.2609940837321437E-4"/>
    <n v="4.4576288284256342E-4"/>
    <n v="0.7"/>
  </r>
  <r>
    <x v="31"/>
    <n v="77"/>
    <n v="156"/>
    <n v="6629"/>
    <n v="86.090909090908994"/>
    <n v="1103529"/>
    <x v="2"/>
    <x v="9"/>
    <s v="2014-3"/>
    <n v="367727"/>
    <n v="2.3411636646454841E-4"/>
    <n v="6.4955548792743154E-4"/>
    <n v="0.49358974358974361"/>
  </r>
  <r>
    <x v="32"/>
    <n v="43"/>
    <n v="189"/>
    <n v="1016"/>
    <n v="23.627906976744001"/>
    <n v="399555"/>
    <x v="2"/>
    <x v="9"/>
    <s v="2014-3"/>
    <n v="367727"/>
    <n v="6.4253935600986601E-5"/>
    <n v="4.211447053650296E-4"/>
    <n v="0.2275132275132275"/>
  </r>
  <r>
    <x v="33"/>
    <n v="45"/>
    <n v="46"/>
    <n v="612"/>
    <n v="13.6"/>
    <n v="240712"/>
    <x v="2"/>
    <x v="9"/>
    <s v="2014-3"/>
    <n v="367727"/>
    <n v="3.6983958208127226E-5"/>
    <n v="2.4244233519048802E-4"/>
    <n v="0.97826086956521741"/>
  </r>
  <r>
    <x v="34"/>
    <n v="47"/>
    <n v="51"/>
    <n v="91"/>
    <n v="1.936170212765"/>
    <n v="32300"/>
    <x v="2"/>
    <x v="9"/>
    <s v="2014-3"/>
    <n v="367727"/>
    <n v="5.265238105347173E-6"/>
    <n v="3.1147837143354155E-5"/>
    <n v="0.92156862745098034"/>
  </r>
  <r>
    <x v="44"/>
    <n v="1"/>
    <n v="1"/>
    <n v="1"/>
    <n v="1"/>
    <n v="222"/>
    <x v="2"/>
    <x v="9"/>
    <s v="2014-3"/>
    <n v="367727"/>
    <n v="2.7194086917740607E-6"/>
    <n v="1.0061812159564025E-5"/>
    <n v="1"/>
  </r>
  <r>
    <x v="35"/>
    <n v="247"/>
    <n v="283"/>
    <n v="15355"/>
    <n v="62.165991902834001"/>
    <n v="1380037"/>
    <x v="2"/>
    <x v="9"/>
    <s v="2014-3"/>
    <n v="367727"/>
    <n v="1.6905473871332266E-4"/>
    <n v="2.5323108048379213E-4"/>
    <n v="0.87279151943462896"/>
  </r>
  <r>
    <x v="36"/>
    <n v="16"/>
    <n v="39"/>
    <n v="902"/>
    <n v="56.375"/>
    <n v="199424"/>
    <x v="2"/>
    <x v="9"/>
    <s v="2014-3"/>
    <n v="367727"/>
    <n v="1.5330666499876268E-4"/>
    <n v="5.6491183223786486E-4"/>
    <n v="0.41025641025641024"/>
  </r>
  <r>
    <x v="37"/>
    <n v="2222"/>
    <n v="3067"/>
    <n v="176678"/>
    <n v="79.513051305130006"/>
    <n v="205207442"/>
    <x v="2"/>
    <x v="9"/>
    <s v="2014-3"/>
    <n v="367727"/>
    <n v="2.1622848282864735E-4"/>
    <n v="4.1857403344698315E-3"/>
    <n v="0.72448646886208024"/>
  </r>
  <r>
    <x v="55"/>
    <m/>
    <m/>
    <m/>
    <m/>
    <m/>
    <x v="4"/>
    <x v="1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updatedVersion="3" minRefreshableVersion="3" asteriskTotals="1" showMemberPropertyTips="0" useAutoFormatting="1" itemPrintTitles="1" createdVersion="3" indent="0" compact="0" compactData="0" gridDropZones="1" chartFormat="49">
  <location ref="A3:M44" firstHeaderRow="1" firstDataRow="2" firstDataCol="2"/>
  <pivotFields count="14">
    <pivotField axis="axisCol" compact="0" outline="0" subtotalTop="0" showAll="0" includeNewItemsInFilter="1" rankBy="0" defaultSubtotal="0">
      <items count="56">
        <item x="0"/>
        <item h="1" x="1"/>
        <item h="1" x="47"/>
        <item h="1" x="48"/>
        <item h="1" x="2"/>
        <item h="1" x="3"/>
        <item h="1" x="4"/>
        <item h="1" x="5"/>
        <item h="1" x="6"/>
        <item h="1" x="7"/>
        <item x="8"/>
        <item h="1" x="9"/>
        <item x="10"/>
        <item h="1" x="11"/>
        <item h="1" x="41"/>
        <item h="1" x="12"/>
        <item h="1" x="13"/>
        <item h="1" x="14"/>
        <item h="1" x="50"/>
        <item h="1" x="45"/>
        <item h="1" x="53"/>
        <item x="15"/>
        <item x="16"/>
        <item h="1" x="38"/>
        <item h="1" x="17"/>
        <item h="1" x="46"/>
        <item h="1" x="49"/>
        <item h="1" x="18"/>
        <item h="1" x="19"/>
        <item x="20"/>
        <item x="21"/>
        <item h="1" x="52"/>
        <item h="1" x="22"/>
        <item h="1" x="39"/>
        <item h="1" x="23"/>
        <item h="1" x="42"/>
        <item h="1" x="24"/>
        <item h="1" x="25"/>
        <item h="1" x="26"/>
        <item x="27"/>
        <item h="1" x="43"/>
        <item h="1" x="28"/>
        <item h="1" x="51"/>
        <item x="29"/>
        <item h="1" x="40"/>
        <item h="1" x="30"/>
        <item h="1" x="31"/>
        <item h="1" x="32"/>
        <item h="1" x="44"/>
        <item h="1" x="35"/>
        <item h="1" x="33"/>
        <item h="1" x="34"/>
        <item h="1" x="36"/>
        <item h="1" x="37"/>
        <item x="54"/>
        <item h="1" x="55"/>
      </items>
    </pivotField>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multipleItemSelectionAllowed="1" showAll="0" includeNewItemsInFilter="1" defaultSubtotal="0">
      <items count="5">
        <item x="0"/>
        <item x="1"/>
        <item x="2"/>
        <item x="3"/>
        <item x="4"/>
      </items>
    </pivotField>
    <pivotField axis="axisRow" compact="0" outline="0" subtotalTop="0" showAll="0" includeNewItemsInFilter="1" defaultSubtotal="0">
      <items count="11">
        <item x="0"/>
        <item x="1"/>
        <item x="2"/>
        <item x="3"/>
        <item x="4"/>
        <item x="5"/>
        <item x="10"/>
        <item x="6"/>
        <item x="7"/>
        <item x="8"/>
        <item x="9"/>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dragToRow="0" dragToCol="0" dragToPage="0" showAll="0" defaultSubtotal="0"/>
  </pivotFields>
  <rowFields count="2">
    <field x="7"/>
    <field x="6"/>
  </rowFields>
  <rowItems count="40">
    <i>
      <x/>
      <x/>
    </i>
    <i r="1">
      <x v="1"/>
    </i>
    <i r="1">
      <x v="2"/>
    </i>
    <i r="1">
      <x v="3"/>
    </i>
    <i>
      <x v="1"/>
      <x/>
    </i>
    <i r="1">
      <x v="1"/>
    </i>
    <i r="1">
      <x v="2"/>
    </i>
    <i r="1">
      <x v="3"/>
    </i>
    <i>
      <x v="2"/>
      <x/>
    </i>
    <i r="1">
      <x v="1"/>
    </i>
    <i r="1">
      <x v="2"/>
    </i>
    <i r="1">
      <x v="3"/>
    </i>
    <i>
      <x v="3"/>
      <x/>
    </i>
    <i r="1">
      <x v="1"/>
    </i>
    <i r="1">
      <x v="2"/>
    </i>
    <i r="1">
      <x v="3"/>
    </i>
    <i>
      <x v="4"/>
      <x/>
    </i>
    <i r="1">
      <x v="1"/>
    </i>
    <i r="1">
      <x v="2"/>
    </i>
    <i r="1">
      <x v="3"/>
    </i>
    <i>
      <x v="5"/>
      <x/>
    </i>
    <i r="1">
      <x v="1"/>
    </i>
    <i r="1">
      <x v="2"/>
    </i>
    <i r="1">
      <x v="3"/>
    </i>
    <i>
      <x v="7"/>
      <x/>
    </i>
    <i r="1">
      <x v="1"/>
    </i>
    <i r="1">
      <x v="2"/>
    </i>
    <i r="1">
      <x v="3"/>
    </i>
    <i>
      <x v="8"/>
      <x/>
    </i>
    <i r="1">
      <x v="1"/>
    </i>
    <i r="1">
      <x v="2"/>
    </i>
    <i r="1">
      <x v="3"/>
    </i>
    <i>
      <x v="9"/>
      <x/>
    </i>
    <i r="1">
      <x v="1"/>
    </i>
    <i r="1">
      <x v="2"/>
    </i>
    <i r="1">
      <x v="3"/>
    </i>
    <i>
      <x v="10"/>
      <x/>
    </i>
    <i r="1">
      <x v="1"/>
    </i>
    <i r="1">
      <x v="2"/>
    </i>
    <i t="grand">
      <x/>
    </i>
  </rowItems>
  <colFields count="1">
    <field x="0"/>
  </colFields>
  <colItems count="11">
    <i>
      <x/>
    </i>
    <i>
      <x v="10"/>
    </i>
    <i>
      <x v="12"/>
    </i>
    <i>
      <x v="21"/>
    </i>
    <i>
      <x v="22"/>
    </i>
    <i>
      <x v="29"/>
    </i>
    <i>
      <x v="30"/>
    </i>
    <i>
      <x v="39"/>
    </i>
    <i>
      <x v="43"/>
    </i>
    <i>
      <x v="54"/>
    </i>
    <i t="grand">
      <x/>
    </i>
  </colItems>
  <dataFields count="1">
    <dataField name="Sum of Outage Status - All" fld="2" baseField="0" baseItem="0"/>
  </dataFields>
  <formats count="8">
    <format dxfId="7">
      <pivotArea field="7" type="button" dataOnly="0" labelOnly="1" outline="0" axis="axisRow" fieldPosition="0"/>
    </format>
    <format dxfId="6">
      <pivotArea field="6" type="button" dataOnly="0" labelOnly="1" outline="0" axis="axisRow" fieldPosition="1"/>
    </format>
    <format dxfId="5">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
      <pivotArea dataOnly="0" labelOnly="1" outline="0" fieldPosition="0">
        <references count="1">
          <reference field="0" count="5">
            <x v="50"/>
            <x v="51"/>
            <x v="52"/>
            <x v="53"/>
            <x v="54"/>
          </reference>
        </references>
      </pivotArea>
    </format>
    <format dxfId="3">
      <pivotArea dataOnly="0" labelOnly="1" grandCol="1" outline="0" fieldPosition="0"/>
    </format>
    <format dxfId="2">
      <pivotArea type="origin" dataOnly="0" labelOnly="1" outline="0" fieldPosition="0"/>
    </format>
    <format dxfId="1">
      <pivotArea field="0" type="button" dataOnly="0" labelOnly="1" outline="0" axis="axisCol" fieldPosition="0"/>
    </format>
    <format dxfId="0">
      <pivotArea type="topRight" dataOnly="0" labelOnly="1" outline="0" fieldPosition="0"/>
    </format>
  </formats>
  <chartFormats count="11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 chart="0" format="9" series="1">
      <pivotArea type="data" outline="0" fieldPosition="0">
        <references count="2">
          <reference field="4294967294" count="1" selected="0">
            <x v="0"/>
          </reference>
          <reference field="0" count="1" selected="0">
            <x v="9"/>
          </reference>
        </references>
      </pivotArea>
    </chartFormat>
    <chartFormat chart="0" format="10" series="1">
      <pivotArea type="data" outline="0" fieldPosition="0">
        <references count="2">
          <reference field="4294967294" count="1" selected="0">
            <x v="0"/>
          </reference>
          <reference field="0" count="1" selected="0">
            <x v="10"/>
          </reference>
        </references>
      </pivotArea>
    </chartFormat>
    <chartFormat chart="0" format="11" series="1">
      <pivotArea type="data" outline="0" fieldPosition="0">
        <references count="2">
          <reference field="4294967294" count="1" selected="0">
            <x v="0"/>
          </reference>
          <reference field="0" count="1" selected="0">
            <x v="11"/>
          </reference>
        </references>
      </pivotArea>
    </chartFormat>
    <chartFormat chart="0" format="12" series="1">
      <pivotArea type="data" outline="0" fieldPosition="0">
        <references count="2">
          <reference field="4294967294" count="1" selected="0">
            <x v="0"/>
          </reference>
          <reference field="0" count="1" selected="0">
            <x v="12"/>
          </reference>
        </references>
      </pivotArea>
    </chartFormat>
    <chartFormat chart="0" format="13" series="1">
      <pivotArea type="data" outline="0" fieldPosition="0">
        <references count="2">
          <reference field="4294967294" count="1" selected="0">
            <x v="0"/>
          </reference>
          <reference field="0" count="1" selected="0">
            <x v="13"/>
          </reference>
        </references>
      </pivotArea>
    </chartFormat>
    <chartFormat chart="0" format="14" series="1">
      <pivotArea type="data" outline="0" fieldPosition="0">
        <references count="2">
          <reference field="4294967294" count="1" selected="0">
            <x v="0"/>
          </reference>
          <reference field="0" count="1" selected="0">
            <x v="14"/>
          </reference>
        </references>
      </pivotArea>
    </chartFormat>
    <chartFormat chart="0" format="15" series="1">
      <pivotArea type="data" outline="0" fieldPosition="0">
        <references count="2">
          <reference field="4294967294" count="1" selected="0">
            <x v="0"/>
          </reference>
          <reference field="0" count="1" selected="0">
            <x v="15"/>
          </reference>
        </references>
      </pivotArea>
    </chartFormat>
    <chartFormat chart="0" format="16" series="1">
      <pivotArea type="data" outline="0" fieldPosition="0">
        <references count="2">
          <reference field="4294967294" count="1" selected="0">
            <x v="0"/>
          </reference>
          <reference field="0" count="1" selected="0">
            <x v="16"/>
          </reference>
        </references>
      </pivotArea>
    </chartFormat>
    <chartFormat chart="0" format="17" series="1">
      <pivotArea type="data" outline="0" fieldPosition="0">
        <references count="2">
          <reference field="4294967294" count="1" selected="0">
            <x v="0"/>
          </reference>
          <reference field="0" count="1" selected="0">
            <x v="17"/>
          </reference>
        </references>
      </pivotArea>
    </chartFormat>
    <chartFormat chart="0" format="18" series="1">
      <pivotArea type="data" outline="0" fieldPosition="0">
        <references count="2">
          <reference field="4294967294" count="1" selected="0">
            <x v="0"/>
          </reference>
          <reference field="0" count="1" selected="0">
            <x v="18"/>
          </reference>
        </references>
      </pivotArea>
    </chartFormat>
    <chartFormat chart="0" format="19" series="1">
      <pivotArea type="data" outline="0" fieldPosition="0">
        <references count="2">
          <reference field="4294967294" count="1" selected="0">
            <x v="0"/>
          </reference>
          <reference field="0" count="1" selected="0">
            <x v="19"/>
          </reference>
        </references>
      </pivotArea>
    </chartFormat>
    <chartFormat chart="0" format="20" series="1">
      <pivotArea type="data" outline="0" fieldPosition="0">
        <references count="2">
          <reference field="4294967294" count="1" selected="0">
            <x v="0"/>
          </reference>
          <reference field="0" count="1" selected="0">
            <x v="20"/>
          </reference>
        </references>
      </pivotArea>
    </chartFormat>
    <chartFormat chart="0" format="21" series="1">
      <pivotArea type="data" outline="0" fieldPosition="0">
        <references count="2">
          <reference field="4294967294" count="1" selected="0">
            <x v="0"/>
          </reference>
          <reference field="0" count="1" selected="0">
            <x v="21"/>
          </reference>
        </references>
      </pivotArea>
    </chartFormat>
    <chartFormat chart="0" format="22" series="1">
      <pivotArea type="data" outline="0" fieldPosition="0">
        <references count="2">
          <reference field="4294967294" count="1" selected="0">
            <x v="0"/>
          </reference>
          <reference field="0" count="1" selected="0">
            <x v="22"/>
          </reference>
        </references>
      </pivotArea>
    </chartFormat>
    <chartFormat chart="0" format="23" series="1">
      <pivotArea type="data" outline="0" fieldPosition="0">
        <references count="2">
          <reference field="4294967294" count="1" selected="0">
            <x v="0"/>
          </reference>
          <reference field="0" count="1" selected="0">
            <x v="23"/>
          </reference>
        </references>
      </pivotArea>
    </chartFormat>
    <chartFormat chart="0" format="24" series="1">
      <pivotArea type="data" outline="0" fieldPosition="0">
        <references count="2">
          <reference field="4294967294" count="1" selected="0">
            <x v="0"/>
          </reference>
          <reference field="0" count="1" selected="0">
            <x v="24"/>
          </reference>
        </references>
      </pivotArea>
    </chartFormat>
    <chartFormat chart="0" format="25" series="1">
      <pivotArea type="data" outline="0" fieldPosition="0">
        <references count="2">
          <reference field="4294967294" count="1" selected="0">
            <x v="0"/>
          </reference>
          <reference field="0" count="1" selected="0">
            <x v="25"/>
          </reference>
        </references>
      </pivotArea>
    </chartFormat>
    <chartFormat chart="0" format="26" series="1">
      <pivotArea type="data" outline="0" fieldPosition="0">
        <references count="2">
          <reference field="4294967294" count="1" selected="0">
            <x v="0"/>
          </reference>
          <reference field="0" count="1" selected="0">
            <x v="26"/>
          </reference>
        </references>
      </pivotArea>
    </chartFormat>
    <chartFormat chart="0" format="27" series="1">
      <pivotArea type="data" outline="0" fieldPosition="0">
        <references count="2">
          <reference field="4294967294" count="1" selected="0">
            <x v="0"/>
          </reference>
          <reference field="0" count="1" selected="0">
            <x v="27"/>
          </reference>
        </references>
      </pivotArea>
    </chartFormat>
    <chartFormat chart="0" format="28" series="1">
      <pivotArea type="data" outline="0" fieldPosition="0">
        <references count="2">
          <reference field="4294967294" count="1" selected="0">
            <x v="0"/>
          </reference>
          <reference field="0" count="1" selected="0">
            <x v="28"/>
          </reference>
        </references>
      </pivotArea>
    </chartFormat>
    <chartFormat chart="0" format="29" series="1">
      <pivotArea type="data" outline="0" fieldPosition="0">
        <references count="2">
          <reference field="4294967294" count="1" selected="0">
            <x v="0"/>
          </reference>
          <reference field="0" count="1" selected="0">
            <x v="29"/>
          </reference>
        </references>
      </pivotArea>
    </chartFormat>
    <chartFormat chart="0" format="30" series="1">
      <pivotArea type="data" outline="0" fieldPosition="0">
        <references count="2">
          <reference field="4294967294" count="1" selected="0">
            <x v="0"/>
          </reference>
          <reference field="0" count="1" selected="0">
            <x v="30"/>
          </reference>
        </references>
      </pivotArea>
    </chartFormat>
    <chartFormat chart="0" format="31" series="1">
      <pivotArea type="data" outline="0" fieldPosition="0">
        <references count="2">
          <reference field="4294967294" count="1" selected="0">
            <x v="0"/>
          </reference>
          <reference field="0" count="1" selected="0">
            <x v="31"/>
          </reference>
        </references>
      </pivotArea>
    </chartFormat>
    <chartFormat chart="0" format="32" series="1">
      <pivotArea type="data" outline="0" fieldPosition="0">
        <references count="2">
          <reference field="4294967294" count="1" selected="0">
            <x v="0"/>
          </reference>
          <reference field="0" count="1" selected="0">
            <x v="32"/>
          </reference>
        </references>
      </pivotArea>
    </chartFormat>
    <chartFormat chart="0" format="33" series="1">
      <pivotArea type="data" outline="0" fieldPosition="0">
        <references count="2">
          <reference field="4294967294" count="1" selected="0">
            <x v="0"/>
          </reference>
          <reference field="0" count="1" selected="0">
            <x v="33"/>
          </reference>
        </references>
      </pivotArea>
    </chartFormat>
    <chartFormat chart="0" format="34" series="1">
      <pivotArea type="data" outline="0" fieldPosition="0">
        <references count="2">
          <reference field="4294967294" count="1" selected="0">
            <x v="0"/>
          </reference>
          <reference field="0" count="1" selected="0">
            <x v="34"/>
          </reference>
        </references>
      </pivotArea>
    </chartFormat>
    <chartFormat chart="0" format="35" series="1">
      <pivotArea type="data" outline="0" fieldPosition="0">
        <references count="2">
          <reference field="4294967294" count="1" selected="0">
            <x v="0"/>
          </reference>
          <reference field="0" count="1" selected="0">
            <x v="35"/>
          </reference>
        </references>
      </pivotArea>
    </chartFormat>
    <chartFormat chart="0" format="36" series="1">
      <pivotArea type="data" outline="0" fieldPosition="0">
        <references count="2">
          <reference field="4294967294" count="1" selected="0">
            <x v="0"/>
          </reference>
          <reference field="0" count="1" selected="0">
            <x v="36"/>
          </reference>
        </references>
      </pivotArea>
    </chartFormat>
    <chartFormat chart="0" format="37" series="1">
      <pivotArea type="data" outline="0" fieldPosition="0">
        <references count="2">
          <reference field="4294967294" count="1" selected="0">
            <x v="0"/>
          </reference>
          <reference field="0" count="1" selected="0">
            <x v="37"/>
          </reference>
        </references>
      </pivotArea>
    </chartFormat>
    <chartFormat chart="0" format="38" series="1">
      <pivotArea type="data" outline="0" fieldPosition="0">
        <references count="2">
          <reference field="4294967294" count="1" selected="0">
            <x v="0"/>
          </reference>
          <reference field="0" count="1" selected="0">
            <x v="38"/>
          </reference>
        </references>
      </pivotArea>
    </chartFormat>
    <chartFormat chart="0" format="39" series="1">
      <pivotArea type="data" outline="0" fieldPosition="0">
        <references count="2">
          <reference field="4294967294" count="1" selected="0">
            <x v="0"/>
          </reference>
          <reference field="0" count="1" selected="0">
            <x v="39"/>
          </reference>
        </references>
      </pivotArea>
    </chartFormat>
    <chartFormat chart="0" format="40" series="1">
      <pivotArea type="data" outline="0" fieldPosition="0">
        <references count="2">
          <reference field="4294967294" count="1" selected="0">
            <x v="0"/>
          </reference>
          <reference field="0" count="1" selected="0">
            <x v="40"/>
          </reference>
        </references>
      </pivotArea>
    </chartFormat>
    <chartFormat chart="0" format="41" series="1">
      <pivotArea type="data" outline="0" fieldPosition="0">
        <references count="2">
          <reference field="4294967294" count="1" selected="0">
            <x v="0"/>
          </reference>
          <reference field="0" count="1" selected="0">
            <x v="41"/>
          </reference>
        </references>
      </pivotArea>
    </chartFormat>
    <chartFormat chart="0" format="42" series="1">
      <pivotArea type="data" outline="0" fieldPosition="0">
        <references count="2">
          <reference field="4294967294" count="1" selected="0">
            <x v="0"/>
          </reference>
          <reference field="0" count="1" selected="0">
            <x v="42"/>
          </reference>
        </references>
      </pivotArea>
    </chartFormat>
    <chartFormat chart="0" format="43" series="1">
      <pivotArea type="data" outline="0" fieldPosition="0">
        <references count="2">
          <reference field="4294967294" count="1" selected="0">
            <x v="0"/>
          </reference>
          <reference field="0" count="1" selected="0">
            <x v="43"/>
          </reference>
        </references>
      </pivotArea>
    </chartFormat>
    <chartFormat chart="0" format="44" series="1">
      <pivotArea type="data" outline="0" fieldPosition="0">
        <references count="2">
          <reference field="4294967294" count="1" selected="0">
            <x v="0"/>
          </reference>
          <reference field="0" count="1" selected="0">
            <x v="44"/>
          </reference>
        </references>
      </pivotArea>
    </chartFormat>
    <chartFormat chart="0" format="45" series="1">
      <pivotArea type="data" outline="0" fieldPosition="0">
        <references count="2">
          <reference field="4294967294" count="1" selected="0">
            <x v="0"/>
          </reference>
          <reference field="0" count="1" selected="0">
            <x v="45"/>
          </reference>
        </references>
      </pivotArea>
    </chartFormat>
    <chartFormat chart="0" format="46" series="1">
      <pivotArea type="data" outline="0" fieldPosition="0">
        <references count="2">
          <reference field="4294967294" count="1" selected="0">
            <x v="0"/>
          </reference>
          <reference field="0" count="1" selected="0">
            <x v="46"/>
          </reference>
        </references>
      </pivotArea>
    </chartFormat>
    <chartFormat chart="0" format="47" series="1">
      <pivotArea type="data" outline="0" fieldPosition="0">
        <references count="2">
          <reference field="4294967294" count="1" selected="0">
            <x v="0"/>
          </reference>
          <reference field="0" count="1" selected="0">
            <x v="47"/>
          </reference>
        </references>
      </pivotArea>
    </chartFormat>
    <chartFormat chart="0" format="48" series="1">
      <pivotArea type="data" outline="0" fieldPosition="0">
        <references count="2">
          <reference field="4294967294" count="1" selected="0">
            <x v="0"/>
          </reference>
          <reference field="0" count="1" selected="0">
            <x v="48"/>
          </reference>
        </references>
      </pivotArea>
    </chartFormat>
    <chartFormat chart="0" format="49" series="1">
      <pivotArea type="data" outline="0" fieldPosition="0">
        <references count="2">
          <reference field="4294967294" count="1" selected="0">
            <x v="0"/>
          </reference>
          <reference field="0" count="1" selected="0">
            <x v="49"/>
          </reference>
        </references>
      </pivotArea>
    </chartFormat>
    <chartFormat chart="0" format="50" series="1">
      <pivotArea type="data" outline="0" fieldPosition="0">
        <references count="2">
          <reference field="4294967294" count="1" selected="0">
            <x v="0"/>
          </reference>
          <reference field="0" count="1" selected="0">
            <x v="50"/>
          </reference>
        </references>
      </pivotArea>
    </chartFormat>
    <chartFormat chart="0" format="51" series="1">
      <pivotArea type="data" outline="0" fieldPosition="0">
        <references count="2">
          <reference field="4294967294" count="1" selected="0">
            <x v="0"/>
          </reference>
          <reference field="0" count="1" selected="0">
            <x v="51"/>
          </reference>
        </references>
      </pivotArea>
    </chartFormat>
    <chartFormat chart="0" format="52" series="1">
      <pivotArea type="data" outline="0" fieldPosition="0">
        <references count="2">
          <reference field="4294967294" count="1" selected="0">
            <x v="0"/>
          </reference>
          <reference field="0" count="1" selected="0">
            <x v="52"/>
          </reference>
        </references>
      </pivotArea>
    </chartFormat>
    <chartFormat chart="0" format="53" series="1">
      <pivotArea type="data" outline="0" fieldPosition="0">
        <references count="2">
          <reference field="4294967294" count="1" selected="0">
            <x v="0"/>
          </reference>
          <reference field="0" count="1" selected="0">
            <x v="53"/>
          </reference>
        </references>
      </pivotArea>
    </chartFormat>
    <chartFormat chart="0" format="54" series="1">
      <pivotArea type="data" outline="0" fieldPosition="0">
        <references count="2">
          <reference field="4294967294" count="1" selected="0">
            <x v="0"/>
          </reference>
          <reference field="0" count="1" selected="0">
            <x v="54"/>
          </reference>
        </references>
      </pivotArea>
    </chartFormat>
    <chartFormat chart="1" format="55" series="1">
      <pivotArea type="data" outline="0" fieldPosition="0">
        <references count="2">
          <reference field="4294967294" count="1" selected="0">
            <x v="0"/>
          </reference>
          <reference field="0" count="1" selected="0">
            <x v="12"/>
          </reference>
        </references>
      </pivotArea>
    </chartFormat>
    <chartFormat chart="1" format="56" series="1">
      <pivotArea type="data" outline="0" fieldPosition="0">
        <references count="2">
          <reference field="4294967294" count="1" selected="0">
            <x v="0"/>
          </reference>
          <reference field="0" count="1" selected="0">
            <x v="1"/>
          </reference>
        </references>
      </pivotArea>
    </chartFormat>
    <chartFormat chart="1" format="57" series="1">
      <pivotArea type="data" outline="0" fieldPosition="0">
        <references count="2">
          <reference field="4294967294" count="1" selected="0">
            <x v="0"/>
          </reference>
          <reference field="0" count="1" selected="0">
            <x v="2"/>
          </reference>
        </references>
      </pivotArea>
    </chartFormat>
    <chartFormat chart="1" format="58" series="1">
      <pivotArea type="data" outline="0" fieldPosition="0">
        <references count="2">
          <reference field="4294967294" count="1" selected="0">
            <x v="0"/>
          </reference>
          <reference field="0" count="1" selected="0">
            <x v="3"/>
          </reference>
        </references>
      </pivotArea>
    </chartFormat>
    <chartFormat chart="1" format="59" series="1">
      <pivotArea type="data" outline="0" fieldPosition="0">
        <references count="2">
          <reference field="4294967294" count="1" selected="0">
            <x v="0"/>
          </reference>
          <reference field="0" count="1" selected="0">
            <x v="4"/>
          </reference>
        </references>
      </pivotArea>
    </chartFormat>
    <chartFormat chart="1" format="60" series="1">
      <pivotArea type="data" outline="0" fieldPosition="0">
        <references count="2">
          <reference field="4294967294" count="1" selected="0">
            <x v="0"/>
          </reference>
          <reference field="0" count="1" selected="0">
            <x v="5"/>
          </reference>
        </references>
      </pivotArea>
    </chartFormat>
    <chartFormat chart="1" format="61" series="1">
      <pivotArea type="data" outline="0" fieldPosition="0">
        <references count="2">
          <reference field="4294967294" count="1" selected="0">
            <x v="0"/>
          </reference>
          <reference field="0" count="1" selected="0">
            <x v="6"/>
          </reference>
        </references>
      </pivotArea>
    </chartFormat>
    <chartFormat chart="1" format="62" series="1">
      <pivotArea type="data" outline="0" fieldPosition="0">
        <references count="2">
          <reference field="4294967294" count="1" selected="0">
            <x v="0"/>
          </reference>
          <reference field="0" count="1" selected="0">
            <x v="7"/>
          </reference>
        </references>
      </pivotArea>
    </chartFormat>
    <chartFormat chart="1" format="63" series="1">
      <pivotArea type="data" outline="0" fieldPosition="0">
        <references count="2">
          <reference field="4294967294" count="1" selected="0">
            <x v="0"/>
          </reference>
          <reference field="0" count="1" selected="0">
            <x v="8"/>
          </reference>
        </references>
      </pivotArea>
    </chartFormat>
    <chartFormat chart="1" format="64" series="1">
      <pivotArea type="data" outline="0" fieldPosition="0">
        <references count="2">
          <reference field="4294967294" count="1" selected="0">
            <x v="0"/>
          </reference>
          <reference field="0" count="1" selected="0">
            <x v="9"/>
          </reference>
        </references>
      </pivotArea>
    </chartFormat>
    <chartFormat chart="1" format="65" series="1">
      <pivotArea type="data" outline="0" fieldPosition="0">
        <references count="2">
          <reference field="4294967294" count="1" selected="0">
            <x v="0"/>
          </reference>
          <reference field="0" count="1" selected="0">
            <x v="10"/>
          </reference>
        </references>
      </pivotArea>
    </chartFormat>
    <chartFormat chart="1" format="66" series="1">
      <pivotArea type="data" outline="0" fieldPosition="0">
        <references count="2">
          <reference field="4294967294" count="1" selected="0">
            <x v="0"/>
          </reference>
          <reference field="0" count="1" selected="0">
            <x v="11"/>
          </reference>
        </references>
      </pivotArea>
    </chartFormat>
    <chartFormat chart="1" format="67" series="1">
      <pivotArea type="data" outline="0" fieldPosition="0">
        <references count="2">
          <reference field="4294967294" count="1" selected="0">
            <x v="0"/>
          </reference>
          <reference field="0" count="1" selected="0">
            <x v="13"/>
          </reference>
        </references>
      </pivotArea>
    </chartFormat>
    <chartFormat chart="1" format="68" series="1">
      <pivotArea type="data" outline="0" fieldPosition="0">
        <references count="2">
          <reference field="4294967294" count="1" selected="0">
            <x v="0"/>
          </reference>
          <reference field="0" count="1" selected="0">
            <x v="14"/>
          </reference>
        </references>
      </pivotArea>
    </chartFormat>
    <chartFormat chart="1" format="69" series="1">
      <pivotArea type="data" outline="0" fieldPosition="0">
        <references count="2">
          <reference field="4294967294" count="1" selected="0">
            <x v="0"/>
          </reference>
          <reference field="0" count="1" selected="0">
            <x v="15"/>
          </reference>
        </references>
      </pivotArea>
    </chartFormat>
    <chartFormat chart="1" format="70" series="1">
      <pivotArea type="data" outline="0" fieldPosition="0">
        <references count="2">
          <reference field="4294967294" count="1" selected="0">
            <x v="0"/>
          </reference>
          <reference field="0" count="1" selected="0">
            <x v="16"/>
          </reference>
        </references>
      </pivotArea>
    </chartFormat>
    <chartFormat chart="1" format="71" series="1">
      <pivotArea type="data" outline="0" fieldPosition="0">
        <references count="2">
          <reference field="4294967294" count="1" selected="0">
            <x v="0"/>
          </reference>
          <reference field="0" count="1" selected="0">
            <x v="17"/>
          </reference>
        </references>
      </pivotArea>
    </chartFormat>
    <chartFormat chart="1" format="72" series="1">
      <pivotArea type="data" outline="0" fieldPosition="0">
        <references count="2">
          <reference field="4294967294" count="1" selected="0">
            <x v="0"/>
          </reference>
          <reference field="0" count="1" selected="0">
            <x v="18"/>
          </reference>
        </references>
      </pivotArea>
    </chartFormat>
    <chartFormat chart="1" format="73" series="1">
      <pivotArea type="data" outline="0" fieldPosition="0">
        <references count="2">
          <reference field="4294967294" count="1" selected="0">
            <x v="0"/>
          </reference>
          <reference field="0" count="1" selected="0">
            <x v="19"/>
          </reference>
        </references>
      </pivotArea>
    </chartFormat>
    <chartFormat chart="1" format="74" series="1">
      <pivotArea type="data" outline="0" fieldPosition="0">
        <references count="2">
          <reference field="4294967294" count="1" selected="0">
            <x v="0"/>
          </reference>
          <reference field="0" count="1" selected="0">
            <x v="20"/>
          </reference>
        </references>
      </pivotArea>
    </chartFormat>
    <chartFormat chart="1" format="75" series="1">
      <pivotArea type="data" outline="0" fieldPosition="0">
        <references count="2">
          <reference field="4294967294" count="1" selected="0">
            <x v="0"/>
          </reference>
          <reference field="0" count="1" selected="0">
            <x v="21"/>
          </reference>
        </references>
      </pivotArea>
    </chartFormat>
    <chartFormat chart="1" format="76" series="1">
      <pivotArea type="data" outline="0" fieldPosition="0">
        <references count="2">
          <reference field="4294967294" count="1" selected="0">
            <x v="0"/>
          </reference>
          <reference field="0" count="1" selected="0">
            <x v="22"/>
          </reference>
        </references>
      </pivotArea>
    </chartFormat>
    <chartFormat chart="1" format="77" series="1">
      <pivotArea type="data" outline="0" fieldPosition="0">
        <references count="2">
          <reference field="4294967294" count="1" selected="0">
            <x v="0"/>
          </reference>
          <reference field="0" count="1" selected="0">
            <x v="23"/>
          </reference>
        </references>
      </pivotArea>
    </chartFormat>
    <chartFormat chart="1" format="78" series="1">
      <pivotArea type="data" outline="0" fieldPosition="0">
        <references count="2">
          <reference field="4294967294" count="1" selected="0">
            <x v="0"/>
          </reference>
          <reference field="0" count="1" selected="0">
            <x v="24"/>
          </reference>
        </references>
      </pivotArea>
    </chartFormat>
    <chartFormat chart="1" format="79" series="1">
      <pivotArea type="data" outline="0" fieldPosition="0">
        <references count="2">
          <reference field="4294967294" count="1" selected="0">
            <x v="0"/>
          </reference>
          <reference field="0" count="1" selected="0">
            <x v="25"/>
          </reference>
        </references>
      </pivotArea>
    </chartFormat>
    <chartFormat chart="1" format="80" series="1">
      <pivotArea type="data" outline="0" fieldPosition="0">
        <references count="2">
          <reference field="4294967294" count="1" selected="0">
            <x v="0"/>
          </reference>
          <reference field="0" count="1" selected="0">
            <x v="26"/>
          </reference>
        </references>
      </pivotArea>
    </chartFormat>
    <chartFormat chart="1" format="81" series="1">
      <pivotArea type="data" outline="0" fieldPosition="0">
        <references count="2">
          <reference field="4294967294" count="1" selected="0">
            <x v="0"/>
          </reference>
          <reference field="0" count="1" selected="0">
            <x v="27"/>
          </reference>
        </references>
      </pivotArea>
    </chartFormat>
    <chartFormat chart="1" format="82" series="1">
      <pivotArea type="data" outline="0" fieldPosition="0">
        <references count="2">
          <reference field="4294967294" count="1" selected="0">
            <x v="0"/>
          </reference>
          <reference field="0" count="1" selected="0">
            <x v="28"/>
          </reference>
        </references>
      </pivotArea>
    </chartFormat>
    <chartFormat chart="1" format="83" series="1">
      <pivotArea type="data" outline="0" fieldPosition="0">
        <references count="2">
          <reference field="4294967294" count="1" selected="0">
            <x v="0"/>
          </reference>
          <reference field="0" count="1" selected="0">
            <x v="29"/>
          </reference>
        </references>
      </pivotArea>
    </chartFormat>
    <chartFormat chart="1" format="84" series="1">
      <pivotArea type="data" outline="0" fieldPosition="0">
        <references count="2">
          <reference field="4294967294" count="1" selected="0">
            <x v="0"/>
          </reference>
          <reference field="0" count="1" selected="0">
            <x v="30"/>
          </reference>
        </references>
      </pivotArea>
    </chartFormat>
    <chartFormat chart="1" format="85" series="1">
      <pivotArea type="data" outline="0" fieldPosition="0">
        <references count="2">
          <reference field="4294967294" count="1" selected="0">
            <x v="0"/>
          </reference>
          <reference field="0" count="1" selected="0">
            <x v="31"/>
          </reference>
        </references>
      </pivotArea>
    </chartFormat>
    <chartFormat chart="1" format="86" series="1">
      <pivotArea type="data" outline="0" fieldPosition="0">
        <references count="2">
          <reference field="4294967294" count="1" selected="0">
            <x v="0"/>
          </reference>
          <reference field="0" count="1" selected="0">
            <x v="32"/>
          </reference>
        </references>
      </pivotArea>
    </chartFormat>
    <chartFormat chart="1" format="87" series="1">
      <pivotArea type="data" outline="0" fieldPosition="0">
        <references count="2">
          <reference field="4294967294" count="1" selected="0">
            <x v="0"/>
          </reference>
          <reference field="0" count="1" selected="0">
            <x v="33"/>
          </reference>
        </references>
      </pivotArea>
    </chartFormat>
    <chartFormat chart="1" format="88" series="1">
      <pivotArea type="data" outline="0" fieldPosition="0">
        <references count="2">
          <reference field="4294967294" count="1" selected="0">
            <x v="0"/>
          </reference>
          <reference field="0" count="1" selected="0">
            <x v="34"/>
          </reference>
        </references>
      </pivotArea>
    </chartFormat>
    <chartFormat chart="1" format="89" series="1">
      <pivotArea type="data" outline="0" fieldPosition="0">
        <references count="2">
          <reference field="4294967294" count="1" selected="0">
            <x v="0"/>
          </reference>
          <reference field="0" count="1" selected="0">
            <x v="35"/>
          </reference>
        </references>
      </pivotArea>
    </chartFormat>
    <chartFormat chart="1" format="90" series="1">
      <pivotArea type="data" outline="0" fieldPosition="0">
        <references count="2">
          <reference field="4294967294" count="1" selected="0">
            <x v="0"/>
          </reference>
          <reference field="0" count="1" selected="0">
            <x v="36"/>
          </reference>
        </references>
      </pivotArea>
    </chartFormat>
    <chartFormat chart="1" format="91" series="1">
      <pivotArea type="data" outline="0" fieldPosition="0">
        <references count="2">
          <reference field="4294967294" count="1" selected="0">
            <x v="0"/>
          </reference>
          <reference field="0" count="1" selected="0">
            <x v="37"/>
          </reference>
        </references>
      </pivotArea>
    </chartFormat>
    <chartFormat chart="1" format="92" series="1">
      <pivotArea type="data" outline="0" fieldPosition="0">
        <references count="2">
          <reference field="4294967294" count="1" selected="0">
            <x v="0"/>
          </reference>
          <reference field="0" count="1" selected="0">
            <x v="38"/>
          </reference>
        </references>
      </pivotArea>
    </chartFormat>
    <chartFormat chart="1" format="93" series="1">
      <pivotArea type="data" outline="0" fieldPosition="0">
        <references count="2">
          <reference field="4294967294" count="1" selected="0">
            <x v="0"/>
          </reference>
          <reference field="0" count="1" selected="0">
            <x v="39"/>
          </reference>
        </references>
      </pivotArea>
    </chartFormat>
    <chartFormat chart="1" format="94" series="1">
      <pivotArea type="data" outline="0" fieldPosition="0">
        <references count="2">
          <reference field="4294967294" count="1" selected="0">
            <x v="0"/>
          </reference>
          <reference field="0" count="1" selected="0">
            <x v="40"/>
          </reference>
        </references>
      </pivotArea>
    </chartFormat>
    <chartFormat chart="1" format="95" series="1">
      <pivotArea type="data" outline="0" fieldPosition="0">
        <references count="2">
          <reference field="4294967294" count="1" selected="0">
            <x v="0"/>
          </reference>
          <reference field="0" count="1" selected="0">
            <x v="41"/>
          </reference>
        </references>
      </pivotArea>
    </chartFormat>
    <chartFormat chart="1" format="96" series="1">
      <pivotArea type="data" outline="0" fieldPosition="0">
        <references count="2">
          <reference field="4294967294" count="1" selected="0">
            <x v="0"/>
          </reference>
          <reference field="0" count="1" selected="0">
            <x v="42"/>
          </reference>
        </references>
      </pivotArea>
    </chartFormat>
    <chartFormat chart="1" format="97" series="1">
      <pivotArea type="data" outline="0" fieldPosition="0">
        <references count="2">
          <reference field="4294967294" count="1" selected="0">
            <x v="0"/>
          </reference>
          <reference field="0" count="1" selected="0">
            <x v="43"/>
          </reference>
        </references>
      </pivotArea>
    </chartFormat>
    <chartFormat chart="1" format="98" series="1">
      <pivotArea type="data" outline="0" fieldPosition="0">
        <references count="2">
          <reference field="4294967294" count="1" selected="0">
            <x v="0"/>
          </reference>
          <reference field="0" count="1" selected="0">
            <x v="44"/>
          </reference>
        </references>
      </pivotArea>
    </chartFormat>
    <chartFormat chart="1" format="99" series="1">
      <pivotArea type="data" outline="0" fieldPosition="0">
        <references count="2">
          <reference field="4294967294" count="1" selected="0">
            <x v="0"/>
          </reference>
          <reference field="0" count="1" selected="0">
            <x v="45"/>
          </reference>
        </references>
      </pivotArea>
    </chartFormat>
    <chartFormat chart="1" format="100" series="1">
      <pivotArea type="data" outline="0" fieldPosition="0">
        <references count="2">
          <reference field="4294967294" count="1" selected="0">
            <x v="0"/>
          </reference>
          <reference field="0" count="1" selected="0">
            <x v="46"/>
          </reference>
        </references>
      </pivotArea>
    </chartFormat>
    <chartFormat chart="1" format="101" series="1">
      <pivotArea type="data" outline="0" fieldPosition="0">
        <references count="2">
          <reference field="4294967294" count="1" selected="0">
            <x v="0"/>
          </reference>
          <reference field="0" count="1" selected="0">
            <x v="47"/>
          </reference>
        </references>
      </pivotArea>
    </chartFormat>
    <chartFormat chart="1" format="102" series="1">
      <pivotArea type="data" outline="0" fieldPosition="0">
        <references count="2">
          <reference field="4294967294" count="1" selected="0">
            <x v="0"/>
          </reference>
          <reference field="0" count="1" selected="0">
            <x v="48"/>
          </reference>
        </references>
      </pivotArea>
    </chartFormat>
    <chartFormat chart="1" format="103" series="1">
      <pivotArea type="data" outline="0" fieldPosition="0">
        <references count="2">
          <reference field="4294967294" count="1" selected="0">
            <x v="0"/>
          </reference>
          <reference field="0" count="1" selected="0">
            <x v="49"/>
          </reference>
        </references>
      </pivotArea>
    </chartFormat>
    <chartFormat chart="1" format="104" series="1">
      <pivotArea type="data" outline="0" fieldPosition="0">
        <references count="2">
          <reference field="4294967294" count="1" selected="0">
            <x v="0"/>
          </reference>
          <reference field="0" count="1" selected="0">
            <x v="50"/>
          </reference>
        </references>
      </pivotArea>
    </chartFormat>
    <chartFormat chart="1" format="105" series="1">
      <pivotArea type="data" outline="0" fieldPosition="0">
        <references count="2">
          <reference field="4294967294" count="1" selected="0">
            <x v="0"/>
          </reference>
          <reference field="0" count="1" selected="0">
            <x v="51"/>
          </reference>
        </references>
      </pivotArea>
    </chartFormat>
    <chartFormat chart="1" format="106" series="1">
      <pivotArea type="data" outline="0" fieldPosition="0">
        <references count="2">
          <reference field="4294967294" count="1" selected="0">
            <x v="0"/>
          </reference>
          <reference field="0" count="1" selected="0">
            <x v="52"/>
          </reference>
        </references>
      </pivotArea>
    </chartFormat>
    <chartFormat chart="1" format="107" series="1">
      <pivotArea type="data" outline="0" fieldPosition="0">
        <references count="2">
          <reference field="4294967294" count="1" selected="0">
            <x v="0"/>
          </reference>
          <reference field="0" count="1" selected="0">
            <x v="53"/>
          </reference>
        </references>
      </pivotArea>
    </chartFormat>
    <chartFormat chart="1" format="109" series="1">
      <pivotArea type="data" outline="0" fieldPosition="0">
        <references count="2">
          <reference field="4294967294" count="1" selected="0">
            <x v="0"/>
          </reference>
          <reference field="0" count="1" selected="0">
            <x v="54"/>
          </reference>
        </references>
      </pivotArea>
    </chartFormat>
    <chartFormat chart="1" format="110" series="1">
      <pivotArea type="data" outline="0" fieldPosition="0">
        <references count="2">
          <reference field="4294967294" count="1" selected="0">
            <x v="0"/>
          </reference>
          <reference field="0" count="1" selected="0">
            <x v="0"/>
          </reference>
        </references>
      </pivotArea>
    </chartFormat>
    <chartFormat chart="4" format="55" series="1">
      <pivotArea type="data" outline="0" fieldPosition="0">
        <references count="2">
          <reference field="4294967294" count="1" selected="0">
            <x v="0"/>
          </reference>
          <reference field="0" count="1" selected="0">
            <x v="39"/>
          </reference>
        </references>
      </pivotArea>
    </chartFormat>
    <chartFormat chart="4" format="56" series="1">
      <pivotArea type="data" outline="0" fieldPosition="0">
        <references count="2">
          <reference field="4294967294" count="1" selected="0">
            <x v="0"/>
          </reference>
          <reference field="0" count="1" selected="0">
            <x v="46"/>
          </reference>
        </references>
      </pivotArea>
    </chartFormat>
    <chartFormat chart="4" format="57" series="1">
      <pivotArea type="data" outline="0" fieldPosition="0">
        <references count="2">
          <reference field="4294967294" count="1" selected="0">
            <x v="0"/>
          </reference>
          <reference field="0" count="1" selected="0">
            <x v="47"/>
          </reference>
        </references>
      </pivotArea>
    </chartFormat>
    <chartFormat chart="4" format="58" series="1">
      <pivotArea type="data" outline="0" fieldPosition="0">
        <references count="2">
          <reference field="4294967294" count="1" selected="0">
            <x v="0"/>
          </reference>
          <reference field="0" count="1" selected="0">
            <x v="52"/>
          </reference>
        </references>
      </pivotArea>
    </chartFormat>
    <chartFormat chart="0" format="55" series="1">
      <pivotArea type="data" outline="0" fieldPosition="0">
        <references count="2">
          <reference field="4294967294" count="1" selected="0">
            <x v="0"/>
          </reference>
          <reference field="0" count="1" selected="0">
            <x v="55"/>
          </reference>
        </references>
      </pivotArea>
    </chartFormat>
    <chartFormat chart="45" format="56" series="1">
      <pivotArea type="data" outline="0" fieldPosition="0">
        <references count="2">
          <reference field="4294967294" count="1" selected="0">
            <x v="0"/>
          </reference>
          <reference field="0" count="1" selected="0">
            <x v="10"/>
          </reference>
        </references>
      </pivotArea>
    </chartFormat>
    <chartFormat chart="45" format="57" series="1">
      <pivotArea type="data" outline="0" fieldPosition="0">
        <references count="2">
          <reference field="4294967294" count="1" selected="0">
            <x v="0"/>
          </reference>
          <reference field="0" count="1" selected="0">
            <x v="3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workbookViewId="0">
      <selection activeCell="G26" sqref="G26"/>
    </sheetView>
  </sheetViews>
  <sheetFormatPr defaultRowHeight="12.75" x14ac:dyDescent="0.2"/>
  <cols>
    <col min="1" max="1" width="18.7109375" bestFit="1" customWidth="1"/>
    <col min="2" max="2" width="12.5703125" bestFit="1" customWidth="1"/>
    <col min="3" max="3" width="13.7109375" bestFit="1" customWidth="1"/>
    <col min="4" max="4" width="12.5703125" bestFit="1" customWidth="1"/>
    <col min="5" max="5" width="12" bestFit="1" customWidth="1"/>
    <col min="6" max="6" width="13.5703125" bestFit="1" customWidth="1"/>
  </cols>
  <sheetData>
    <row r="1" spans="1:9" x14ac:dyDescent="0.2">
      <c r="A1" t="s">
        <v>100</v>
      </c>
    </row>
    <row r="2" spans="1:9" ht="13.5" thickBot="1" x14ac:dyDescent="0.25"/>
    <row r="3" spans="1:9" x14ac:dyDescent="0.2">
      <c r="A3" s="148" t="s">
        <v>101</v>
      </c>
      <c r="B3" s="148"/>
    </row>
    <row r="4" spans="1:9" x14ac:dyDescent="0.2">
      <c r="A4" s="145" t="s">
        <v>102</v>
      </c>
      <c r="B4" s="145">
        <v>0.83842391447376152</v>
      </c>
    </row>
    <row r="5" spans="1:9" x14ac:dyDescent="0.2">
      <c r="A5" s="145" t="s">
        <v>103</v>
      </c>
      <c r="B5" s="145">
        <v>0.70295466036150545</v>
      </c>
    </row>
    <row r="6" spans="1:9" x14ac:dyDescent="0.2">
      <c r="A6" s="145" t="s">
        <v>104</v>
      </c>
      <c r="B6" s="145">
        <v>0.66582399290669358</v>
      </c>
    </row>
    <row r="7" spans="1:9" x14ac:dyDescent="0.2">
      <c r="A7" s="145" t="s">
        <v>105</v>
      </c>
      <c r="B7" s="145">
        <v>179.41246282848306</v>
      </c>
    </row>
    <row r="8" spans="1:9" ht="13.5" thickBot="1" x14ac:dyDescent="0.25">
      <c r="A8" s="146" t="s">
        <v>106</v>
      </c>
      <c r="B8" s="146">
        <v>10</v>
      </c>
    </row>
    <row r="10" spans="1:9" ht="13.5" thickBot="1" x14ac:dyDescent="0.25">
      <c r="A10" t="s">
        <v>107</v>
      </c>
    </row>
    <row r="11" spans="1:9" x14ac:dyDescent="0.2">
      <c r="A11" s="147"/>
      <c r="B11" s="147" t="s">
        <v>112</v>
      </c>
      <c r="C11" s="147" t="s">
        <v>113</v>
      </c>
      <c r="D11" s="147" t="s">
        <v>114</v>
      </c>
      <c r="E11" s="147" t="s">
        <v>115</v>
      </c>
      <c r="F11" s="147" t="s">
        <v>116</v>
      </c>
    </row>
    <row r="12" spans="1:9" x14ac:dyDescent="0.2">
      <c r="A12" s="145" t="s">
        <v>108</v>
      </c>
      <c r="B12" s="145">
        <v>1</v>
      </c>
      <c r="C12" s="145">
        <v>609396.2454545456</v>
      </c>
      <c r="D12" s="145">
        <v>609396.2454545456</v>
      </c>
      <c r="E12" s="145">
        <v>18.931915544394784</v>
      </c>
      <c r="F12" s="145">
        <v>2.4417234466235743E-3</v>
      </c>
    </row>
    <row r="13" spans="1:9" x14ac:dyDescent="0.2">
      <c r="A13" s="145" t="s">
        <v>109</v>
      </c>
      <c r="B13" s="145">
        <v>8</v>
      </c>
      <c r="C13" s="145">
        <v>257510.65454545448</v>
      </c>
      <c r="D13" s="145">
        <v>32188.83181818181</v>
      </c>
      <c r="E13" s="145"/>
      <c r="F13" s="145"/>
    </row>
    <row r="14" spans="1:9" ht="13.5" thickBot="1" x14ac:dyDescent="0.25">
      <c r="A14" s="146" t="s">
        <v>110</v>
      </c>
      <c r="B14" s="146">
        <v>9</v>
      </c>
      <c r="C14" s="146">
        <v>866906.90000000014</v>
      </c>
      <c r="D14" s="146"/>
      <c r="E14" s="146"/>
      <c r="F14" s="146"/>
    </row>
    <row r="15" spans="1:9" ht="13.5" thickBot="1" x14ac:dyDescent="0.25"/>
    <row r="16" spans="1:9" x14ac:dyDescent="0.2">
      <c r="A16" s="147"/>
      <c r="B16" s="147" t="s">
        <v>117</v>
      </c>
      <c r="C16" s="147" t="s">
        <v>105</v>
      </c>
      <c r="D16" s="147" t="s">
        <v>118</v>
      </c>
      <c r="E16" s="147" t="s">
        <v>119</v>
      </c>
      <c r="F16" s="147" t="s">
        <v>120</v>
      </c>
      <c r="G16" s="147" t="s">
        <v>121</v>
      </c>
      <c r="H16" s="147" t="s">
        <v>122</v>
      </c>
      <c r="I16" s="147" t="s">
        <v>123</v>
      </c>
    </row>
    <row r="17" spans="1:9" x14ac:dyDescent="0.2">
      <c r="A17" s="145" t="s">
        <v>111</v>
      </c>
      <c r="B17" s="145">
        <v>173906.49090909096</v>
      </c>
      <c r="C17" s="145">
        <v>39693.014954050181</v>
      </c>
      <c r="D17" s="145">
        <v>4.3812870125993282</v>
      </c>
      <c r="E17" s="145">
        <v>2.3447417534426872E-3</v>
      </c>
      <c r="F17" s="145">
        <v>82374.234286330407</v>
      </c>
      <c r="G17" s="145">
        <v>265438.74753185152</v>
      </c>
      <c r="H17" s="145">
        <v>82374.234286330407</v>
      </c>
      <c r="I17" s="145">
        <v>265438.74753185152</v>
      </c>
    </row>
    <row r="18" spans="1:9" ht="13.5" thickBot="1" x14ac:dyDescent="0.25">
      <c r="A18" s="146" t="s">
        <v>124</v>
      </c>
      <c r="B18" s="146">
        <v>-85.945454545454567</v>
      </c>
      <c r="C18" s="146">
        <v>19.752662058623994</v>
      </c>
      <c r="D18" s="149">
        <v>-4.35108211188835</v>
      </c>
      <c r="E18" s="146">
        <v>2.4417234466235743E-3</v>
      </c>
      <c r="F18" s="146">
        <v>-131.49517493393196</v>
      </c>
      <c r="G18" s="146">
        <v>-40.395734156977177</v>
      </c>
      <c r="H18" s="146">
        <v>-131.49517493393196</v>
      </c>
      <c r="I18" s="146">
        <v>-40.395734156977177</v>
      </c>
    </row>
    <row r="22" spans="1:9" x14ac:dyDescent="0.2">
      <c r="A22" t="s">
        <v>125</v>
      </c>
    </row>
    <row r="23" spans="1:9" ht="13.5" thickBot="1" x14ac:dyDescent="0.25"/>
    <row r="24" spans="1:9" x14ac:dyDescent="0.2">
      <c r="A24" s="147" t="s">
        <v>126</v>
      </c>
      <c r="B24" s="147" t="s">
        <v>127</v>
      </c>
      <c r="C24" s="147" t="s">
        <v>128</v>
      </c>
    </row>
    <row r="25" spans="1:9" x14ac:dyDescent="0.2">
      <c r="A25" s="145">
        <v>1</v>
      </c>
      <c r="B25" s="145">
        <v>1585.8545454545529</v>
      </c>
      <c r="C25" s="145">
        <v>-347.85454545455286</v>
      </c>
    </row>
    <row r="26" spans="1:9" x14ac:dyDescent="0.2">
      <c r="A26" s="145">
        <v>2</v>
      </c>
      <c r="B26" s="145">
        <v>1499.9090909091174</v>
      </c>
      <c r="C26" s="145">
        <v>227.09090909088263</v>
      </c>
    </row>
    <row r="27" spans="1:9" x14ac:dyDescent="0.2">
      <c r="A27" s="145">
        <v>3</v>
      </c>
      <c r="B27" s="145">
        <v>1413.9636363636528</v>
      </c>
      <c r="C27" s="145">
        <v>94.036363636347232</v>
      </c>
    </row>
    <row r="28" spans="1:9" x14ac:dyDescent="0.2">
      <c r="A28" s="145">
        <v>4</v>
      </c>
      <c r="B28" s="145">
        <v>1328.0181818181882</v>
      </c>
      <c r="C28" s="145">
        <v>182.98181818181183</v>
      </c>
    </row>
    <row r="29" spans="1:9" x14ac:dyDescent="0.2">
      <c r="A29" s="145">
        <v>5</v>
      </c>
      <c r="B29" s="145">
        <v>1242.0727272727527</v>
      </c>
      <c r="C29" s="145">
        <v>77.927272727247328</v>
      </c>
    </row>
    <row r="30" spans="1:9" x14ac:dyDescent="0.2">
      <c r="A30" s="145">
        <v>6</v>
      </c>
      <c r="B30" s="145">
        <v>1156.1272727272881</v>
      </c>
      <c r="C30" s="145">
        <v>-152.12727272728807</v>
      </c>
    </row>
    <row r="31" spans="1:9" x14ac:dyDescent="0.2">
      <c r="A31" s="145">
        <v>7</v>
      </c>
      <c r="B31" s="145">
        <v>1070.1818181818235</v>
      </c>
      <c r="C31" s="145">
        <v>-66.181818181823473</v>
      </c>
    </row>
    <row r="32" spans="1:9" x14ac:dyDescent="0.2">
      <c r="A32" s="145">
        <v>8</v>
      </c>
      <c r="B32" s="145">
        <v>984.23636363638798</v>
      </c>
      <c r="C32" s="145">
        <v>28.763636363612022</v>
      </c>
    </row>
    <row r="33" spans="1:3" x14ac:dyDescent="0.2">
      <c r="A33" s="145">
        <v>9</v>
      </c>
      <c r="B33" s="145">
        <v>898.29090909092338</v>
      </c>
      <c r="C33" s="145">
        <v>-82.290909090923378</v>
      </c>
    </row>
    <row r="34" spans="1:3" ht="13.5" thickBot="1" x14ac:dyDescent="0.25">
      <c r="A34" s="146">
        <v>10</v>
      </c>
      <c r="B34" s="146">
        <v>812.34545454545878</v>
      </c>
      <c r="C34" s="146">
        <v>37.654545454541221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BL82"/>
  <sheetViews>
    <sheetView topLeftCell="A52" zoomScaleNormal="100" workbookViewId="0">
      <selection activeCell="A63" sqref="A63:A72"/>
    </sheetView>
  </sheetViews>
  <sheetFormatPr defaultRowHeight="12.75" x14ac:dyDescent="0.2"/>
  <cols>
    <col min="1" max="1" width="10.5703125" customWidth="1"/>
    <col min="2" max="2" width="24.7109375" customWidth="1"/>
    <col min="3" max="4" width="29.5703125" customWidth="1"/>
    <col min="5" max="5" width="12.42578125" bestFit="1" customWidth="1"/>
    <col min="6" max="12" width="29.5703125" customWidth="1"/>
    <col min="13" max="13" width="10.5703125" customWidth="1"/>
    <col min="14" max="22" width="16" bestFit="1" customWidth="1"/>
    <col min="23" max="23" width="16" customWidth="1"/>
    <col min="24" max="38" width="16" bestFit="1" customWidth="1"/>
    <col min="39" max="39" width="16" customWidth="1"/>
    <col min="40" max="57" width="16" bestFit="1" customWidth="1"/>
    <col min="58" max="58" width="10.5703125" customWidth="1"/>
    <col min="59" max="59" width="10.5703125" bestFit="1" customWidth="1"/>
    <col min="61" max="61" width="14.140625" customWidth="1"/>
    <col min="62" max="63" width="14.140625" style="59" customWidth="1"/>
  </cols>
  <sheetData>
    <row r="3" spans="1:64" s="37" customFormat="1" ht="38.25" x14ac:dyDescent="0.2">
      <c r="A3" s="34" t="s">
        <v>62</v>
      </c>
      <c r="B3" s="86"/>
      <c r="C3" s="34" t="s">
        <v>0</v>
      </c>
      <c r="D3" s="86"/>
      <c r="E3" s="86"/>
      <c r="F3" s="86"/>
      <c r="G3" s="86"/>
      <c r="H3" s="86"/>
      <c r="I3" s="86"/>
      <c r="J3" s="86"/>
      <c r="K3" s="86"/>
      <c r="L3" s="86"/>
      <c r="M3" s="38"/>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row>
    <row r="4" spans="1:64" s="37" customFormat="1" ht="38.25" x14ac:dyDescent="0.2">
      <c r="A4" s="34" t="s">
        <v>7</v>
      </c>
      <c r="B4" s="34" t="s">
        <v>6</v>
      </c>
      <c r="C4" s="35" t="s">
        <v>8</v>
      </c>
      <c r="D4" s="85" t="s">
        <v>17</v>
      </c>
      <c r="E4" s="85" t="s">
        <v>19</v>
      </c>
      <c r="F4" s="85" t="s">
        <v>26</v>
      </c>
      <c r="G4" s="85" t="s">
        <v>27</v>
      </c>
      <c r="H4" s="85" t="s">
        <v>32</v>
      </c>
      <c r="I4" s="85" t="s">
        <v>33</v>
      </c>
      <c r="J4" s="85" t="s">
        <v>39</v>
      </c>
      <c r="K4" s="85" t="s">
        <v>43</v>
      </c>
      <c r="L4" s="85" t="s">
        <v>65</v>
      </c>
      <c r="M4" s="36" t="s">
        <v>61</v>
      </c>
      <c r="N4"/>
      <c r="O4" s="139" t="s">
        <v>98</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I4" s="37" t="str">
        <f>A4</f>
        <v>Resolve Calendar Year</v>
      </c>
      <c r="BJ4" s="37" t="str">
        <f>B4</f>
        <v>Resolve Calendar Quarter</v>
      </c>
      <c r="BK4" s="37" t="str">
        <f>BJ4</f>
        <v>Resolve Calendar Quarter</v>
      </c>
      <c r="BL4" s="62" t="s">
        <v>68</v>
      </c>
    </row>
    <row r="5" spans="1:64" x14ac:dyDescent="0.2">
      <c r="A5" s="8">
        <v>2005</v>
      </c>
      <c r="B5" s="8">
        <v>1</v>
      </c>
      <c r="C5" s="28">
        <v>3</v>
      </c>
      <c r="D5" s="29">
        <v>1</v>
      </c>
      <c r="E5" s="29">
        <v>24</v>
      </c>
      <c r="F5" s="29">
        <v>2</v>
      </c>
      <c r="G5" s="29">
        <v>2</v>
      </c>
      <c r="H5" s="29">
        <v>13</v>
      </c>
      <c r="I5" s="29">
        <v>1</v>
      </c>
      <c r="J5" s="29">
        <v>15</v>
      </c>
      <c r="K5" s="29">
        <v>9</v>
      </c>
      <c r="L5" s="29"/>
      <c r="M5" s="9">
        <v>70</v>
      </c>
      <c r="O5" s="73">
        <f>SUM(M5:M8)</f>
        <v>1238</v>
      </c>
      <c r="BI5" s="37">
        <f>A5</f>
        <v>2005</v>
      </c>
      <c r="BJ5" s="37">
        <f>B5</f>
        <v>1</v>
      </c>
      <c r="BK5" s="37" t="str">
        <f t="shared" ref="BK5:BK11" si="0">CONCATENATE(BI5," - ",BJ5)</f>
        <v>2005 - 1</v>
      </c>
      <c r="BL5">
        <f t="shared" ref="BL5:BL11" si="1">AM5</f>
        <v>0</v>
      </c>
    </row>
    <row r="6" spans="1:64" x14ac:dyDescent="0.2">
      <c r="A6" s="7"/>
      <c r="B6" s="10">
        <v>2</v>
      </c>
      <c r="C6" s="30">
        <v>14</v>
      </c>
      <c r="D6" s="31">
        <v>5</v>
      </c>
      <c r="E6" s="31">
        <v>67</v>
      </c>
      <c r="F6" s="31">
        <v>8</v>
      </c>
      <c r="G6" s="31">
        <v>2</v>
      </c>
      <c r="H6" s="31">
        <v>22</v>
      </c>
      <c r="I6" s="31">
        <v>9</v>
      </c>
      <c r="J6" s="31">
        <v>128</v>
      </c>
      <c r="K6" s="31">
        <v>33</v>
      </c>
      <c r="L6" s="31"/>
      <c r="M6" s="11">
        <v>288</v>
      </c>
      <c r="O6" s="73"/>
      <c r="BI6" s="37">
        <v>2005</v>
      </c>
      <c r="BJ6" s="37">
        <f t="shared" ref="BJ6:BJ11" si="2">B6</f>
        <v>2</v>
      </c>
      <c r="BK6" s="37" t="str">
        <f t="shared" si="0"/>
        <v>2005 - 2</v>
      </c>
      <c r="BL6" s="61">
        <f t="shared" si="1"/>
        <v>0</v>
      </c>
    </row>
    <row r="7" spans="1:64" x14ac:dyDescent="0.2">
      <c r="A7" s="7"/>
      <c r="B7" s="10">
        <v>3</v>
      </c>
      <c r="C7" s="30">
        <v>7</v>
      </c>
      <c r="D7" s="31">
        <v>13</v>
      </c>
      <c r="E7" s="31">
        <v>80</v>
      </c>
      <c r="F7" s="31">
        <v>6</v>
      </c>
      <c r="G7" s="31">
        <v>3</v>
      </c>
      <c r="H7" s="31">
        <v>75</v>
      </c>
      <c r="I7" s="31">
        <v>8</v>
      </c>
      <c r="J7" s="31">
        <v>316</v>
      </c>
      <c r="K7" s="31">
        <v>46</v>
      </c>
      <c r="L7" s="31"/>
      <c r="M7" s="11">
        <v>554</v>
      </c>
      <c r="O7" s="73"/>
      <c r="BI7" s="37">
        <v>2005</v>
      </c>
      <c r="BJ7" s="37">
        <f t="shared" si="2"/>
        <v>3</v>
      </c>
      <c r="BK7" s="37" t="str">
        <f t="shared" si="0"/>
        <v>2005 - 3</v>
      </c>
      <c r="BL7" s="61">
        <f t="shared" si="1"/>
        <v>0</v>
      </c>
    </row>
    <row r="8" spans="1:64" x14ac:dyDescent="0.2">
      <c r="A8" s="7"/>
      <c r="B8" s="10">
        <v>4</v>
      </c>
      <c r="C8" s="30">
        <v>10</v>
      </c>
      <c r="D8" s="31">
        <v>8</v>
      </c>
      <c r="E8" s="31">
        <v>89</v>
      </c>
      <c r="F8" s="31">
        <v>5</v>
      </c>
      <c r="G8" s="31">
        <v>6</v>
      </c>
      <c r="H8" s="31">
        <v>28</v>
      </c>
      <c r="I8" s="31">
        <v>6</v>
      </c>
      <c r="J8" s="31">
        <v>133</v>
      </c>
      <c r="K8" s="31">
        <v>41</v>
      </c>
      <c r="L8" s="31"/>
      <c r="M8" s="11">
        <v>326</v>
      </c>
      <c r="O8" s="73"/>
      <c r="BI8" s="37">
        <v>2005</v>
      </c>
      <c r="BJ8" s="37">
        <f t="shared" si="2"/>
        <v>4</v>
      </c>
      <c r="BK8" s="37" t="str">
        <f t="shared" si="0"/>
        <v>2005 - 4</v>
      </c>
      <c r="BL8" s="61">
        <f t="shared" si="1"/>
        <v>0</v>
      </c>
    </row>
    <row r="9" spans="1:64" x14ac:dyDescent="0.2">
      <c r="A9" s="8">
        <v>2006</v>
      </c>
      <c r="B9" s="8">
        <v>1</v>
      </c>
      <c r="C9" s="28">
        <v>8</v>
      </c>
      <c r="D9" s="29">
        <v>8</v>
      </c>
      <c r="E9" s="29">
        <v>84</v>
      </c>
      <c r="F9" s="29">
        <v>11</v>
      </c>
      <c r="G9" s="29">
        <v>8</v>
      </c>
      <c r="H9" s="29">
        <v>18</v>
      </c>
      <c r="I9" s="29">
        <v>7</v>
      </c>
      <c r="J9" s="29">
        <v>93</v>
      </c>
      <c r="K9" s="29">
        <v>35</v>
      </c>
      <c r="L9" s="29"/>
      <c r="M9" s="9">
        <v>272</v>
      </c>
      <c r="O9" s="73">
        <f>SUM(M9:M12)</f>
        <v>1727</v>
      </c>
      <c r="BI9" s="37">
        <f>A9</f>
        <v>2006</v>
      </c>
      <c r="BJ9" s="37">
        <f t="shared" si="2"/>
        <v>1</v>
      </c>
      <c r="BK9" s="37" t="str">
        <f t="shared" si="0"/>
        <v>2006 - 1</v>
      </c>
      <c r="BL9" s="61">
        <f t="shared" si="1"/>
        <v>0</v>
      </c>
    </row>
    <row r="10" spans="1:64" x14ac:dyDescent="0.2">
      <c r="A10" s="7"/>
      <c r="B10" s="10">
        <v>2</v>
      </c>
      <c r="C10" s="30">
        <v>8</v>
      </c>
      <c r="D10" s="31">
        <v>9</v>
      </c>
      <c r="E10" s="31">
        <v>50</v>
      </c>
      <c r="F10" s="31">
        <v>8</v>
      </c>
      <c r="G10" s="31">
        <v>2</v>
      </c>
      <c r="H10" s="31">
        <v>26</v>
      </c>
      <c r="I10" s="31">
        <v>7</v>
      </c>
      <c r="J10" s="31">
        <v>242</v>
      </c>
      <c r="K10" s="31">
        <v>84</v>
      </c>
      <c r="L10" s="31"/>
      <c r="M10" s="11">
        <v>436</v>
      </c>
      <c r="O10" s="73"/>
      <c r="BI10" s="37">
        <v>2006</v>
      </c>
      <c r="BJ10" s="37">
        <f t="shared" si="2"/>
        <v>2</v>
      </c>
      <c r="BK10" s="37" t="str">
        <f t="shared" si="0"/>
        <v>2006 - 2</v>
      </c>
      <c r="BL10" s="61">
        <f t="shared" si="1"/>
        <v>0</v>
      </c>
    </row>
    <row r="11" spans="1:64" x14ac:dyDescent="0.2">
      <c r="A11" s="7"/>
      <c r="B11" s="10">
        <v>3</v>
      </c>
      <c r="C11" s="30">
        <v>5</v>
      </c>
      <c r="D11" s="31">
        <v>1</v>
      </c>
      <c r="E11" s="31">
        <v>77</v>
      </c>
      <c r="F11" s="31">
        <v>8</v>
      </c>
      <c r="G11" s="31">
        <v>3</v>
      </c>
      <c r="H11" s="31">
        <v>60</v>
      </c>
      <c r="I11" s="31">
        <v>11</v>
      </c>
      <c r="J11" s="31">
        <v>416</v>
      </c>
      <c r="K11" s="31">
        <v>82</v>
      </c>
      <c r="L11" s="31"/>
      <c r="M11" s="11">
        <v>663</v>
      </c>
      <c r="O11" s="73"/>
      <c r="BI11" s="37">
        <v>2006</v>
      </c>
      <c r="BJ11" s="37">
        <f t="shared" si="2"/>
        <v>3</v>
      </c>
      <c r="BK11" s="37" t="str">
        <f t="shared" si="0"/>
        <v>2006 - 3</v>
      </c>
      <c r="BL11" s="61">
        <f t="shared" si="1"/>
        <v>0</v>
      </c>
    </row>
    <row r="12" spans="1:64" s="72" customFormat="1" x14ac:dyDescent="0.2">
      <c r="A12" s="7"/>
      <c r="B12" s="10">
        <v>4</v>
      </c>
      <c r="C12" s="30">
        <v>8</v>
      </c>
      <c r="D12" s="31">
        <v>10</v>
      </c>
      <c r="E12" s="31">
        <v>52</v>
      </c>
      <c r="F12" s="31">
        <v>21</v>
      </c>
      <c r="G12" s="31">
        <v>6</v>
      </c>
      <c r="H12" s="31">
        <v>53</v>
      </c>
      <c r="I12" s="31">
        <v>8</v>
      </c>
      <c r="J12" s="31">
        <v>151</v>
      </c>
      <c r="K12" s="31">
        <v>47</v>
      </c>
      <c r="L12" s="31"/>
      <c r="M12" s="11">
        <v>356</v>
      </c>
      <c r="N12"/>
      <c r="O12" s="7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I12" s="37"/>
      <c r="BJ12" s="37"/>
      <c r="BK12" s="37"/>
    </row>
    <row r="13" spans="1:64" s="72" customFormat="1" x14ac:dyDescent="0.2">
      <c r="A13" s="8">
        <v>2007</v>
      </c>
      <c r="B13" s="8">
        <v>1</v>
      </c>
      <c r="C13" s="28">
        <v>6</v>
      </c>
      <c r="D13" s="29">
        <v>4</v>
      </c>
      <c r="E13" s="29">
        <v>81</v>
      </c>
      <c r="F13" s="29">
        <v>5</v>
      </c>
      <c r="G13" s="29">
        <v>6</v>
      </c>
      <c r="H13" s="29">
        <v>8</v>
      </c>
      <c r="I13" s="29">
        <v>4</v>
      </c>
      <c r="J13" s="29">
        <v>54</v>
      </c>
      <c r="K13" s="29">
        <v>42</v>
      </c>
      <c r="L13" s="29"/>
      <c r="M13" s="9">
        <v>210</v>
      </c>
      <c r="N13"/>
      <c r="O13" s="73">
        <f>SUM(M13:M16)</f>
        <v>1508</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I13" s="37"/>
      <c r="BJ13" s="37"/>
      <c r="BK13" s="37"/>
    </row>
    <row r="14" spans="1:64" s="72" customFormat="1" x14ac:dyDescent="0.2">
      <c r="A14" s="7"/>
      <c r="B14" s="10">
        <v>2</v>
      </c>
      <c r="C14" s="30">
        <v>7</v>
      </c>
      <c r="D14" s="31">
        <v>34</v>
      </c>
      <c r="E14" s="31">
        <v>52</v>
      </c>
      <c r="F14" s="31">
        <v>10</v>
      </c>
      <c r="G14" s="31">
        <v>5</v>
      </c>
      <c r="H14" s="31">
        <v>19</v>
      </c>
      <c r="I14" s="31">
        <v>9</v>
      </c>
      <c r="J14" s="31">
        <v>272</v>
      </c>
      <c r="K14" s="31">
        <v>47</v>
      </c>
      <c r="L14" s="31"/>
      <c r="M14" s="11">
        <v>455</v>
      </c>
      <c r="N14"/>
      <c r="O14" s="7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I14" s="37"/>
      <c r="BJ14" s="37"/>
      <c r="BK14" s="37"/>
    </row>
    <row r="15" spans="1:64" s="72" customFormat="1" x14ac:dyDescent="0.2">
      <c r="A15" s="7"/>
      <c r="B15" s="10">
        <v>3</v>
      </c>
      <c r="C15" s="30">
        <v>8</v>
      </c>
      <c r="D15" s="31">
        <v>6</v>
      </c>
      <c r="E15" s="31">
        <v>61</v>
      </c>
      <c r="F15" s="31">
        <v>4</v>
      </c>
      <c r="G15" s="31">
        <v>2</v>
      </c>
      <c r="H15" s="31">
        <v>71</v>
      </c>
      <c r="I15" s="31">
        <v>7</v>
      </c>
      <c r="J15" s="31">
        <v>364</v>
      </c>
      <c r="K15" s="31">
        <v>53</v>
      </c>
      <c r="L15" s="31"/>
      <c r="M15" s="11">
        <v>576</v>
      </c>
      <c r="N15"/>
      <c r="O15" s="7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I15" s="37"/>
      <c r="BJ15" s="37"/>
      <c r="BK15" s="37"/>
    </row>
    <row r="16" spans="1:64" s="72" customFormat="1" x14ac:dyDescent="0.2">
      <c r="A16" s="7"/>
      <c r="B16" s="10">
        <v>4</v>
      </c>
      <c r="C16" s="30">
        <v>5</v>
      </c>
      <c r="D16" s="31">
        <v>2</v>
      </c>
      <c r="E16" s="31">
        <v>78</v>
      </c>
      <c r="F16" s="31">
        <v>6</v>
      </c>
      <c r="G16" s="31">
        <v>5</v>
      </c>
      <c r="H16" s="31">
        <v>18</v>
      </c>
      <c r="I16" s="31">
        <v>5</v>
      </c>
      <c r="J16" s="31">
        <v>111</v>
      </c>
      <c r="K16" s="31">
        <v>37</v>
      </c>
      <c r="L16" s="31"/>
      <c r="M16" s="11">
        <v>267</v>
      </c>
      <c r="N16"/>
      <c r="O16" s="7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I16" s="37"/>
      <c r="BJ16" s="37"/>
      <c r="BK16" s="37"/>
    </row>
    <row r="17" spans="1:63" s="72" customFormat="1" x14ac:dyDescent="0.2">
      <c r="A17" s="8">
        <v>2008</v>
      </c>
      <c r="B17" s="8">
        <v>1</v>
      </c>
      <c r="C17" s="28">
        <v>10</v>
      </c>
      <c r="D17" s="29">
        <v>4</v>
      </c>
      <c r="E17" s="29">
        <v>61</v>
      </c>
      <c r="F17" s="29">
        <v>9</v>
      </c>
      <c r="G17" s="29">
        <v>2</v>
      </c>
      <c r="H17" s="29">
        <v>14</v>
      </c>
      <c r="I17" s="29">
        <v>5</v>
      </c>
      <c r="J17" s="29">
        <v>37</v>
      </c>
      <c r="K17" s="29">
        <v>56</v>
      </c>
      <c r="L17" s="29"/>
      <c r="M17" s="9">
        <v>198</v>
      </c>
      <c r="N17"/>
      <c r="O17" s="73">
        <f>SUM(M17:M20)</f>
        <v>1511</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I17" s="37"/>
      <c r="BJ17" s="37"/>
      <c r="BK17" s="37"/>
    </row>
    <row r="18" spans="1:63" s="72" customFormat="1" x14ac:dyDescent="0.2">
      <c r="A18" s="7"/>
      <c r="B18" s="10">
        <v>2</v>
      </c>
      <c r="C18" s="30">
        <v>8</v>
      </c>
      <c r="D18" s="31">
        <v>21</v>
      </c>
      <c r="E18" s="31">
        <v>63</v>
      </c>
      <c r="F18" s="31">
        <v>7</v>
      </c>
      <c r="G18" s="31">
        <v>9</v>
      </c>
      <c r="H18" s="31">
        <v>28</v>
      </c>
      <c r="I18" s="31">
        <v>10</v>
      </c>
      <c r="J18" s="31">
        <v>215</v>
      </c>
      <c r="K18" s="31">
        <v>44</v>
      </c>
      <c r="L18" s="31"/>
      <c r="M18" s="11">
        <v>405</v>
      </c>
      <c r="N18"/>
      <c r="O18" s="7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I18" s="37"/>
      <c r="BJ18" s="37"/>
      <c r="BK18" s="37"/>
    </row>
    <row r="19" spans="1:63" s="72" customFormat="1" x14ac:dyDescent="0.2">
      <c r="A19" s="7"/>
      <c r="B19" s="10">
        <v>3</v>
      </c>
      <c r="C19" s="30">
        <v>5</v>
      </c>
      <c r="D19" s="31">
        <v>7</v>
      </c>
      <c r="E19" s="31">
        <v>59</v>
      </c>
      <c r="F19" s="31">
        <v>13</v>
      </c>
      <c r="G19" s="31">
        <v>4</v>
      </c>
      <c r="H19" s="31">
        <v>88</v>
      </c>
      <c r="I19" s="31">
        <v>21</v>
      </c>
      <c r="J19" s="31">
        <v>372</v>
      </c>
      <c r="K19" s="31">
        <v>59</v>
      </c>
      <c r="L19" s="31"/>
      <c r="M19" s="11">
        <v>628</v>
      </c>
      <c r="N19"/>
      <c r="O19" s="7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I19" s="37"/>
      <c r="BJ19" s="37"/>
      <c r="BK19" s="37"/>
    </row>
    <row r="20" spans="1:63" s="72" customFormat="1" x14ac:dyDescent="0.2">
      <c r="A20" s="7"/>
      <c r="B20" s="10">
        <v>4</v>
      </c>
      <c r="C20" s="30">
        <v>3</v>
      </c>
      <c r="D20" s="31">
        <v>6</v>
      </c>
      <c r="E20" s="31">
        <v>51</v>
      </c>
      <c r="F20" s="31">
        <v>8</v>
      </c>
      <c r="G20" s="31">
        <v>2</v>
      </c>
      <c r="H20" s="31">
        <v>27</v>
      </c>
      <c r="I20" s="31">
        <v>8</v>
      </c>
      <c r="J20" s="31">
        <v>123</v>
      </c>
      <c r="K20" s="31">
        <v>52</v>
      </c>
      <c r="L20" s="31"/>
      <c r="M20" s="11">
        <v>280</v>
      </c>
      <c r="N20"/>
      <c r="O20" s="7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I20" s="37"/>
      <c r="BJ20" s="37"/>
      <c r="BK20" s="37"/>
    </row>
    <row r="21" spans="1:63" s="72" customFormat="1" x14ac:dyDescent="0.2">
      <c r="A21" s="8">
        <v>2009</v>
      </c>
      <c r="B21" s="8">
        <v>1</v>
      </c>
      <c r="C21" s="28">
        <v>5</v>
      </c>
      <c r="D21" s="29">
        <v>3</v>
      </c>
      <c r="E21" s="29">
        <v>40</v>
      </c>
      <c r="F21" s="29">
        <v>7</v>
      </c>
      <c r="G21" s="29">
        <v>4</v>
      </c>
      <c r="H21" s="29">
        <v>18</v>
      </c>
      <c r="I21" s="29">
        <v>14</v>
      </c>
      <c r="J21" s="29">
        <v>43</v>
      </c>
      <c r="K21" s="29">
        <v>31</v>
      </c>
      <c r="L21" s="29">
        <v>1</v>
      </c>
      <c r="M21" s="9">
        <v>166</v>
      </c>
      <c r="N21"/>
      <c r="O21" s="73">
        <f>SUM(M21:M24)</f>
        <v>1320</v>
      </c>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I21" s="37"/>
      <c r="BJ21" s="37"/>
      <c r="BK21" s="37"/>
    </row>
    <row r="22" spans="1:63" s="72" customFormat="1" x14ac:dyDescent="0.2">
      <c r="A22" s="7"/>
      <c r="B22" s="10">
        <v>2</v>
      </c>
      <c r="C22" s="30">
        <v>8</v>
      </c>
      <c r="D22" s="31">
        <v>6</v>
      </c>
      <c r="E22" s="31">
        <v>40</v>
      </c>
      <c r="F22" s="31">
        <v>7</v>
      </c>
      <c r="G22" s="31">
        <v>6</v>
      </c>
      <c r="H22" s="31">
        <v>21</v>
      </c>
      <c r="I22" s="31">
        <v>12</v>
      </c>
      <c r="J22" s="31">
        <v>260</v>
      </c>
      <c r="K22" s="31">
        <v>37</v>
      </c>
      <c r="L22" s="31">
        <v>2</v>
      </c>
      <c r="M22" s="11">
        <v>399</v>
      </c>
      <c r="N22"/>
      <c r="O22" s="7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I22" s="37"/>
      <c r="BJ22" s="37"/>
      <c r="BK22" s="37"/>
    </row>
    <row r="23" spans="1:63" s="72" customFormat="1" x14ac:dyDescent="0.2">
      <c r="A23" s="7"/>
      <c r="B23" s="10">
        <v>3</v>
      </c>
      <c r="C23" s="30">
        <v>3</v>
      </c>
      <c r="D23" s="31">
        <v>6</v>
      </c>
      <c r="E23" s="31">
        <v>48</v>
      </c>
      <c r="F23" s="31">
        <v>9</v>
      </c>
      <c r="G23" s="31">
        <v>2</v>
      </c>
      <c r="H23" s="31">
        <v>50</v>
      </c>
      <c r="I23" s="31">
        <v>10</v>
      </c>
      <c r="J23" s="31">
        <v>314</v>
      </c>
      <c r="K23" s="31">
        <v>57</v>
      </c>
      <c r="L23" s="31"/>
      <c r="M23" s="11">
        <v>499</v>
      </c>
      <c r="N23"/>
      <c r="O23" s="7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I23" s="37"/>
      <c r="BJ23" s="37"/>
      <c r="BK23" s="37"/>
    </row>
    <row r="24" spans="1:63" s="72" customFormat="1" x14ac:dyDescent="0.2">
      <c r="A24" s="7"/>
      <c r="B24" s="10">
        <v>4</v>
      </c>
      <c r="C24" s="30">
        <v>3</v>
      </c>
      <c r="D24" s="31">
        <v>8</v>
      </c>
      <c r="E24" s="31">
        <v>69</v>
      </c>
      <c r="F24" s="31">
        <v>9</v>
      </c>
      <c r="G24" s="31">
        <v>16</v>
      </c>
      <c r="H24" s="31">
        <v>27</v>
      </c>
      <c r="I24" s="31">
        <v>8</v>
      </c>
      <c r="J24" s="31">
        <v>83</v>
      </c>
      <c r="K24" s="31">
        <v>33</v>
      </c>
      <c r="L24" s="31"/>
      <c r="M24" s="11">
        <v>256</v>
      </c>
      <c r="N24"/>
      <c r="O24" s="7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I24" s="37"/>
      <c r="BJ24" s="37"/>
      <c r="BK24" s="37"/>
    </row>
    <row r="25" spans="1:63" s="72" customFormat="1" x14ac:dyDescent="0.2">
      <c r="A25" s="8">
        <v>2010</v>
      </c>
      <c r="B25" s="8">
        <v>1</v>
      </c>
      <c r="C25" s="28">
        <v>7</v>
      </c>
      <c r="D25" s="29">
        <v>2</v>
      </c>
      <c r="E25" s="29">
        <v>44</v>
      </c>
      <c r="F25" s="29">
        <v>4</v>
      </c>
      <c r="G25" s="29">
        <v>4</v>
      </c>
      <c r="H25" s="29">
        <v>18</v>
      </c>
      <c r="I25" s="29">
        <v>3</v>
      </c>
      <c r="J25" s="29">
        <v>47</v>
      </c>
      <c r="K25" s="29">
        <v>28</v>
      </c>
      <c r="L25" s="29"/>
      <c r="M25" s="9">
        <v>157</v>
      </c>
      <c r="N25"/>
      <c r="O25">
        <f>SUM(M25:M28)</f>
        <v>1004</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I25" s="37"/>
      <c r="BJ25" s="37"/>
      <c r="BK25" s="37"/>
    </row>
    <row r="26" spans="1:63" s="72" customFormat="1" x14ac:dyDescent="0.2">
      <c r="A26" s="7"/>
      <c r="B26" s="10">
        <v>2</v>
      </c>
      <c r="C26" s="30">
        <v>9</v>
      </c>
      <c r="D26" s="31">
        <v>13</v>
      </c>
      <c r="E26" s="31">
        <v>72</v>
      </c>
      <c r="F26" s="31">
        <v>15</v>
      </c>
      <c r="G26" s="31">
        <v>6</v>
      </c>
      <c r="H26" s="31">
        <v>22</v>
      </c>
      <c r="I26" s="31">
        <v>13</v>
      </c>
      <c r="J26" s="31">
        <v>126</v>
      </c>
      <c r="K26" s="31">
        <v>32</v>
      </c>
      <c r="L26" s="31"/>
      <c r="M26" s="11">
        <v>308</v>
      </c>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I26" s="37"/>
      <c r="BJ26" s="37"/>
      <c r="BK26" s="37"/>
    </row>
    <row r="27" spans="1:63" s="72" customFormat="1" x14ac:dyDescent="0.2">
      <c r="A27" s="7"/>
      <c r="B27" s="10">
        <v>3</v>
      </c>
      <c r="C27" s="30">
        <v>6</v>
      </c>
      <c r="D27" s="31">
        <v>3</v>
      </c>
      <c r="E27" s="31">
        <v>43</v>
      </c>
      <c r="F27" s="31">
        <v>12</v>
      </c>
      <c r="G27" s="31">
        <v>4</v>
      </c>
      <c r="H27" s="31">
        <v>47</v>
      </c>
      <c r="I27" s="31">
        <v>9</v>
      </c>
      <c r="J27" s="31">
        <v>167</v>
      </c>
      <c r="K27" s="31">
        <v>35</v>
      </c>
      <c r="L27" s="31"/>
      <c r="M27" s="11">
        <v>326</v>
      </c>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I27" s="37"/>
      <c r="BJ27" s="37"/>
      <c r="BK27" s="37"/>
    </row>
    <row r="28" spans="1:63" s="72" customFormat="1" x14ac:dyDescent="0.2">
      <c r="A28" s="7"/>
      <c r="B28" s="10">
        <v>4</v>
      </c>
      <c r="C28" s="30">
        <v>10</v>
      </c>
      <c r="D28" s="31">
        <v>7</v>
      </c>
      <c r="E28" s="31">
        <v>58</v>
      </c>
      <c r="F28" s="31">
        <v>18</v>
      </c>
      <c r="G28" s="31">
        <v>10</v>
      </c>
      <c r="H28" s="31">
        <v>15</v>
      </c>
      <c r="I28" s="31">
        <v>12</v>
      </c>
      <c r="J28" s="31">
        <v>50</v>
      </c>
      <c r="K28" s="31">
        <v>33</v>
      </c>
      <c r="L28" s="31"/>
      <c r="M28" s="11">
        <v>213</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I28" s="37"/>
      <c r="BJ28" s="37"/>
      <c r="BK28" s="37"/>
    </row>
    <row r="29" spans="1:63" s="72" customFormat="1" x14ac:dyDescent="0.2">
      <c r="A29" s="8">
        <v>2011</v>
      </c>
      <c r="B29" s="8">
        <v>1</v>
      </c>
      <c r="C29" s="28">
        <v>8</v>
      </c>
      <c r="D29" s="29">
        <v>3</v>
      </c>
      <c r="E29" s="29">
        <v>45</v>
      </c>
      <c r="F29" s="29">
        <v>13</v>
      </c>
      <c r="G29" s="29">
        <v>4</v>
      </c>
      <c r="H29" s="29">
        <v>13</v>
      </c>
      <c r="I29" s="29">
        <v>5</v>
      </c>
      <c r="J29" s="29">
        <v>38</v>
      </c>
      <c r="K29" s="29">
        <v>41</v>
      </c>
      <c r="L29" s="29"/>
      <c r="M29" s="9">
        <v>170</v>
      </c>
      <c r="N29"/>
      <c r="O29">
        <f>SUM(M29:M32)</f>
        <v>1004</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I29" s="37"/>
      <c r="BJ29" s="37"/>
      <c r="BK29" s="37"/>
    </row>
    <row r="30" spans="1:63" s="72" customFormat="1" x14ac:dyDescent="0.2">
      <c r="A30" s="7"/>
      <c r="B30" s="10">
        <v>2</v>
      </c>
      <c r="C30" s="30">
        <v>7</v>
      </c>
      <c r="D30" s="31">
        <v>5</v>
      </c>
      <c r="E30" s="31">
        <v>53</v>
      </c>
      <c r="F30" s="31">
        <v>7</v>
      </c>
      <c r="G30" s="31">
        <v>9</v>
      </c>
      <c r="H30" s="31">
        <v>28</v>
      </c>
      <c r="I30" s="31">
        <v>12</v>
      </c>
      <c r="J30" s="31">
        <v>114</v>
      </c>
      <c r="K30" s="31">
        <v>49</v>
      </c>
      <c r="L30" s="31"/>
      <c r="M30" s="11">
        <v>284</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I30" s="37"/>
      <c r="BJ30" s="37"/>
      <c r="BK30" s="37"/>
    </row>
    <row r="31" spans="1:63" s="72" customFormat="1" x14ac:dyDescent="0.2">
      <c r="A31" s="7"/>
      <c r="B31" s="10">
        <v>3</v>
      </c>
      <c r="C31" s="30">
        <v>11</v>
      </c>
      <c r="D31" s="31">
        <v>16</v>
      </c>
      <c r="E31" s="31">
        <v>37</v>
      </c>
      <c r="F31" s="31">
        <v>8</v>
      </c>
      <c r="G31" s="31">
        <v>9</v>
      </c>
      <c r="H31" s="31">
        <v>45</v>
      </c>
      <c r="I31" s="31">
        <v>5</v>
      </c>
      <c r="J31" s="31">
        <v>185</v>
      </c>
      <c r="K31" s="31">
        <v>48</v>
      </c>
      <c r="L31" s="31">
        <v>1</v>
      </c>
      <c r="M31" s="11">
        <v>365</v>
      </c>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I31" s="37"/>
      <c r="BJ31" s="37"/>
      <c r="BK31" s="37"/>
    </row>
    <row r="32" spans="1:63" s="72" customFormat="1" x14ac:dyDescent="0.2">
      <c r="A32" s="7"/>
      <c r="B32" s="10">
        <v>4</v>
      </c>
      <c r="C32" s="30">
        <v>4</v>
      </c>
      <c r="D32" s="31">
        <v>4</v>
      </c>
      <c r="E32" s="31">
        <v>41</v>
      </c>
      <c r="F32" s="31">
        <v>8</v>
      </c>
      <c r="G32" s="31">
        <v>8</v>
      </c>
      <c r="H32" s="31">
        <v>31</v>
      </c>
      <c r="I32" s="31">
        <v>13</v>
      </c>
      <c r="J32" s="31">
        <v>58</v>
      </c>
      <c r="K32" s="31">
        <v>18</v>
      </c>
      <c r="L32" s="31"/>
      <c r="M32" s="11">
        <v>185</v>
      </c>
      <c r="BI32" s="37"/>
      <c r="BJ32" s="37"/>
      <c r="BK32" s="37"/>
    </row>
    <row r="33" spans="1:63" s="72" customFormat="1" x14ac:dyDescent="0.2">
      <c r="A33" s="8">
        <v>2012</v>
      </c>
      <c r="B33" s="8">
        <v>1</v>
      </c>
      <c r="C33" s="28">
        <v>9</v>
      </c>
      <c r="D33" s="29">
        <v>5</v>
      </c>
      <c r="E33" s="29">
        <v>64</v>
      </c>
      <c r="F33" s="29">
        <v>12</v>
      </c>
      <c r="G33" s="29">
        <v>11</v>
      </c>
      <c r="H33" s="29">
        <v>16</v>
      </c>
      <c r="I33" s="29">
        <v>10</v>
      </c>
      <c r="J33" s="29">
        <v>29</v>
      </c>
      <c r="K33" s="29">
        <v>33</v>
      </c>
      <c r="L33" s="29">
        <v>1</v>
      </c>
      <c r="M33" s="9">
        <v>190</v>
      </c>
      <c r="O33" s="81">
        <f>SUM(M33:M36)</f>
        <v>1013</v>
      </c>
      <c r="BI33" s="37"/>
      <c r="BJ33" s="37"/>
      <c r="BK33" s="37"/>
    </row>
    <row r="34" spans="1:63" s="72" customFormat="1" x14ac:dyDescent="0.2">
      <c r="A34" s="7"/>
      <c r="B34" s="10">
        <v>2</v>
      </c>
      <c r="C34" s="30">
        <v>8</v>
      </c>
      <c r="D34" s="31">
        <v>5</v>
      </c>
      <c r="E34" s="31">
        <v>44</v>
      </c>
      <c r="F34" s="31">
        <v>8</v>
      </c>
      <c r="G34" s="31">
        <v>6</v>
      </c>
      <c r="H34" s="31">
        <v>29</v>
      </c>
      <c r="I34" s="31">
        <v>18</v>
      </c>
      <c r="J34" s="31">
        <v>128</v>
      </c>
      <c r="K34" s="31">
        <v>40</v>
      </c>
      <c r="L34" s="31">
        <v>1</v>
      </c>
      <c r="M34" s="11">
        <v>287</v>
      </c>
      <c r="BI34" s="37"/>
      <c r="BJ34" s="37"/>
      <c r="BK34" s="37"/>
    </row>
    <row r="35" spans="1:63" s="72" customFormat="1" x14ac:dyDescent="0.2">
      <c r="A35" s="7"/>
      <c r="B35" s="10">
        <v>3</v>
      </c>
      <c r="C35" s="30">
        <v>9</v>
      </c>
      <c r="D35" s="31">
        <v>3</v>
      </c>
      <c r="E35" s="31">
        <v>31</v>
      </c>
      <c r="F35" s="31">
        <v>6</v>
      </c>
      <c r="G35" s="31">
        <v>4</v>
      </c>
      <c r="H35" s="31">
        <v>18</v>
      </c>
      <c r="I35" s="31">
        <v>16</v>
      </c>
      <c r="J35" s="31">
        <v>139</v>
      </c>
      <c r="K35" s="31">
        <v>61</v>
      </c>
      <c r="L35" s="31"/>
      <c r="M35" s="11">
        <v>287</v>
      </c>
      <c r="BI35" s="37"/>
      <c r="BJ35" s="37"/>
      <c r="BK35" s="37"/>
    </row>
    <row r="36" spans="1:63" s="72" customFormat="1" x14ac:dyDescent="0.2">
      <c r="A36" s="7"/>
      <c r="B36" s="10">
        <v>4</v>
      </c>
      <c r="C36" s="30">
        <v>10</v>
      </c>
      <c r="D36" s="31">
        <v>6</v>
      </c>
      <c r="E36" s="31">
        <v>70</v>
      </c>
      <c r="F36" s="31">
        <v>6</v>
      </c>
      <c r="G36" s="31">
        <v>4</v>
      </c>
      <c r="H36" s="31">
        <v>50</v>
      </c>
      <c r="I36" s="31">
        <v>8</v>
      </c>
      <c r="J36" s="31">
        <v>62</v>
      </c>
      <c r="K36" s="31">
        <v>33</v>
      </c>
      <c r="L36" s="31"/>
      <c r="M36" s="11">
        <v>249</v>
      </c>
      <c r="BI36" s="37"/>
      <c r="BJ36" s="37"/>
      <c r="BK36" s="37"/>
    </row>
    <row r="37" spans="1:63" s="72" customFormat="1" x14ac:dyDescent="0.2">
      <c r="A37" s="8">
        <v>2013</v>
      </c>
      <c r="B37" s="8">
        <v>1</v>
      </c>
      <c r="C37" s="28">
        <v>6</v>
      </c>
      <c r="D37" s="29">
        <v>4</v>
      </c>
      <c r="E37" s="29">
        <v>39</v>
      </c>
      <c r="F37" s="29">
        <v>7</v>
      </c>
      <c r="G37" s="29">
        <v>3</v>
      </c>
      <c r="H37" s="29">
        <v>12</v>
      </c>
      <c r="I37" s="29">
        <v>5</v>
      </c>
      <c r="J37" s="29">
        <v>20</v>
      </c>
      <c r="K37" s="29">
        <v>19</v>
      </c>
      <c r="L37" s="29"/>
      <c r="M37" s="9">
        <v>115</v>
      </c>
      <c r="O37" s="116">
        <f>SUM(M37:M40)</f>
        <v>816</v>
      </c>
      <c r="BI37" s="37"/>
      <c r="BJ37" s="37"/>
      <c r="BK37" s="37"/>
    </row>
    <row r="38" spans="1:63" s="72" customFormat="1" x14ac:dyDescent="0.2">
      <c r="A38" s="7"/>
      <c r="B38" s="10">
        <v>2</v>
      </c>
      <c r="C38" s="30">
        <v>6</v>
      </c>
      <c r="D38" s="31">
        <v>8</v>
      </c>
      <c r="E38" s="31">
        <v>38</v>
      </c>
      <c r="F38" s="31">
        <v>13</v>
      </c>
      <c r="G38" s="31">
        <v>7</v>
      </c>
      <c r="H38" s="31">
        <v>53</v>
      </c>
      <c r="I38" s="31">
        <v>9</v>
      </c>
      <c r="J38" s="31">
        <v>80</v>
      </c>
      <c r="K38" s="31">
        <v>42</v>
      </c>
      <c r="L38" s="31"/>
      <c r="M38" s="11">
        <v>256</v>
      </c>
      <c r="BI38" s="37"/>
      <c r="BJ38" s="37"/>
      <c r="BK38" s="37"/>
    </row>
    <row r="39" spans="1:63" s="72" customFormat="1" x14ac:dyDescent="0.2">
      <c r="A39" s="7"/>
      <c r="B39" s="10">
        <v>3</v>
      </c>
      <c r="C39" s="30">
        <v>7</v>
      </c>
      <c r="D39" s="31">
        <v>3</v>
      </c>
      <c r="E39" s="31">
        <v>44</v>
      </c>
      <c r="F39" s="31">
        <v>15</v>
      </c>
      <c r="G39" s="31">
        <v>6</v>
      </c>
      <c r="H39" s="31">
        <v>75</v>
      </c>
      <c r="I39" s="31">
        <v>9</v>
      </c>
      <c r="J39" s="31">
        <v>88</v>
      </c>
      <c r="K39" s="31">
        <v>42</v>
      </c>
      <c r="L39" s="31"/>
      <c r="M39" s="11">
        <v>289</v>
      </c>
      <c r="BI39" s="37"/>
      <c r="BJ39" s="37"/>
      <c r="BK39" s="37"/>
    </row>
    <row r="40" spans="1:63" s="72" customFormat="1" x14ac:dyDescent="0.2">
      <c r="A40" s="7"/>
      <c r="B40" s="10">
        <v>4</v>
      </c>
      <c r="C40" s="30">
        <v>5</v>
      </c>
      <c r="D40" s="31">
        <v>3</v>
      </c>
      <c r="E40" s="31">
        <v>50</v>
      </c>
      <c r="F40" s="31">
        <v>12</v>
      </c>
      <c r="G40" s="31">
        <v>7</v>
      </c>
      <c r="H40" s="31">
        <v>12</v>
      </c>
      <c r="I40" s="31">
        <v>11</v>
      </c>
      <c r="J40" s="31">
        <v>27</v>
      </c>
      <c r="K40" s="31">
        <v>29</v>
      </c>
      <c r="L40" s="31"/>
      <c r="M40" s="11">
        <v>156</v>
      </c>
      <c r="BI40" s="37"/>
      <c r="BJ40" s="37"/>
      <c r="BK40" s="37"/>
    </row>
    <row r="41" spans="1:63" s="72" customFormat="1" x14ac:dyDescent="0.2">
      <c r="A41" s="8">
        <v>2014</v>
      </c>
      <c r="B41" s="8">
        <v>1</v>
      </c>
      <c r="C41" s="28">
        <v>10</v>
      </c>
      <c r="D41" s="29">
        <v>4</v>
      </c>
      <c r="E41" s="29">
        <v>45</v>
      </c>
      <c r="F41" s="29">
        <v>16</v>
      </c>
      <c r="G41" s="29">
        <v>5</v>
      </c>
      <c r="H41" s="29">
        <v>15</v>
      </c>
      <c r="I41" s="29">
        <v>10</v>
      </c>
      <c r="J41" s="29">
        <v>20</v>
      </c>
      <c r="K41" s="29">
        <v>15</v>
      </c>
      <c r="L41" s="29"/>
      <c r="M41" s="9">
        <v>140</v>
      </c>
      <c r="O41" s="72">
        <f>SUM(M41:M43)+GETPIVOTDATA("Outage Status - All",$A$3,"Resolve Calendar Quarter",4,"Resolve Calendar Year",2013)</f>
        <v>850</v>
      </c>
      <c r="BI41" s="37"/>
      <c r="BJ41" s="37"/>
      <c r="BK41" s="37"/>
    </row>
    <row r="42" spans="1:63" s="72" customFormat="1" x14ac:dyDescent="0.2">
      <c r="A42" s="7"/>
      <c r="B42" s="10">
        <v>2</v>
      </c>
      <c r="C42" s="30">
        <v>11</v>
      </c>
      <c r="D42" s="31">
        <v>6</v>
      </c>
      <c r="E42" s="31">
        <v>72</v>
      </c>
      <c r="F42" s="31">
        <v>5</v>
      </c>
      <c r="G42" s="31">
        <v>3</v>
      </c>
      <c r="H42" s="31">
        <v>28</v>
      </c>
      <c r="I42" s="31">
        <v>16</v>
      </c>
      <c r="J42" s="31">
        <v>105</v>
      </c>
      <c r="K42" s="31">
        <v>30</v>
      </c>
      <c r="L42" s="31"/>
      <c r="M42" s="11">
        <v>276</v>
      </c>
      <c r="BI42" s="37"/>
      <c r="BJ42" s="37"/>
      <c r="BK42" s="37"/>
    </row>
    <row r="43" spans="1:63" s="72" customFormat="1" x14ac:dyDescent="0.2">
      <c r="A43" s="7"/>
      <c r="B43" s="10">
        <v>3</v>
      </c>
      <c r="C43" s="30">
        <v>4</v>
      </c>
      <c r="D43" s="31">
        <v>3</v>
      </c>
      <c r="E43" s="31">
        <v>37</v>
      </c>
      <c r="F43" s="31">
        <v>5</v>
      </c>
      <c r="G43" s="31">
        <v>6</v>
      </c>
      <c r="H43" s="31">
        <v>51</v>
      </c>
      <c r="I43" s="31">
        <v>18</v>
      </c>
      <c r="J43" s="31">
        <v>100</v>
      </c>
      <c r="K43" s="31">
        <v>54</v>
      </c>
      <c r="L43" s="31"/>
      <c r="M43" s="11">
        <v>278</v>
      </c>
      <c r="BI43" s="37"/>
      <c r="BJ43" s="37"/>
      <c r="BK43" s="37"/>
    </row>
    <row r="44" spans="1:63" s="72" customFormat="1" x14ac:dyDescent="0.2">
      <c r="A44" s="12" t="s">
        <v>61</v>
      </c>
      <c r="B44" s="14"/>
      <c r="C44" s="32">
        <v>281</v>
      </c>
      <c r="D44" s="33">
        <v>265</v>
      </c>
      <c r="E44" s="33">
        <v>2153</v>
      </c>
      <c r="F44" s="33">
        <v>353</v>
      </c>
      <c r="G44" s="33">
        <v>211</v>
      </c>
      <c r="H44" s="33">
        <v>1262</v>
      </c>
      <c r="I44" s="33">
        <v>372</v>
      </c>
      <c r="J44" s="33">
        <v>5325</v>
      </c>
      <c r="K44" s="33">
        <v>1607</v>
      </c>
      <c r="L44" s="33">
        <v>6</v>
      </c>
      <c r="M44" s="13">
        <v>11835</v>
      </c>
      <c r="BI44" s="37"/>
      <c r="BJ44" s="37"/>
      <c r="BK44" s="37"/>
    </row>
    <row r="45" spans="1:63" s="72" customFormat="1" x14ac:dyDescent="0.2">
      <c r="A45" s="63"/>
      <c r="B45" s="64"/>
      <c r="C45" s="64"/>
      <c r="D45" s="64"/>
      <c r="BI45" s="37"/>
      <c r="BJ45" s="37"/>
      <c r="BK45" s="37"/>
    </row>
    <row r="46" spans="1:63" s="72" customFormat="1" x14ac:dyDescent="0.2">
      <c r="A46" s="63"/>
      <c r="B46" s="64"/>
      <c r="C46" s="64"/>
      <c r="D46" s="64"/>
      <c r="BI46" s="37"/>
      <c r="BJ46" s="37"/>
      <c r="BK46" s="37"/>
    </row>
    <row r="47" spans="1:63" s="72" customFormat="1" x14ac:dyDescent="0.2">
      <c r="A47" s="63"/>
      <c r="B47" s="64"/>
      <c r="C47" s="64"/>
      <c r="D47" s="64"/>
      <c r="BI47" s="37"/>
      <c r="BJ47" s="37"/>
      <c r="BK47" s="37"/>
    </row>
    <row r="48" spans="1:63" s="72" customFormat="1" x14ac:dyDescent="0.2">
      <c r="A48" s="63"/>
      <c r="B48" s="64"/>
      <c r="C48" s="64"/>
      <c r="D48" s="64"/>
      <c r="BI48" s="37"/>
      <c r="BJ48" s="37"/>
      <c r="BK48" s="37"/>
    </row>
    <row r="49" spans="1:64" s="72" customFormat="1" x14ac:dyDescent="0.2">
      <c r="A49" s="63"/>
      <c r="B49" s="64"/>
      <c r="C49" s="64"/>
      <c r="D49" s="64"/>
      <c r="BI49" s="37"/>
      <c r="BJ49" s="37"/>
      <c r="BK49" s="37"/>
    </row>
    <row r="50" spans="1:64" s="72" customFormat="1" x14ac:dyDescent="0.2">
      <c r="A50" s="63"/>
      <c r="B50" s="64"/>
      <c r="C50" s="64"/>
      <c r="D50" s="64"/>
      <c r="BI50" s="37"/>
      <c r="BJ50" s="37"/>
      <c r="BK50" s="37"/>
    </row>
    <row r="51" spans="1:64" s="72" customFormat="1" x14ac:dyDescent="0.2">
      <c r="A51" s="63"/>
      <c r="B51" s="64"/>
      <c r="C51" s="64"/>
      <c r="D51" s="64"/>
      <c r="BI51" s="37"/>
      <c r="BJ51" s="37"/>
      <c r="BK51" s="37"/>
    </row>
    <row r="52" spans="1:64" s="72" customFormat="1" x14ac:dyDescent="0.2">
      <c r="A52" s="63"/>
      <c r="B52" s="64"/>
      <c r="C52" s="64"/>
      <c r="D52" s="64"/>
      <c r="BI52" s="37"/>
      <c r="BJ52" s="37"/>
      <c r="BK52" s="37"/>
    </row>
    <row r="53" spans="1:64" s="72" customFormat="1" x14ac:dyDescent="0.2">
      <c r="A53" s="63"/>
      <c r="B53" s="64"/>
      <c r="C53" s="64"/>
      <c r="D53" s="64"/>
      <c r="BI53" s="37"/>
      <c r="BJ53" s="37"/>
      <c r="BK53" s="37"/>
    </row>
    <row r="54" spans="1:64" s="72" customFormat="1" x14ac:dyDescent="0.2">
      <c r="A54" s="63"/>
      <c r="B54" s="64"/>
      <c r="C54" s="64"/>
      <c r="D54" s="64"/>
      <c r="BI54" s="37"/>
      <c r="BJ54" s="37"/>
      <c r="BK54" s="37"/>
    </row>
    <row r="55" spans="1:64" s="72" customFormat="1" x14ac:dyDescent="0.2">
      <c r="A55" s="63"/>
      <c r="B55" s="64"/>
      <c r="C55" s="64"/>
      <c r="D55" s="64"/>
      <c r="BI55" s="37"/>
      <c r="BJ55" s="37"/>
      <c r="BK55" s="37"/>
    </row>
    <row r="56" spans="1:64" s="72" customFormat="1" x14ac:dyDescent="0.2">
      <c r="A56" s="63"/>
      <c r="B56" s="64"/>
      <c r="C56" s="64"/>
      <c r="D56" s="64"/>
      <c r="BI56" s="37"/>
      <c r="BJ56" s="37"/>
      <c r="BK56" s="37"/>
    </row>
    <row r="57" spans="1:64" s="72" customFormat="1" x14ac:dyDescent="0.2">
      <c r="A57" s="63"/>
      <c r="B57" s="64"/>
      <c r="C57" s="64"/>
      <c r="D57" s="64"/>
      <c r="BI57" s="37"/>
      <c r="BJ57" s="37"/>
      <c r="BK57" s="37"/>
    </row>
    <row r="58" spans="1:64" s="72" customFormat="1" x14ac:dyDescent="0.2">
      <c r="A58" s="63"/>
      <c r="B58" s="64"/>
      <c r="C58" s="64"/>
      <c r="D58" s="64"/>
      <c r="BI58" s="37"/>
      <c r="BJ58" s="37"/>
      <c r="BK58" s="37"/>
    </row>
    <row r="59" spans="1:64" s="72" customFormat="1" x14ac:dyDescent="0.2">
      <c r="A59" s="63"/>
      <c r="B59" s="64"/>
      <c r="C59" s="64"/>
      <c r="D59" s="64"/>
      <c r="BI59" s="37"/>
      <c r="BJ59" s="37"/>
      <c r="BK59" s="37"/>
    </row>
    <row r="60" spans="1:64" x14ac:dyDescent="0.2">
      <c r="BI60" s="37">
        <v>2006</v>
      </c>
      <c r="BJ60" s="37">
        <f t="shared" ref="BJ60:BJ61" si="3">B60</f>
        <v>0</v>
      </c>
      <c r="BK60" s="37" t="str">
        <f t="shared" ref="BJ60:BK72" si="4">CONCATENATE(BI60," - ",BJ60)</f>
        <v>2006 - 0</v>
      </c>
      <c r="BL60" s="61">
        <f t="shared" ref="BK60:BL72" si="5">AM60</f>
        <v>0</v>
      </c>
    </row>
    <row r="61" spans="1:64" ht="25.5" x14ac:dyDescent="0.2">
      <c r="A61" s="75" t="s">
        <v>73</v>
      </c>
      <c r="B61" s="84">
        <v>2013</v>
      </c>
      <c r="BI61" s="37" t="str">
        <f>A61</f>
        <v>Latest year</v>
      </c>
      <c r="BJ61" s="37">
        <f t="shared" si="3"/>
        <v>2013</v>
      </c>
      <c r="BK61" s="37" t="str">
        <f t="shared" si="4"/>
        <v>Latest year - 2013</v>
      </c>
      <c r="BL61" s="61">
        <f t="shared" si="5"/>
        <v>0</v>
      </c>
    </row>
    <row r="62" spans="1:64" ht="38.25" x14ac:dyDescent="0.2">
      <c r="A62" s="71" t="s">
        <v>63</v>
      </c>
      <c r="B62" s="132" t="s">
        <v>94</v>
      </c>
      <c r="G62" s="75"/>
      <c r="BH62" s="37" t="str">
        <f>BI61</f>
        <v>Latest year</v>
      </c>
      <c r="BI62" s="37" t="str">
        <f t="shared" ref="BI62:BI68" si="6">B62</f>
        <v>WPM Related Events</v>
      </c>
      <c r="BJ62" s="37" t="str">
        <f t="shared" si="4"/>
        <v>Latest year - WPM Related Events</v>
      </c>
      <c r="BK62" s="61">
        <f t="shared" si="5"/>
        <v>0</v>
      </c>
    </row>
    <row r="63" spans="1:64" ht="17.25" customHeight="1" x14ac:dyDescent="0.2">
      <c r="A63">
        <v>2005</v>
      </c>
      <c r="B63" s="60">
        <f t="shared" ref="B63:B69" ca="1" si="7">OFFSET($O$5,($A63-2005)*4,)</f>
        <v>1238</v>
      </c>
      <c r="BH63" s="37" t="str">
        <f>BH62</f>
        <v>Latest year</v>
      </c>
      <c r="BI63" s="37">
        <f t="shared" ca="1" si="6"/>
        <v>1238</v>
      </c>
      <c r="BJ63" s="37" t="str">
        <f t="shared" ca="1" si="4"/>
        <v>Latest year - 1238</v>
      </c>
      <c r="BK63" s="61">
        <f t="shared" si="5"/>
        <v>0</v>
      </c>
    </row>
    <row r="64" spans="1:64" ht="13.5" customHeight="1" x14ac:dyDescent="0.2">
      <c r="A64">
        <f>A63+1</f>
        <v>2006</v>
      </c>
      <c r="B64" s="60">
        <f t="shared" ca="1" si="7"/>
        <v>1727</v>
      </c>
      <c r="BH64" s="37" t="str">
        <f>BH63</f>
        <v>Latest year</v>
      </c>
      <c r="BI64" s="37">
        <f t="shared" ca="1" si="6"/>
        <v>1727</v>
      </c>
      <c r="BJ64" s="37" t="str">
        <f t="shared" ca="1" si="4"/>
        <v>Latest year - 1727</v>
      </c>
      <c r="BK64" s="61">
        <f t="shared" si="5"/>
        <v>0</v>
      </c>
    </row>
    <row r="65" spans="1:63" x14ac:dyDescent="0.2">
      <c r="A65" s="75">
        <f t="shared" ref="A65:A82" si="8">A64+1</f>
        <v>2007</v>
      </c>
      <c r="B65" s="60">
        <f t="shared" ca="1" si="7"/>
        <v>1508</v>
      </c>
      <c r="BH65" s="37">
        <f>A65</f>
        <v>2007</v>
      </c>
      <c r="BI65" s="37">
        <f t="shared" ca="1" si="6"/>
        <v>1508</v>
      </c>
      <c r="BJ65" s="37" t="str">
        <f t="shared" ca="1" si="4"/>
        <v>2007 - 1508</v>
      </c>
      <c r="BK65" s="61">
        <f t="shared" si="5"/>
        <v>0</v>
      </c>
    </row>
    <row r="66" spans="1:63" x14ac:dyDescent="0.2">
      <c r="A66" s="75">
        <f t="shared" si="8"/>
        <v>2008</v>
      </c>
      <c r="B66" s="60">
        <f t="shared" ca="1" si="7"/>
        <v>1511</v>
      </c>
      <c r="BH66" s="37">
        <f>BH65</f>
        <v>2007</v>
      </c>
      <c r="BI66" s="37">
        <f t="shared" ca="1" si="6"/>
        <v>1511</v>
      </c>
      <c r="BJ66" s="37" t="str">
        <f t="shared" ca="1" si="4"/>
        <v>2007 - 1511</v>
      </c>
      <c r="BK66" s="61">
        <f t="shared" si="5"/>
        <v>0</v>
      </c>
    </row>
    <row r="67" spans="1:63" x14ac:dyDescent="0.2">
      <c r="A67" s="75">
        <f t="shared" si="8"/>
        <v>2009</v>
      </c>
      <c r="B67" s="60">
        <f t="shared" ca="1" si="7"/>
        <v>1320</v>
      </c>
      <c r="BH67" s="37">
        <f>BH66</f>
        <v>2007</v>
      </c>
      <c r="BI67" s="37">
        <f t="shared" ca="1" si="6"/>
        <v>1320</v>
      </c>
      <c r="BJ67" s="37" t="str">
        <f t="shared" ca="1" si="4"/>
        <v>2007 - 1320</v>
      </c>
      <c r="BK67" s="61">
        <f t="shared" si="5"/>
        <v>0</v>
      </c>
    </row>
    <row r="68" spans="1:63" x14ac:dyDescent="0.2">
      <c r="A68" s="75">
        <f t="shared" si="8"/>
        <v>2010</v>
      </c>
      <c r="B68" s="60">
        <f t="shared" ca="1" si="7"/>
        <v>1004</v>
      </c>
      <c r="BH68" s="37">
        <f>BH67</f>
        <v>2007</v>
      </c>
      <c r="BI68" s="37">
        <f t="shared" ca="1" si="6"/>
        <v>1004</v>
      </c>
      <c r="BJ68" s="37" t="str">
        <f t="shared" ca="1" si="4"/>
        <v>2007 - 1004</v>
      </c>
      <c r="BK68" s="61">
        <f t="shared" si="5"/>
        <v>0</v>
      </c>
    </row>
    <row r="69" spans="1:63" x14ac:dyDescent="0.2">
      <c r="A69" s="75">
        <f t="shared" si="8"/>
        <v>2011</v>
      </c>
      <c r="B69" s="60">
        <f t="shared" ca="1" si="7"/>
        <v>1004</v>
      </c>
      <c r="BH69" s="37">
        <f>A69</f>
        <v>2011</v>
      </c>
      <c r="BI69" s="37" t="e">
        <f>#REF!</f>
        <v>#REF!</v>
      </c>
      <c r="BJ69" s="37" t="e">
        <f t="shared" si="4"/>
        <v>#REF!</v>
      </c>
      <c r="BK69" s="61">
        <f t="shared" si="5"/>
        <v>0</v>
      </c>
    </row>
    <row r="70" spans="1:63" x14ac:dyDescent="0.2">
      <c r="A70" s="75">
        <f t="shared" si="8"/>
        <v>2012</v>
      </c>
      <c r="B70" s="60">
        <f t="shared" ref="B70:B82" ca="1" si="9">OFFSET($O$5,($A70-2005)*4,)</f>
        <v>1013</v>
      </c>
      <c r="BH70" s="37">
        <f>BH69</f>
        <v>2011</v>
      </c>
      <c r="BI70" s="37">
        <f ca="1">B70</f>
        <v>1013</v>
      </c>
      <c r="BJ70" s="37" t="str">
        <f t="shared" ca="1" si="4"/>
        <v>2011 - 1013</v>
      </c>
      <c r="BK70" s="61">
        <f t="shared" si="5"/>
        <v>0</v>
      </c>
    </row>
    <row r="71" spans="1:63" x14ac:dyDescent="0.2">
      <c r="A71" s="75">
        <f t="shared" si="8"/>
        <v>2013</v>
      </c>
      <c r="B71" s="60">
        <f t="shared" ca="1" si="9"/>
        <v>816</v>
      </c>
      <c r="BH71" s="37">
        <f>BH70</f>
        <v>2011</v>
      </c>
      <c r="BI71" s="37">
        <f ca="1">B71</f>
        <v>816</v>
      </c>
      <c r="BJ71" s="37" t="str">
        <f t="shared" ca="1" si="4"/>
        <v>2011 - 816</v>
      </c>
      <c r="BK71" s="61">
        <f t="shared" si="5"/>
        <v>0</v>
      </c>
    </row>
    <row r="72" spans="1:63" x14ac:dyDescent="0.2">
      <c r="A72" s="75">
        <f t="shared" si="8"/>
        <v>2014</v>
      </c>
      <c r="B72" s="60">
        <f t="shared" ca="1" si="9"/>
        <v>850</v>
      </c>
      <c r="BH72" s="37">
        <f>BH71</f>
        <v>2011</v>
      </c>
      <c r="BI72" s="37">
        <f ca="1">B72</f>
        <v>850</v>
      </c>
      <c r="BJ72" s="37" t="str">
        <f t="shared" ca="1" si="4"/>
        <v>2011 - 850</v>
      </c>
      <c r="BK72" s="61">
        <f t="shared" si="5"/>
        <v>0</v>
      </c>
    </row>
    <row r="73" spans="1:63" x14ac:dyDescent="0.2">
      <c r="A73" s="75">
        <f t="shared" si="8"/>
        <v>2015</v>
      </c>
      <c r="B73" s="60">
        <f t="shared" ca="1" si="9"/>
        <v>0</v>
      </c>
      <c r="BI73" s="59"/>
      <c r="BK73"/>
    </row>
    <row r="74" spans="1:63" x14ac:dyDescent="0.2">
      <c r="A74" s="75">
        <f>A73+1</f>
        <v>2016</v>
      </c>
      <c r="B74" s="60">
        <f t="shared" ca="1" si="9"/>
        <v>0</v>
      </c>
      <c r="BI74" s="59"/>
      <c r="BK74"/>
    </row>
    <row r="75" spans="1:63" x14ac:dyDescent="0.2">
      <c r="A75" s="75">
        <f t="shared" si="8"/>
        <v>2017</v>
      </c>
      <c r="B75" s="60">
        <f t="shared" ca="1" si="9"/>
        <v>0</v>
      </c>
    </row>
    <row r="76" spans="1:63" x14ac:dyDescent="0.2">
      <c r="A76" s="75">
        <f t="shared" si="8"/>
        <v>2018</v>
      </c>
      <c r="B76" s="60">
        <f t="shared" ca="1" si="9"/>
        <v>0</v>
      </c>
    </row>
    <row r="77" spans="1:63" x14ac:dyDescent="0.2">
      <c r="A77" s="75">
        <f t="shared" si="8"/>
        <v>2019</v>
      </c>
      <c r="B77" s="60">
        <f t="shared" ca="1" si="9"/>
        <v>0</v>
      </c>
    </row>
    <row r="78" spans="1:63" x14ac:dyDescent="0.2">
      <c r="A78" s="75">
        <f t="shared" si="8"/>
        <v>2020</v>
      </c>
      <c r="B78" s="60">
        <f t="shared" ca="1" si="9"/>
        <v>0</v>
      </c>
    </row>
    <row r="79" spans="1:63" x14ac:dyDescent="0.2">
      <c r="A79" s="75">
        <f t="shared" si="8"/>
        <v>2021</v>
      </c>
      <c r="B79" s="60">
        <f t="shared" ca="1" si="9"/>
        <v>0</v>
      </c>
    </row>
    <row r="80" spans="1:63" x14ac:dyDescent="0.2">
      <c r="A80" s="75">
        <f t="shared" si="8"/>
        <v>2022</v>
      </c>
      <c r="B80" s="60">
        <f t="shared" ca="1" si="9"/>
        <v>0</v>
      </c>
    </row>
    <row r="81" spans="1:2" x14ac:dyDescent="0.2">
      <c r="A81" s="75">
        <f t="shared" si="8"/>
        <v>2023</v>
      </c>
      <c r="B81" s="60">
        <f t="shared" ca="1" si="9"/>
        <v>0</v>
      </c>
    </row>
    <row r="82" spans="1:2" x14ac:dyDescent="0.2">
      <c r="A82" s="75">
        <f t="shared" si="8"/>
        <v>2024</v>
      </c>
      <c r="B82" s="60">
        <f t="shared" ca="1" si="9"/>
        <v>0</v>
      </c>
    </row>
  </sheetData>
  <phoneticPr fontId="7" type="noConversion"/>
  <pageMargins left="0.75" right="0.75" top="1" bottom="1" header="0.5" footer="0.5"/>
  <pageSetup orientation="landscape" r:id="rId2"/>
  <headerFooter alignWithMargins="0">
    <oddFooter>&amp;LStaff_DR_182-Attachment A&amp;RPage &amp;P of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X1667"/>
  <sheetViews>
    <sheetView workbookViewId="0">
      <pane ySplit="1" topLeftCell="A2" activePane="bottomLeft" state="frozen"/>
      <selection pane="bottomLeft" activeCell="F1654" sqref="F1654"/>
    </sheetView>
  </sheetViews>
  <sheetFormatPr defaultRowHeight="12.75" x14ac:dyDescent="0.2"/>
  <cols>
    <col min="1" max="1" width="22.7109375" bestFit="1" customWidth="1"/>
    <col min="2" max="2" width="21.140625" bestFit="1" customWidth="1"/>
    <col min="3" max="3" width="14.140625" bestFit="1" customWidth="1"/>
    <col min="4" max="4" width="26.7109375" bestFit="1" customWidth="1"/>
    <col min="5" max="5" width="26.140625" bestFit="1" customWidth="1"/>
    <col min="6" max="6" width="13.42578125" bestFit="1" customWidth="1"/>
    <col min="7" max="7" width="19.140625" bestFit="1" customWidth="1"/>
    <col min="8" max="8" width="16.7109375" bestFit="1" customWidth="1"/>
    <col min="11" max="11" width="12.42578125" bestFit="1" customWidth="1"/>
    <col min="12" max="12" width="13.28515625" bestFit="1" customWidth="1"/>
    <col min="13" max="13" width="12.7109375" bestFit="1" customWidth="1"/>
    <col min="15" max="15" width="10.28515625" bestFit="1" customWidth="1"/>
    <col min="16" max="16" width="23" customWidth="1"/>
    <col min="19" max="19" width="9.140625" style="81"/>
    <col min="23" max="23" width="9.140625" style="81"/>
  </cols>
  <sheetData>
    <row r="1" spans="1:24" s="37" customFormat="1" ht="25.5" x14ac:dyDescent="0.2">
      <c r="A1" s="1" t="s">
        <v>0</v>
      </c>
      <c r="B1" s="1" t="s">
        <v>1</v>
      </c>
      <c r="C1" s="1" t="s">
        <v>2</v>
      </c>
      <c r="D1" s="1" t="s">
        <v>3</v>
      </c>
      <c r="E1" s="1" t="s">
        <v>4</v>
      </c>
      <c r="F1" s="1" t="s">
        <v>5</v>
      </c>
      <c r="G1" s="1" t="s">
        <v>6</v>
      </c>
      <c r="H1" s="1" t="s">
        <v>7</v>
      </c>
      <c r="I1" s="82" t="s">
        <v>69</v>
      </c>
      <c r="J1" s="82" t="s">
        <v>72</v>
      </c>
      <c r="K1" s="82" t="s">
        <v>99</v>
      </c>
      <c r="L1" s="82" t="s">
        <v>67</v>
      </c>
      <c r="M1" s="82" t="s">
        <v>66</v>
      </c>
      <c r="O1" s="131" t="s">
        <v>89</v>
      </c>
    </row>
    <row r="2" spans="1:24" ht="18.75" x14ac:dyDescent="0.3">
      <c r="A2" s="76" t="s">
        <v>8</v>
      </c>
      <c r="B2" s="77">
        <v>3</v>
      </c>
      <c r="C2" s="77">
        <v>3</v>
      </c>
      <c r="D2" s="77">
        <v>160</v>
      </c>
      <c r="E2" s="78">
        <v>53.3333333333333</v>
      </c>
      <c r="F2" s="77"/>
      <c r="G2" s="79">
        <v>1</v>
      </c>
      <c r="H2" s="79">
        <v>2005</v>
      </c>
      <c r="I2" s="79" t="str">
        <f>CONCATENATE(H2,"-",G2)</f>
        <v>2005-1</v>
      </c>
      <c r="J2">
        <f>VLOOKUP(I2,Meters!$A$1:$B$165,2,FALSE)</f>
        <v>332043</v>
      </c>
      <c r="K2">
        <f>E2/J2</f>
        <v>1.6062176685951307E-4</v>
      </c>
      <c r="L2" t="str">
        <f>IFERROR(IF(ISBLANK(F2),"",(E2*(F2/D2)/J2)*(1/60)),"")</f>
        <v/>
      </c>
      <c r="M2" s="83">
        <f>B2/C2</f>
        <v>1</v>
      </c>
      <c r="O2" s="71" t="str">
        <f>IF((F2/D2)&gt;180,CONCATENATE(I2,"-ext."),"")</f>
        <v/>
      </c>
      <c r="P2" s="129" t="s">
        <v>86</v>
      </c>
      <c r="Q2" s="130"/>
      <c r="R2" s="130"/>
      <c r="S2" s="117"/>
      <c r="T2" s="81"/>
      <c r="U2" s="81"/>
      <c r="V2" s="81"/>
      <c r="X2" s="81"/>
    </row>
    <row r="3" spans="1:24" ht="15.75" thickBot="1" x14ac:dyDescent="0.3">
      <c r="A3" s="76" t="s">
        <v>9</v>
      </c>
      <c r="B3" s="77">
        <v>7</v>
      </c>
      <c r="C3" s="77">
        <v>7</v>
      </c>
      <c r="D3" s="77">
        <v>64</v>
      </c>
      <c r="E3" s="78">
        <v>9.1428571428571406</v>
      </c>
      <c r="F3" s="77"/>
      <c r="G3" s="79">
        <v>1</v>
      </c>
      <c r="H3" s="79">
        <v>2005</v>
      </c>
      <c r="I3" s="79" t="str">
        <f t="shared" ref="I3:I66" si="0">CONCATENATE(H3,"-",G3)</f>
        <v>2005-1</v>
      </c>
      <c r="J3" s="75">
        <f>VLOOKUP(I3,Meters!$A$1:$B$165,2,FALSE)</f>
        <v>332043</v>
      </c>
      <c r="K3" s="75">
        <f t="shared" ref="K3:K66" si="1">E3/J3</f>
        <v>2.7535160033059395E-5</v>
      </c>
      <c r="L3" s="75" t="str">
        <f t="shared" ref="L3:L66" si="2">IFERROR(IF(ISBLANK(F3),"",(E3*(F3/D3)/J3)*(1/60)),"")</f>
        <v/>
      </c>
      <c r="M3" s="83">
        <f t="shared" ref="M3:M66" si="3">B3/C3</f>
        <v>1</v>
      </c>
      <c r="O3" s="71" t="str">
        <f t="shared" ref="O3:O66" si="4">IF((F3/D3)&gt;180,CONCATENATE(I3,"-ext."),"")</f>
        <v/>
      </c>
      <c r="P3" s="128" t="s">
        <v>81</v>
      </c>
      <c r="Q3" s="150" t="s">
        <v>82</v>
      </c>
      <c r="R3" s="150"/>
      <c r="S3" s="150"/>
      <c r="T3" s="150"/>
      <c r="U3" s="150" t="s">
        <v>83</v>
      </c>
      <c r="V3" s="150"/>
      <c r="W3" s="150"/>
      <c r="X3" s="150"/>
    </row>
    <row r="4" spans="1:24" ht="15.75" thickTop="1" x14ac:dyDescent="0.25">
      <c r="A4" s="76" t="s">
        <v>11</v>
      </c>
      <c r="B4" s="77">
        <v>2</v>
      </c>
      <c r="C4" s="77">
        <v>5</v>
      </c>
      <c r="D4" s="77">
        <v>277</v>
      </c>
      <c r="E4" s="78">
        <v>138.5</v>
      </c>
      <c r="F4" s="77"/>
      <c r="G4" s="79">
        <v>1</v>
      </c>
      <c r="H4" s="79">
        <v>2005</v>
      </c>
      <c r="I4" s="79" t="str">
        <f t="shared" si="0"/>
        <v>2005-1</v>
      </c>
      <c r="J4" s="75">
        <f>VLOOKUP(I4,Meters!$A$1:$B$165,2,FALSE)</f>
        <v>332043</v>
      </c>
      <c r="K4" s="75">
        <f t="shared" si="1"/>
        <v>4.1711465081329828E-4</v>
      </c>
      <c r="L4" s="75" t="str">
        <f t="shared" si="2"/>
        <v/>
      </c>
      <c r="M4" s="83">
        <f t="shared" si="3"/>
        <v>0.4</v>
      </c>
      <c r="O4" s="71" t="str">
        <f t="shared" si="4"/>
        <v/>
      </c>
      <c r="P4" s="125"/>
      <c r="Q4" s="126" t="s">
        <v>78</v>
      </c>
      <c r="R4" s="127" t="s">
        <v>79</v>
      </c>
      <c r="S4" s="126" t="s">
        <v>80</v>
      </c>
      <c r="T4" s="127" t="s">
        <v>87</v>
      </c>
      <c r="U4" s="126" t="s">
        <v>78</v>
      </c>
      <c r="V4" s="127" t="s">
        <v>79</v>
      </c>
      <c r="W4" s="126" t="s">
        <v>80</v>
      </c>
      <c r="X4" s="127" t="s">
        <v>87</v>
      </c>
    </row>
    <row r="5" spans="1:24" x14ac:dyDescent="0.2">
      <c r="A5" s="76" t="s">
        <v>12</v>
      </c>
      <c r="B5" s="77">
        <v>6</v>
      </c>
      <c r="C5" s="77">
        <v>13</v>
      </c>
      <c r="D5" s="77">
        <v>2412</v>
      </c>
      <c r="E5" s="77">
        <v>402</v>
      </c>
      <c r="F5" s="77"/>
      <c r="G5" s="79">
        <v>1</v>
      </c>
      <c r="H5" s="79">
        <v>2005</v>
      </c>
      <c r="I5" s="79" t="str">
        <f t="shared" si="0"/>
        <v>2005-1</v>
      </c>
      <c r="J5" s="75">
        <f>VLOOKUP(I5,Meters!$A$1:$B$165,2,FALSE)</f>
        <v>332043</v>
      </c>
      <c r="K5" s="75">
        <f t="shared" si="1"/>
        <v>1.2106865677035806E-3</v>
      </c>
      <c r="L5" s="75" t="str">
        <f t="shared" si="2"/>
        <v/>
      </c>
      <c r="M5" s="83">
        <f t="shared" si="3"/>
        <v>0.46153846153846156</v>
      </c>
      <c r="O5" s="71" t="str">
        <f t="shared" si="4"/>
        <v/>
      </c>
      <c r="P5" s="118" t="s">
        <v>58</v>
      </c>
      <c r="Q5" s="119">
        <f>SUMIFS($F:$F,$A:$A,$P5,$I:$I,Q$4)/60</f>
        <v>0</v>
      </c>
      <c r="R5" s="120">
        <f>SUMIFS($F:$F,$A:$A,$P5,$I:$I,R$4)/60</f>
        <v>0</v>
      </c>
      <c r="S5" s="119">
        <f>SUMIFS($F:$F,$A:$A,$P5,$I:$I,S$4)/60</f>
        <v>5450.9</v>
      </c>
      <c r="T5" s="120">
        <f>SUMIFS($F:$F,$A:$A,$P5,$I:$I,T$4)/60</f>
        <v>0</v>
      </c>
      <c r="U5" s="119">
        <f>SUMIFS(D:D,$A:$A,$P5,$I:$I,U$4)</f>
        <v>0</v>
      </c>
      <c r="V5" s="120">
        <f>SUMIFS(E:E,$A:$A,$P5,$I:$I,V$4)</f>
        <v>0</v>
      </c>
      <c r="W5" s="119">
        <f>SUMIFS($F:$F,$A:$A,$P5,$I:$I,W$4)</f>
        <v>327054</v>
      </c>
      <c r="X5" s="120">
        <f>SUMIFS($F:$F,$A:$A,$P5,$I:$I,X$4)</f>
        <v>0</v>
      </c>
    </row>
    <row r="6" spans="1:24" x14ac:dyDescent="0.2">
      <c r="A6" s="76" t="s">
        <v>13</v>
      </c>
      <c r="B6" s="77">
        <v>3</v>
      </c>
      <c r="C6" s="77">
        <v>4</v>
      </c>
      <c r="D6" s="77">
        <v>10</v>
      </c>
      <c r="E6" s="78">
        <v>3.3333333333333299</v>
      </c>
      <c r="F6" s="77"/>
      <c r="G6" s="79">
        <v>1</v>
      </c>
      <c r="H6" s="79">
        <v>2005</v>
      </c>
      <c r="I6" s="79" t="str">
        <f t="shared" si="0"/>
        <v>2005-1</v>
      </c>
      <c r="J6" s="75">
        <f>VLOOKUP(I6,Meters!$A$1:$B$165,2,FALSE)</f>
        <v>332043</v>
      </c>
      <c r="K6" s="75">
        <f t="shared" si="1"/>
        <v>1.0038860428719564E-5</v>
      </c>
      <c r="L6" s="75" t="str">
        <f t="shared" si="2"/>
        <v/>
      </c>
      <c r="M6" s="83">
        <f t="shared" si="3"/>
        <v>0.75</v>
      </c>
      <c r="O6" s="71" t="str">
        <f t="shared" si="4"/>
        <v/>
      </c>
      <c r="P6" s="118" t="s">
        <v>57</v>
      </c>
      <c r="Q6" s="119">
        <f t="shared" ref="Q6:T14" si="5">SUMIFS($F:$F,$A:$A,$P6,$I:$I,Q$4)/60</f>
        <v>0</v>
      </c>
      <c r="R6" s="120">
        <f t="shared" si="5"/>
        <v>0</v>
      </c>
      <c r="S6" s="119">
        <f t="shared" si="5"/>
        <v>0</v>
      </c>
      <c r="T6" s="120">
        <f t="shared" si="5"/>
        <v>0</v>
      </c>
      <c r="U6" s="119">
        <f t="shared" ref="U6:U14" si="6">SUMIFS(D:D,$A:$A,$P6,$I:$I,U$4)</f>
        <v>0</v>
      </c>
      <c r="V6" s="120">
        <f t="shared" ref="V6:V14" si="7">SUMIFS(E:E,$A:$A,$P6,$I:$I,V$4)</f>
        <v>0</v>
      </c>
      <c r="W6" s="119">
        <f t="shared" ref="W6:X14" si="8">SUMIFS($F:$F,$A:$A,$P6,$I:$I,W$4)</f>
        <v>0</v>
      </c>
      <c r="X6" s="120">
        <f t="shared" si="8"/>
        <v>0</v>
      </c>
    </row>
    <row r="7" spans="1:24" x14ac:dyDescent="0.2">
      <c r="A7" s="76" t="s">
        <v>14</v>
      </c>
      <c r="B7" s="77">
        <v>2</v>
      </c>
      <c r="C7" s="77">
        <v>4</v>
      </c>
      <c r="D7" s="77">
        <v>4</v>
      </c>
      <c r="E7" s="77">
        <v>2</v>
      </c>
      <c r="F7" s="77"/>
      <c r="G7" s="79">
        <v>1</v>
      </c>
      <c r="H7" s="79">
        <v>2005</v>
      </c>
      <c r="I7" s="79" t="str">
        <f t="shared" si="0"/>
        <v>2005-1</v>
      </c>
      <c r="J7" s="75">
        <f>VLOOKUP(I7,Meters!$A$1:$B$165,2,FALSE)</f>
        <v>332043</v>
      </c>
      <c r="K7" s="75">
        <f t="shared" si="1"/>
        <v>6.0233162572317444E-6</v>
      </c>
      <c r="L7" s="75" t="str">
        <f t="shared" si="2"/>
        <v/>
      </c>
      <c r="M7" s="83">
        <f t="shared" si="3"/>
        <v>0.5</v>
      </c>
      <c r="O7" s="71" t="str">
        <f t="shared" si="4"/>
        <v/>
      </c>
      <c r="P7" s="118" t="s">
        <v>25</v>
      </c>
      <c r="Q7" s="119">
        <f t="shared" si="5"/>
        <v>0</v>
      </c>
      <c r="R7" s="120">
        <f t="shared" si="5"/>
        <v>0</v>
      </c>
      <c r="S7" s="119">
        <f t="shared" si="5"/>
        <v>0</v>
      </c>
      <c r="T7" s="120">
        <f t="shared" si="5"/>
        <v>0</v>
      </c>
      <c r="U7" s="119">
        <f t="shared" si="6"/>
        <v>0</v>
      </c>
      <c r="V7" s="120">
        <f t="shared" si="7"/>
        <v>0</v>
      </c>
      <c r="W7" s="119">
        <f t="shared" si="8"/>
        <v>0</v>
      </c>
      <c r="X7" s="120">
        <f t="shared" si="8"/>
        <v>0</v>
      </c>
    </row>
    <row r="8" spans="1:24" x14ac:dyDescent="0.2">
      <c r="A8" s="76" t="s">
        <v>15</v>
      </c>
      <c r="B8" s="77">
        <v>5</v>
      </c>
      <c r="C8" s="77">
        <v>6</v>
      </c>
      <c r="D8" s="77">
        <v>948</v>
      </c>
      <c r="E8" s="78">
        <v>189.6</v>
      </c>
      <c r="F8" s="77"/>
      <c r="G8" s="79">
        <v>1</v>
      </c>
      <c r="H8" s="79">
        <v>2005</v>
      </c>
      <c r="I8" s="79" t="str">
        <f t="shared" si="0"/>
        <v>2005-1</v>
      </c>
      <c r="J8" s="75">
        <f>VLOOKUP(I8,Meters!$A$1:$B$165,2,FALSE)</f>
        <v>332043</v>
      </c>
      <c r="K8" s="75">
        <f t="shared" si="1"/>
        <v>5.7101038118556927E-4</v>
      </c>
      <c r="L8" s="75" t="str">
        <f t="shared" si="2"/>
        <v/>
      </c>
      <c r="M8" s="83">
        <f t="shared" si="3"/>
        <v>0.83333333333333337</v>
      </c>
      <c r="O8" s="71" t="str">
        <f t="shared" si="4"/>
        <v/>
      </c>
      <c r="P8" s="118" t="s">
        <v>64</v>
      </c>
      <c r="Q8" s="119">
        <f t="shared" si="5"/>
        <v>0</v>
      </c>
      <c r="R8" s="120">
        <f t="shared" si="5"/>
        <v>0</v>
      </c>
      <c r="S8" s="119">
        <f t="shared" si="5"/>
        <v>0</v>
      </c>
      <c r="T8" s="120">
        <f t="shared" si="5"/>
        <v>0</v>
      </c>
      <c r="U8" s="119">
        <f t="shared" si="6"/>
        <v>0</v>
      </c>
      <c r="V8" s="120">
        <f t="shared" si="7"/>
        <v>0</v>
      </c>
      <c r="W8" s="119">
        <f t="shared" si="8"/>
        <v>0</v>
      </c>
      <c r="X8" s="120">
        <f t="shared" si="8"/>
        <v>0</v>
      </c>
    </row>
    <row r="9" spans="1:24" x14ac:dyDescent="0.2">
      <c r="A9" s="76" t="s">
        <v>16</v>
      </c>
      <c r="B9" s="77">
        <v>9</v>
      </c>
      <c r="C9" s="77">
        <v>17</v>
      </c>
      <c r="D9" s="77">
        <v>64</v>
      </c>
      <c r="E9" s="78">
        <v>7.1111111111111098</v>
      </c>
      <c r="F9" s="77"/>
      <c r="G9" s="79">
        <v>1</v>
      </c>
      <c r="H9" s="79">
        <v>2005</v>
      </c>
      <c r="I9" s="79" t="str">
        <f t="shared" si="0"/>
        <v>2005-1</v>
      </c>
      <c r="J9" s="75">
        <f>VLOOKUP(I9,Meters!$A$1:$B$165,2,FALSE)</f>
        <v>332043</v>
      </c>
      <c r="K9" s="75">
        <f t="shared" si="1"/>
        <v>2.1416235581268421E-5</v>
      </c>
      <c r="L9" s="75" t="str">
        <f t="shared" si="2"/>
        <v/>
      </c>
      <c r="M9" s="83">
        <f t="shared" si="3"/>
        <v>0.52941176470588236</v>
      </c>
      <c r="O9" s="71" t="str">
        <f t="shared" si="4"/>
        <v/>
      </c>
      <c r="P9" s="118" t="s">
        <v>29</v>
      </c>
      <c r="Q9" s="119">
        <f t="shared" si="5"/>
        <v>0</v>
      </c>
      <c r="R9" s="120">
        <f t="shared" si="5"/>
        <v>0</v>
      </c>
      <c r="S9" s="119">
        <f t="shared" si="5"/>
        <v>0</v>
      </c>
      <c r="T9" s="120">
        <f t="shared" si="5"/>
        <v>0</v>
      </c>
      <c r="U9" s="119">
        <f t="shared" si="6"/>
        <v>0</v>
      </c>
      <c r="V9" s="120">
        <f t="shared" si="7"/>
        <v>0</v>
      </c>
      <c r="W9" s="119">
        <f t="shared" si="8"/>
        <v>0</v>
      </c>
      <c r="X9" s="120">
        <f t="shared" si="8"/>
        <v>0</v>
      </c>
    </row>
    <row r="10" spans="1:24" x14ac:dyDescent="0.2">
      <c r="A10" s="76" t="s">
        <v>17</v>
      </c>
      <c r="B10" s="77">
        <v>1</v>
      </c>
      <c r="C10" s="77">
        <v>1</v>
      </c>
      <c r="D10" s="77">
        <v>3</v>
      </c>
      <c r="E10" s="77">
        <v>3</v>
      </c>
      <c r="F10" s="77"/>
      <c r="G10" s="79">
        <v>1</v>
      </c>
      <c r="H10" s="79">
        <v>2005</v>
      </c>
      <c r="I10" s="79" t="str">
        <f t="shared" si="0"/>
        <v>2005-1</v>
      </c>
      <c r="J10" s="75">
        <f>VLOOKUP(I10,Meters!$A$1:$B$165,2,FALSE)</f>
        <v>332043</v>
      </c>
      <c r="K10" s="75">
        <f t="shared" si="1"/>
        <v>9.0349743858476153E-6</v>
      </c>
      <c r="L10" s="75" t="str">
        <f t="shared" si="2"/>
        <v/>
      </c>
      <c r="M10" s="83">
        <f t="shared" si="3"/>
        <v>1</v>
      </c>
      <c r="O10" s="71" t="str">
        <f t="shared" si="4"/>
        <v/>
      </c>
      <c r="P10" s="118" t="s">
        <v>59</v>
      </c>
      <c r="Q10" s="119">
        <f t="shared" si="5"/>
        <v>0</v>
      </c>
      <c r="R10" s="120">
        <f t="shared" si="5"/>
        <v>0</v>
      </c>
      <c r="S10" s="119">
        <f t="shared" si="5"/>
        <v>9.0166666666666675</v>
      </c>
      <c r="T10" s="120">
        <f t="shared" si="5"/>
        <v>0</v>
      </c>
      <c r="U10" s="119">
        <f t="shared" si="6"/>
        <v>0</v>
      </c>
      <c r="V10" s="120">
        <f t="shared" si="7"/>
        <v>0</v>
      </c>
      <c r="W10" s="119">
        <f t="shared" si="8"/>
        <v>541</v>
      </c>
      <c r="X10" s="120">
        <f t="shared" si="8"/>
        <v>0</v>
      </c>
    </row>
    <row r="11" spans="1:24" x14ac:dyDescent="0.2">
      <c r="A11" s="76" t="s">
        <v>18</v>
      </c>
      <c r="B11" s="77">
        <v>38</v>
      </c>
      <c r="C11" s="77">
        <v>51</v>
      </c>
      <c r="D11" s="77">
        <v>0</v>
      </c>
      <c r="E11" s="77">
        <v>0</v>
      </c>
      <c r="F11" s="77"/>
      <c r="G11" s="79">
        <v>1</v>
      </c>
      <c r="H11" s="79">
        <v>2005</v>
      </c>
      <c r="I11" s="79" t="str">
        <f t="shared" si="0"/>
        <v>2005-1</v>
      </c>
      <c r="J11" s="75">
        <f>VLOOKUP(I11,Meters!$A$1:$B$165,2,FALSE)</f>
        <v>332043</v>
      </c>
      <c r="K11" s="75">
        <f t="shared" si="1"/>
        <v>0</v>
      </c>
      <c r="L11" s="75" t="str">
        <f t="shared" si="2"/>
        <v/>
      </c>
      <c r="M11" s="83">
        <f t="shared" si="3"/>
        <v>0.74509803921568629</v>
      </c>
      <c r="O11" s="71" t="e">
        <f t="shared" si="4"/>
        <v>#DIV/0!</v>
      </c>
      <c r="P11" s="118" t="s">
        <v>56</v>
      </c>
      <c r="Q11" s="119">
        <f t="shared" si="5"/>
        <v>6450.5</v>
      </c>
      <c r="R11" s="120">
        <f t="shared" si="5"/>
        <v>0</v>
      </c>
      <c r="S11" s="119">
        <f t="shared" si="5"/>
        <v>4273.833333333333</v>
      </c>
      <c r="T11" s="120">
        <f t="shared" si="5"/>
        <v>0</v>
      </c>
      <c r="U11" s="119">
        <f t="shared" si="6"/>
        <v>1239</v>
      </c>
      <c r="V11" s="120">
        <f t="shared" si="7"/>
        <v>0</v>
      </c>
      <c r="W11" s="119">
        <f t="shared" si="8"/>
        <v>256430</v>
      </c>
      <c r="X11" s="120">
        <f t="shared" si="8"/>
        <v>0</v>
      </c>
    </row>
    <row r="12" spans="1:24" x14ac:dyDescent="0.2">
      <c r="A12" s="76" t="s">
        <v>19</v>
      </c>
      <c r="B12" s="77">
        <v>21</v>
      </c>
      <c r="C12" s="77">
        <v>24</v>
      </c>
      <c r="D12" s="77">
        <v>868</v>
      </c>
      <c r="E12" s="78">
        <v>41.3333333333333</v>
      </c>
      <c r="F12" s="77"/>
      <c r="G12" s="79">
        <v>1</v>
      </c>
      <c r="H12" s="79">
        <v>2005</v>
      </c>
      <c r="I12" s="79" t="str">
        <f t="shared" si="0"/>
        <v>2005-1</v>
      </c>
      <c r="J12" s="75">
        <f>VLOOKUP(I12,Meters!$A$1:$B$165,2,FALSE)</f>
        <v>332043</v>
      </c>
      <c r="K12" s="75">
        <f t="shared" si="1"/>
        <v>1.244818693161226E-4</v>
      </c>
      <c r="L12" s="75" t="str">
        <f t="shared" si="2"/>
        <v/>
      </c>
      <c r="M12" s="83">
        <f t="shared" si="3"/>
        <v>0.875</v>
      </c>
      <c r="O12" s="71" t="str">
        <f t="shared" si="4"/>
        <v/>
      </c>
      <c r="P12" s="118" t="s">
        <v>42</v>
      </c>
      <c r="Q12" s="119">
        <f t="shared" si="5"/>
        <v>0</v>
      </c>
      <c r="R12" s="120">
        <f t="shared" si="5"/>
        <v>1116.3333333333333</v>
      </c>
      <c r="S12" s="119">
        <f t="shared" si="5"/>
        <v>0</v>
      </c>
      <c r="T12" s="120">
        <f t="shared" si="5"/>
        <v>0</v>
      </c>
      <c r="U12" s="119">
        <f t="shared" si="6"/>
        <v>0</v>
      </c>
      <c r="V12" s="120">
        <f t="shared" si="7"/>
        <v>436</v>
      </c>
      <c r="W12" s="119">
        <f t="shared" si="8"/>
        <v>0</v>
      </c>
      <c r="X12" s="120">
        <f t="shared" si="8"/>
        <v>0</v>
      </c>
    </row>
    <row r="13" spans="1:24" x14ac:dyDescent="0.2">
      <c r="A13" s="76" t="s">
        <v>20</v>
      </c>
      <c r="B13" s="77">
        <v>6</v>
      </c>
      <c r="C13" s="77">
        <v>8</v>
      </c>
      <c r="D13" s="77">
        <v>90</v>
      </c>
      <c r="E13" s="77">
        <v>15</v>
      </c>
      <c r="F13" s="77"/>
      <c r="G13" s="79">
        <v>1</v>
      </c>
      <c r="H13" s="79">
        <v>2005</v>
      </c>
      <c r="I13" s="79" t="str">
        <f t="shared" si="0"/>
        <v>2005-1</v>
      </c>
      <c r="J13" s="75">
        <f>VLOOKUP(I13,Meters!$A$1:$B$165,2,FALSE)</f>
        <v>332043</v>
      </c>
      <c r="K13" s="75">
        <f t="shared" si="1"/>
        <v>4.5174871929238078E-5</v>
      </c>
      <c r="L13" s="75" t="str">
        <f t="shared" si="2"/>
        <v/>
      </c>
      <c r="M13" s="83">
        <f t="shared" si="3"/>
        <v>0.75</v>
      </c>
      <c r="O13" s="71" t="str">
        <f t="shared" si="4"/>
        <v/>
      </c>
      <c r="P13" s="121" t="s">
        <v>55</v>
      </c>
      <c r="Q13" s="119">
        <f t="shared" si="5"/>
        <v>1248</v>
      </c>
      <c r="R13" s="120">
        <f t="shared" si="5"/>
        <v>2.8333333333333335</v>
      </c>
      <c r="S13" s="119">
        <f t="shared" si="5"/>
        <v>28</v>
      </c>
      <c r="T13" s="120">
        <f t="shared" si="5"/>
        <v>0</v>
      </c>
      <c r="U13" s="119">
        <f t="shared" si="6"/>
        <v>390</v>
      </c>
      <c r="V13" s="120">
        <f t="shared" si="7"/>
        <v>1</v>
      </c>
      <c r="W13" s="119">
        <f t="shared" si="8"/>
        <v>1680</v>
      </c>
      <c r="X13" s="120">
        <f t="shared" si="8"/>
        <v>0</v>
      </c>
    </row>
    <row r="14" spans="1:24" x14ac:dyDescent="0.2">
      <c r="A14" s="76" t="s">
        <v>22</v>
      </c>
      <c r="B14" s="77">
        <v>9</v>
      </c>
      <c r="C14" s="77">
        <v>15</v>
      </c>
      <c r="D14" s="77">
        <v>72</v>
      </c>
      <c r="E14" s="77">
        <v>8</v>
      </c>
      <c r="F14" s="77"/>
      <c r="G14" s="79">
        <v>1</v>
      </c>
      <c r="H14" s="79">
        <v>2005</v>
      </c>
      <c r="I14" s="79" t="str">
        <f t="shared" si="0"/>
        <v>2005-1</v>
      </c>
      <c r="J14" s="75">
        <f>VLOOKUP(I14,Meters!$A$1:$B$165,2,FALSE)</f>
        <v>332043</v>
      </c>
      <c r="K14" s="75">
        <f t="shared" si="1"/>
        <v>2.4093265028926978E-5</v>
      </c>
      <c r="L14" s="75" t="str">
        <f t="shared" si="2"/>
        <v/>
      </c>
      <c r="M14" s="83">
        <f t="shared" si="3"/>
        <v>0.6</v>
      </c>
      <c r="O14" s="71" t="str">
        <f t="shared" si="4"/>
        <v/>
      </c>
      <c r="P14" s="122" t="s">
        <v>35</v>
      </c>
      <c r="Q14" s="119">
        <f t="shared" si="5"/>
        <v>626.13333333333333</v>
      </c>
      <c r="R14" s="120">
        <f t="shared" si="5"/>
        <v>1.05</v>
      </c>
      <c r="S14" s="119">
        <f t="shared" si="5"/>
        <v>4196</v>
      </c>
      <c r="T14" s="120">
        <f t="shared" si="5"/>
        <v>1.0666666666666667</v>
      </c>
      <c r="U14" s="119">
        <f t="shared" si="6"/>
        <v>2312</v>
      </c>
      <c r="V14" s="120">
        <f t="shared" si="7"/>
        <v>0</v>
      </c>
      <c r="W14" s="119">
        <f t="shared" si="8"/>
        <v>251760</v>
      </c>
      <c r="X14" s="120">
        <f t="shared" si="8"/>
        <v>64</v>
      </c>
    </row>
    <row r="15" spans="1:24" x14ac:dyDescent="0.2">
      <c r="A15" s="76" t="s">
        <v>23</v>
      </c>
      <c r="B15" s="77">
        <v>1</v>
      </c>
      <c r="C15" s="77">
        <v>1</v>
      </c>
      <c r="D15" s="77">
        <v>59</v>
      </c>
      <c r="E15" s="77">
        <v>59</v>
      </c>
      <c r="F15" s="77"/>
      <c r="G15" s="79">
        <v>1</v>
      </c>
      <c r="H15" s="79">
        <v>2005</v>
      </c>
      <c r="I15" s="79" t="str">
        <f t="shared" si="0"/>
        <v>2005-1</v>
      </c>
      <c r="J15" s="75">
        <f>VLOOKUP(I15,Meters!$A$1:$B$165,2,FALSE)</f>
        <v>332043</v>
      </c>
      <c r="K15" s="75">
        <f t="shared" si="1"/>
        <v>1.7768782958833644E-4</v>
      </c>
      <c r="L15" s="75" t="str">
        <f t="shared" si="2"/>
        <v/>
      </c>
      <c r="M15" s="83">
        <f t="shared" si="3"/>
        <v>1</v>
      </c>
      <c r="O15" s="71" t="str">
        <f t="shared" si="4"/>
        <v/>
      </c>
      <c r="P15" s="123" t="s">
        <v>84</v>
      </c>
      <c r="Q15" s="119">
        <f>SUM(Q5:Q14)</f>
        <v>8324.6333333333332</v>
      </c>
      <c r="R15" s="120">
        <f t="shared" ref="R15:T15" si="9">SUM(R5:R14)</f>
        <v>1120.2166666666665</v>
      </c>
      <c r="S15" s="119">
        <f t="shared" ref="S15" si="10">SUM(S5:S14)</f>
        <v>13957.75</v>
      </c>
      <c r="T15" s="120">
        <f t="shared" si="9"/>
        <v>1.0666666666666667</v>
      </c>
      <c r="U15" s="119">
        <f>SUM(U5:U14)</f>
        <v>3941</v>
      </c>
      <c r="V15" s="120">
        <f t="shared" ref="V15:X15" si="11">SUM(V5:V14)</f>
        <v>437</v>
      </c>
      <c r="W15" s="119">
        <f t="shared" ref="W15" si="12">SUM(W5:W14)</f>
        <v>837465</v>
      </c>
      <c r="X15" s="120">
        <f t="shared" si="11"/>
        <v>64</v>
      </c>
    </row>
    <row r="16" spans="1:24" x14ac:dyDescent="0.2">
      <c r="A16" s="76" t="s">
        <v>24</v>
      </c>
      <c r="B16" s="77">
        <v>4</v>
      </c>
      <c r="C16" s="77">
        <v>37</v>
      </c>
      <c r="D16" s="77">
        <v>0</v>
      </c>
      <c r="E16" s="77">
        <v>0</v>
      </c>
      <c r="F16" s="77"/>
      <c r="G16" s="79">
        <v>1</v>
      </c>
      <c r="H16" s="79">
        <v>2005</v>
      </c>
      <c r="I16" s="79" t="str">
        <f t="shared" si="0"/>
        <v>2005-1</v>
      </c>
      <c r="J16" s="75">
        <f>VLOOKUP(I16,Meters!$A$1:$B$165,2,FALSE)</f>
        <v>332043</v>
      </c>
      <c r="K16" s="75">
        <f t="shared" si="1"/>
        <v>0</v>
      </c>
      <c r="L16" s="75" t="str">
        <f t="shared" si="2"/>
        <v/>
      </c>
      <c r="M16" s="83">
        <f t="shared" si="3"/>
        <v>0.10810810810810811</v>
      </c>
      <c r="O16" s="71" t="e">
        <f t="shared" si="4"/>
        <v>#DIV/0!</v>
      </c>
      <c r="P16" s="124" t="s">
        <v>85</v>
      </c>
      <c r="Q16" s="119">
        <f>SUM(Q5:Q12)</f>
        <v>6450.5</v>
      </c>
      <c r="R16" s="120">
        <f t="shared" ref="R16:X16" si="13">SUM(R5:R12)</f>
        <v>1116.3333333333333</v>
      </c>
      <c r="S16" s="119">
        <f t="shared" ref="S16" si="14">SUM(S5:S12)</f>
        <v>9733.75</v>
      </c>
      <c r="T16" s="120">
        <f t="shared" si="13"/>
        <v>0</v>
      </c>
      <c r="U16" s="119">
        <f t="shared" si="13"/>
        <v>1239</v>
      </c>
      <c r="V16" s="120">
        <f t="shared" si="13"/>
        <v>436</v>
      </c>
      <c r="W16" s="119">
        <f t="shared" ref="W16" si="15">SUM(W5:W12)</f>
        <v>584025</v>
      </c>
      <c r="X16" s="120">
        <f t="shared" si="13"/>
        <v>0</v>
      </c>
    </row>
    <row r="17" spans="1:24" x14ac:dyDescent="0.2">
      <c r="A17" s="76" t="s">
        <v>26</v>
      </c>
      <c r="B17" s="77">
        <v>1</v>
      </c>
      <c r="C17" s="77">
        <v>2</v>
      </c>
      <c r="D17" s="77">
        <v>45</v>
      </c>
      <c r="E17" s="77">
        <v>45</v>
      </c>
      <c r="F17" s="77"/>
      <c r="G17" s="79">
        <v>1</v>
      </c>
      <c r="H17" s="79">
        <v>2005</v>
      </c>
      <c r="I17" s="79" t="str">
        <f t="shared" si="0"/>
        <v>2005-1</v>
      </c>
      <c r="J17" s="75">
        <f>VLOOKUP(I17,Meters!$A$1:$B$165,2,FALSE)</f>
        <v>332043</v>
      </c>
      <c r="K17" s="75">
        <f t="shared" si="1"/>
        <v>1.3552461578771423E-4</v>
      </c>
      <c r="L17" s="75" t="str">
        <f t="shared" si="2"/>
        <v/>
      </c>
      <c r="M17" s="83">
        <f t="shared" si="3"/>
        <v>0.5</v>
      </c>
      <c r="O17" s="71" t="str">
        <f t="shared" si="4"/>
        <v/>
      </c>
      <c r="P17" s="81"/>
      <c r="Q17" s="81"/>
      <c r="R17" s="81"/>
      <c r="T17" s="81"/>
      <c r="U17" s="81"/>
      <c r="V17" s="81"/>
      <c r="X17" s="81"/>
    </row>
    <row r="18" spans="1:24" x14ac:dyDescent="0.2">
      <c r="A18" s="76" t="s">
        <v>27</v>
      </c>
      <c r="B18" s="77">
        <v>1</v>
      </c>
      <c r="C18" s="77">
        <v>2</v>
      </c>
      <c r="D18" s="77">
        <v>12</v>
      </c>
      <c r="E18" s="77">
        <v>12</v>
      </c>
      <c r="F18" s="77"/>
      <c r="G18" s="79">
        <v>1</v>
      </c>
      <c r="H18" s="79">
        <v>2005</v>
      </c>
      <c r="I18" s="79" t="str">
        <f t="shared" si="0"/>
        <v>2005-1</v>
      </c>
      <c r="J18" s="75">
        <f>VLOOKUP(I18,Meters!$A$1:$B$165,2,FALSE)</f>
        <v>332043</v>
      </c>
      <c r="K18" s="75">
        <f t="shared" si="1"/>
        <v>3.6139897543390461E-5</v>
      </c>
      <c r="L18" s="75" t="str">
        <f t="shared" si="2"/>
        <v/>
      </c>
      <c r="M18" s="83">
        <f t="shared" si="3"/>
        <v>0.5</v>
      </c>
      <c r="O18" s="71" t="str">
        <f t="shared" si="4"/>
        <v/>
      </c>
    </row>
    <row r="19" spans="1:24" ht="18.75" x14ac:dyDescent="0.3">
      <c r="A19" s="76" t="s">
        <v>28</v>
      </c>
      <c r="B19" s="77">
        <v>3</v>
      </c>
      <c r="C19" s="77">
        <v>3</v>
      </c>
      <c r="D19" s="77">
        <v>631</v>
      </c>
      <c r="E19" s="78">
        <v>210.333333333333</v>
      </c>
      <c r="F19" s="77"/>
      <c r="G19" s="79">
        <v>1</v>
      </c>
      <c r="H19" s="79">
        <v>2005</v>
      </c>
      <c r="I19" s="79" t="str">
        <f t="shared" si="0"/>
        <v>2005-1</v>
      </c>
      <c r="J19" s="75">
        <f>VLOOKUP(I19,Meters!$A$1:$B$165,2,FALSE)</f>
        <v>332043</v>
      </c>
      <c r="K19" s="75">
        <f t="shared" si="1"/>
        <v>6.3345209305220413E-4</v>
      </c>
      <c r="L19" s="75" t="str">
        <f t="shared" si="2"/>
        <v/>
      </c>
      <c r="M19" s="83">
        <f t="shared" si="3"/>
        <v>1</v>
      </c>
      <c r="O19" s="71" t="str">
        <f t="shared" si="4"/>
        <v/>
      </c>
      <c r="P19" s="129" t="s">
        <v>88</v>
      </c>
      <c r="Q19" s="130"/>
      <c r="R19" s="130"/>
      <c r="S19" s="117"/>
      <c r="T19" s="81"/>
      <c r="U19" s="81"/>
      <c r="V19" s="81"/>
      <c r="X19" s="81"/>
    </row>
    <row r="20" spans="1:24" ht="15.75" thickBot="1" x14ac:dyDescent="0.3">
      <c r="A20" s="76" t="s">
        <v>30</v>
      </c>
      <c r="B20" s="77">
        <v>13</v>
      </c>
      <c r="C20" s="77">
        <v>13</v>
      </c>
      <c r="D20" s="77">
        <v>470</v>
      </c>
      <c r="E20" s="78">
        <v>36.153846153846203</v>
      </c>
      <c r="F20" s="77"/>
      <c r="G20" s="79">
        <v>1</v>
      </c>
      <c r="H20" s="79">
        <v>2005</v>
      </c>
      <c r="I20" s="79" t="str">
        <f t="shared" si="0"/>
        <v>2005-1</v>
      </c>
      <c r="J20" s="75">
        <f>VLOOKUP(I20,Meters!$A$1:$B$165,2,FALSE)</f>
        <v>332043</v>
      </c>
      <c r="K20" s="75">
        <f t="shared" si="1"/>
        <v>1.088830246499586E-4</v>
      </c>
      <c r="L20" s="75" t="str">
        <f t="shared" si="2"/>
        <v/>
      </c>
      <c r="M20" s="83">
        <f t="shared" si="3"/>
        <v>1</v>
      </c>
      <c r="O20" s="71" t="str">
        <f t="shared" si="4"/>
        <v/>
      </c>
      <c r="P20" s="128" t="s">
        <v>81</v>
      </c>
      <c r="Q20" s="150" t="s">
        <v>82</v>
      </c>
      <c r="R20" s="150"/>
      <c r="S20" s="150"/>
      <c r="T20" s="150"/>
      <c r="U20" s="150" t="s">
        <v>83</v>
      </c>
      <c r="V20" s="150"/>
      <c r="W20" s="150"/>
      <c r="X20" s="150"/>
    </row>
    <row r="21" spans="1:24" ht="12.75" customHeight="1" thickTop="1" x14ac:dyDescent="0.25">
      <c r="A21" s="76" t="s">
        <v>31</v>
      </c>
      <c r="B21" s="77">
        <v>17</v>
      </c>
      <c r="C21" s="77">
        <v>25</v>
      </c>
      <c r="D21" s="77">
        <v>196</v>
      </c>
      <c r="E21" s="78">
        <v>11.5294117647059</v>
      </c>
      <c r="F21" s="77"/>
      <c r="G21" s="79">
        <v>1</v>
      </c>
      <c r="H21" s="79">
        <v>2005</v>
      </c>
      <c r="I21" s="79" t="str">
        <f t="shared" si="0"/>
        <v>2005-1</v>
      </c>
      <c r="J21" s="75">
        <f>VLOOKUP(I21,Meters!$A$1:$B$165,2,FALSE)</f>
        <v>332043</v>
      </c>
      <c r="K21" s="75">
        <f t="shared" si="1"/>
        <v>3.4722646659335987E-5</v>
      </c>
      <c r="L21" s="75" t="str">
        <f t="shared" si="2"/>
        <v/>
      </c>
      <c r="M21" s="83">
        <f t="shared" si="3"/>
        <v>0.68</v>
      </c>
      <c r="O21" s="71" t="str">
        <f t="shared" si="4"/>
        <v/>
      </c>
      <c r="P21" s="125"/>
      <c r="Q21" s="126" t="s">
        <v>90</v>
      </c>
      <c r="R21" s="127" t="s">
        <v>91</v>
      </c>
      <c r="S21" s="126" t="s">
        <v>92</v>
      </c>
      <c r="T21" s="127" t="s">
        <v>93</v>
      </c>
      <c r="U21" s="126" t="s">
        <v>90</v>
      </c>
      <c r="V21" s="127" t="s">
        <v>91</v>
      </c>
      <c r="W21" s="126" t="s">
        <v>92</v>
      </c>
      <c r="X21" s="127" t="s">
        <v>93</v>
      </c>
    </row>
    <row r="22" spans="1:24" x14ac:dyDescent="0.2">
      <c r="A22" s="76" t="s">
        <v>32</v>
      </c>
      <c r="B22" s="77">
        <v>9</v>
      </c>
      <c r="C22" s="77">
        <v>13</v>
      </c>
      <c r="D22" s="77">
        <v>887</v>
      </c>
      <c r="E22" s="78">
        <v>98.5555555555556</v>
      </c>
      <c r="F22" s="77"/>
      <c r="G22" s="79">
        <v>1</v>
      </c>
      <c r="H22" s="79">
        <v>2005</v>
      </c>
      <c r="I22" s="79" t="str">
        <f t="shared" si="0"/>
        <v>2005-1</v>
      </c>
      <c r="J22" s="75">
        <f>VLOOKUP(I22,Meters!$A$1:$B$165,2,FALSE)</f>
        <v>332043</v>
      </c>
      <c r="K22" s="75">
        <f t="shared" si="1"/>
        <v>2.9681564000914217E-4</v>
      </c>
      <c r="L22" s="75" t="str">
        <f t="shared" si="2"/>
        <v/>
      </c>
      <c r="M22" s="83">
        <f t="shared" si="3"/>
        <v>0.69230769230769229</v>
      </c>
      <c r="O22" s="71" t="str">
        <f t="shared" si="4"/>
        <v/>
      </c>
      <c r="P22" s="118" t="s">
        <v>58</v>
      </c>
      <c r="Q22" s="119">
        <f>SUMIFS($F:$F,$A:$A,$P22,$O:$O,Q$21)/60</f>
        <v>0</v>
      </c>
      <c r="R22" s="120">
        <f t="shared" ref="R22:T31" si="16">SUMIFS($F:$F,$A:$A,$P22,$O:$O,R$21)/60</f>
        <v>0</v>
      </c>
      <c r="S22" s="119">
        <f t="shared" si="16"/>
        <v>5450.9</v>
      </c>
      <c r="T22" s="120">
        <f t="shared" si="16"/>
        <v>0</v>
      </c>
      <c r="U22" s="119">
        <f>SUMIFS(D:D,$A:$A,$P22,$O:$O,U$21)</f>
        <v>0</v>
      </c>
      <c r="V22" s="120">
        <f t="shared" ref="V22:X22" si="17">SUMIFS(E:E,$A:$A,$P22,$O:$O,V$21)</f>
        <v>0</v>
      </c>
      <c r="W22" s="119">
        <f t="shared" si="17"/>
        <v>327054</v>
      </c>
      <c r="X22" s="120">
        <f t="shared" si="17"/>
        <v>0</v>
      </c>
    </row>
    <row r="23" spans="1:24" x14ac:dyDescent="0.2">
      <c r="A23" s="76" t="s">
        <v>33</v>
      </c>
      <c r="B23" s="77">
        <v>0</v>
      </c>
      <c r="C23" s="77">
        <v>1</v>
      </c>
      <c r="D23" s="77">
        <v>4</v>
      </c>
      <c r="E23" s="80"/>
      <c r="F23" s="77"/>
      <c r="G23" s="79">
        <v>1</v>
      </c>
      <c r="H23" s="79">
        <v>2005</v>
      </c>
      <c r="I23" s="79" t="str">
        <f t="shared" si="0"/>
        <v>2005-1</v>
      </c>
      <c r="J23" s="75">
        <f>VLOOKUP(I23,Meters!$A$1:$B$165,2,FALSE)</f>
        <v>332043</v>
      </c>
      <c r="K23" s="75">
        <f t="shared" si="1"/>
        <v>0</v>
      </c>
      <c r="L23" s="75" t="str">
        <f t="shared" si="2"/>
        <v/>
      </c>
      <c r="M23" s="83">
        <f t="shared" si="3"/>
        <v>0</v>
      </c>
      <c r="O23" s="71" t="str">
        <f t="shared" si="4"/>
        <v/>
      </c>
      <c r="P23" s="118" t="s">
        <v>57</v>
      </c>
      <c r="Q23" s="119">
        <f t="shared" ref="Q23:Q31" si="18">SUMIFS($F:$F,$A:$A,$P23,$O:$O,Q$21)/60</f>
        <v>0</v>
      </c>
      <c r="R23" s="120">
        <f t="shared" si="16"/>
        <v>0</v>
      </c>
      <c r="S23" s="119">
        <f t="shared" si="16"/>
        <v>0</v>
      </c>
      <c r="T23" s="120">
        <f t="shared" si="16"/>
        <v>0</v>
      </c>
      <c r="U23" s="119">
        <f t="shared" ref="U23:U31" si="19">SUMIFS(D:D,$A:$A,$P23,$O:$O,U$21)</f>
        <v>0</v>
      </c>
      <c r="V23" s="120">
        <f t="shared" ref="V23:V31" si="20">SUMIFS(E:E,$A:$A,$P23,$O:$O,V$21)</f>
        <v>0</v>
      </c>
      <c r="W23" s="119">
        <f t="shared" ref="W23:W31" si="21">SUMIFS(F:F,$A:$A,$P23,$O:$O,W$21)</f>
        <v>0</v>
      </c>
      <c r="X23" s="120">
        <f t="shared" ref="X23:X31" si="22">SUMIFS(G:G,$A:$A,$P23,$O:$O,X$21)</f>
        <v>0</v>
      </c>
    </row>
    <row r="24" spans="1:24" x14ac:dyDescent="0.2">
      <c r="A24" s="76" t="s">
        <v>34</v>
      </c>
      <c r="B24" s="77">
        <v>1</v>
      </c>
      <c r="C24" s="77">
        <v>1</v>
      </c>
      <c r="D24" s="77">
        <v>364</v>
      </c>
      <c r="E24" s="77">
        <v>364</v>
      </c>
      <c r="F24" s="77"/>
      <c r="G24" s="79">
        <v>1</v>
      </c>
      <c r="H24" s="79">
        <v>2005</v>
      </c>
      <c r="I24" s="79" t="str">
        <f t="shared" si="0"/>
        <v>2005-1</v>
      </c>
      <c r="J24" s="75">
        <f>VLOOKUP(I24,Meters!$A$1:$B$165,2,FALSE)</f>
        <v>332043</v>
      </c>
      <c r="K24" s="75">
        <f t="shared" si="1"/>
        <v>1.0962435588161774E-3</v>
      </c>
      <c r="L24" s="75" t="str">
        <f t="shared" si="2"/>
        <v/>
      </c>
      <c r="M24" s="83">
        <f t="shared" si="3"/>
        <v>1</v>
      </c>
      <c r="O24" s="71" t="str">
        <f t="shared" si="4"/>
        <v/>
      </c>
      <c r="P24" s="118" t="s">
        <v>25</v>
      </c>
      <c r="Q24" s="119">
        <f t="shared" si="18"/>
        <v>0</v>
      </c>
      <c r="R24" s="120">
        <f t="shared" si="16"/>
        <v>0</v>
      </c>
      <c r="S24" s="119">
        <f t="shared" si="16"/>
        <v>0</v>
      </c>
      <c r="T24" s="120">
        <f t="shared" si="16"/>
        <v>0</v>
      </c>
      <c r="U24" s="119">
        <f t="shared" si="19"/>
        <v>0</v>
      </c>
      <c r="V24" s="120">
        <f t="shared" si="20"/>
        <v>0</v>
      </c>
      <c r="W24" s="119">
        <f t="shared" si="21"/>
        <v>0</v>
      </c>
      <c r="X24" s="120">
        <f t="shared" si="22"/>
        <v>0</v>
      </c>
    </row>
    <row r="25" spans="1:24" x14ac:dyDescent="0.2">
      <c r="A25" s="76" t="s">
        <v>35</v>
      </c>
      <c r="B25" s="77">
        <v>2</v>
      </c>
      <c r="C25" s="77">
        <v>3</v>
      </c>
      <c r="D25" s="77">
        <v>3109</v>
      </c>
      <c r="E25" s="78">
        <v>1554.5</v>
      </c>
      <c r="F25" s="77"/>
      <c r="G25" s="79">
        <v>1</v>
      </c>
      <c r="H25" s="79">
        <v>2005</v>
      </c>
      <c r="I25" s="79" t="str">
        <f t="shared" si="0"/>
        <v>2005-1</v>
      </c>
      <c r="J25" s="75">
        <f>VLOOKUP(I25,Meters!$A$1:$B$165,2,FALSE)</f>
        <v>332043</v>
      </c>
      <c r="K25" s="75">
        <f t="shared" si="1"/>
        <v>4.6816225609333734E-3</v>
      </c>
      <c r="L25" s="75" t="str">
        <f t="shared" si="2"/>
        <v/>
      </c>
      <c r="M25" s="83">
        <f t="shared" si="3"/>
        <v>0.66666666666666663</v>
      </c>
      <c r="O25" s="71" t="str">
        <f t="shared" si="4"/>
        <v/>
      </c>
      <c r="P25" s="118" t="s">
        <v>64</v>
      </c>
      <c r="Q25" s="119">
        <f t="shared" si="18"/>
        <v>0</v>
      </c>
      <c r="R25" s="120">
        <f t="shared" si="16"/>
        <v>0</v>
      </c>
      <c r="S25" s="119">
        <f t="shared" si="16"/>
        <v>0</v>
      </c>
      <c r="T25" s="120">
        <f t="shared" si="16"/>
        <v>0</v>
      </c>
      <c r="U25" s="119">
        <f t="shared" si="19"/>
        <v>0</v>
      </c>
      <c r="V25" s="120">
        <f t="shared" si="20"/>
        <v>0</v>
      </c>
      <c r="W25" s="119">
        <f t="shared" si="21"/>
        <v>0</v>
      </c>
      <c r="X25" s="120">
        <f t="shared" si="22"/>
        <v>0</v>
      </c>
    </row>
    <row r="26" spans="1:24" x14ac:dyDescent="0.2">
      <c r="A26" s="76" t="s">
        <v>36</v>
      </c>
      <c r="B26" s="77">
        <v>14</v>
      </c>
      <c r="C26" s="77">
        <v>40</v>
      </c>
      <c r="D26" s="77">
        <v>139</v>
      </c>
      <c r="E26" s="78">
        <v>9.9285714285714306</v>
      </c>
      <c r="F26" s="77"/>
      <c r="G26" s="79">
        <v>1</v>
      </c>
      <c r="H26" s="79">
        <v>2005</v>
      </c>
      <c r="I26" s="79" t="str">
        <f t="shared" si="0"/>
        <v>2005-1</v>
      </c>
      <c r="J26" s="75">
        <f>VLOOKUP(I26,Meters!$A$1:$B$165,2,FALSE)</f>
        <v>332043</v>
      </c>
      <c r="K26" s="75">
        <f t="shared" si="1"/>
        <v>2.9901462848400449E-5</v>
      </c>
      <c r="L26" s="75" t="str">
        <f t="shared" si="2"/>
        <v/>
      </c>
      <c r="M26" s="83">
        <f t="shared" si="3"/>
        <v>0.35</v>
      </c>
      <c r="O26" s="71" t="str">
        <f t="shared" si="4"/>
        <v/>
      </c>
      <c r="P26" s="118" t="s">
        <v>29</v>
      </c>
      <c r="Q26" s="119">
        <f t="shared" si="18"/>
        <v>0</v>
      </c>
      <c r="R26" s="120">
        <f t="shared" si="16"/>
        <v>0</v>
      </c>
      <c r="S26" s="119">
        <f t="shared" si="16"/>
        <v>0</v>
      </c>
      <c r="T26" s="120">
        <f t="shared" si="16"/>
        <v>0</v>
      </c>
      <c r="U26" s="119">
        <f t="shared" si="19"/>
        <v>0</v>
      </c>
      <c r="V26" s="120">
        <f t="shared" si="20"/>
        <v>0</v>
      </c>
      <c r="W26" s="119">
        <f t="shared" si="21"/>
        <v>0</v>
      </c>
      <c r="X26" s="120">
        <f t="shared" si="22"/>
        <v>0</v>
      </c>
    </row>
    <row r="27" spans="1:24" x14ac:dyDescent="0.2">
      <c r="A27" s="76" t="s">
        <v>37</v>
      </c>
      <c r="B27" s="77">
        <v>0</v>
      </c>
      <c r="C27" s="77">
        <v>1</v>
      </c>
      <c r="D27" s="77">
        <v>1</v>
      </c>
      <c r="E27" s="80"/>
      <c r="F27" s="77"/>
      <c r="G27" s="79">
        <v>1</v>
      </c>
      <c r="H27" s="79">
        <v>2005</v>
      </c>
      <c r="I27" s="79" t="str">
        <f t="shared" si="0"/>
        <v>2005-1</v>
      </c>
      <c r="J27" s="75">
        <f>VLOOKUP(I27,Meters!$A$1:$B$165,2,FALSE)</f>
        <v>332043</v>
      </c>
      <c r="K27" s="75">
        <f t="shared" si="1"/>
        <v>0</v>
      </c>
      <c r="L27" s="75" t="str">
        <f t="shared" si="2"/>
        <v/>
      </c>
      <c r="M27" s="83">
        <f t="shared" si="3"/>
        <v>0</v>
      </c>
      <c r="O27" s="71" t="str">
        <f t="shared" si="4"/>
        <v/>
      </c>
      <c r="P27" s="118" t="s">
        <v>59</v>
      </c>
      <c r="Q27" s="119">
        <f t="shared" si="18"/>
        <v>0</v>
      </c>
      <c r="R27" s="120">
        <f t="shared" si="16"/>
        <v>0</v>
      </c>
      <c r="S27" s="119">
        <f t="shared" si="16"/>
        <v>9.0166666666666675</v>
      </c>
      <c r="T27" s="120">
        <f t="shared" si="16"/>
        <v>0</v>
      </c>
      <c r="U27" s="119">
        <f t="shared" si="19"/>
        <v>0</v>
      </c>
      <c r="V27" s="120">
        <f t="shared" si="20"/>
        <v>0</v>
      </c>
      <c r="W27" s="119">
        <f t="shared" si="21"/>
        <v>541</v>
      </c>
      <c r="X27" s="120">
        <f t="shared" si="22"/>
        <v>0</v>
      </c>
    </row>
    <row r="28" spans="1:24" x14ac:dyDescent="0.2">
      <c r="A28" s="76" t="s">
        <v>38</v>
      </c>
      <c r="B28" s="77">
        <v>1</v>
      </c>
      <c r="C28" s="77">
        <v>2</v>
      </c>
      <c r="D28" s="77">
        <v>649</v>
      </c>
      <c r="E28" s="77">
        <v>649</v>
      </c>
      <c r="F28" s="77"/>
      <c r="G28" s="79">
        <v>1</v>
      </c>
      <c r="H28" s="79">
        <v>2005</v>
      </c>
      <c r="I28" s="79" t="str">
        <f t="shared" si="0"/>
        <v>2005-1</v>
      </c>
      <c r="J28" s="75">
        <f>VLOOKUP(I28,Meters!$A$1:$B$165,2,FALSE)</f>
        <v>332043</v>
      </c>
      <c r="K28" s="75">
        <f t="shared" si="1"/>
        <v>1.9545661254717008E-3</v>
      </c>
      <c r="L28" s="75" t="str">
        <f t="shared" si="2"/>
        <v/>
      </c>
      <c r="M28" s="83">
        <f t="shared" si="3"/>
        <v>0.5</v>
      </c>
      <c r="O28" s="71" t="str">
        <f t="shared" si="4"/>
        <v/>
      </c>
      <c r="P28" s="118" t="s">
        <v>56</v>
      </c>
      <c r="Q28" s="119">
        <f t="shared" si="18"/>
        <v>6450.5</v>
      </c>
      <c r="R28" s="120">
        <f t="shared" si="16"/>
        <v>0</v>
      </c>
      <c r="S28" s="119">
        <f t="shared" si="16"/>
        <v>0</v>
      </c>
      <c r="T28" s="120">
        <f t="shared" si="16"/>
        <v>0</v>
      </c>
      <c r="U28" s="119">
        <f t="shared" si="19"/>
        <v>1239</v>
      </c>
      <c r="V28" s="120">
        <f t="shared" si="20"/>
        <v>0</v>
      </c>
      <c r="W28" s="119">
        <f t="shared" si="21"/>
        <v>0</v>
      </c>
      <c r="X28" s="120">
        <f t="shared" si="22"/>
        <v>0</v>
      </c>
    </row>
    <row r="29" spans="1:24" x14ac:dyDescent="0.2">
      <c r="A29" s="76" t="s">
        <v>39</v>
      </c>
      <c r="B29" s="77">
        <v>15</v>
      </c>
      <c r="C29" s="77">
        <v>15</v>
      </c>
      <c r="D29" s="77">
        <v>72</v>
      </c>
      <c r="E29" s="78">
        <v>4.8</v>
      </c>
      <c r="F29" s="77"/>
      <c r="G29" s="79">
        <v>1</v>
      </c>
      <c r="H29" s="79">
        <v>2005</v>
      </c>
      <c r="I29" s="79" t="str">
        <f t="shared" si="0"/>
        <v>2005-1</v>
      </c>
      <c r="J29" s="75">
        <f>VLOOKUP(I29,Meters!$A$1:$B$165,2,FALSE)</f>
        <v>332043</v>
      </c>
      <c r="K29" s="75">
        <f t="shared" si="1"/>
        <v>1.4455959017356186E-5</v>
      </c>
      <c r="L29" s="75" t="str">
        <f t="shared" si="2"/>
        <v/>
      </c>
      <c r="M29" s="83">
        <f t="shared" si="3"/>
        <v>1</v>
      </c>
      <c r="O29" s="71" t="str">
        <f t="shared" si="4"/>
        <v/>
      </c>
      <c r="P29" s="118" t="s">
        <v>42</v>
      </c>
      <c r="Q29" s="119">
        <f t="shared" si="18"/>
        <v>0</v>
      </c>
      <c r="R29" s="120">
        <f t="shared" si="16"/>
        <v>0</v>
      </c>
      <c r="S29" s="119">
        <f t="shared" si="16"/>
        <v>0</v>
      </c>
      <c r="T29" s="120">
        <f t="shared" si="16"/>
        <v>0</v>
      </c>
      <c r="U29" s="119">
        <f t="shared" si="19"/>
        <v>0</v>
      </c>
      <c r="V29" s="120">
        <f t="shared" si="20"/>
        <v>0</v>
      </c>
      <c r="W29" s="119">
        <f t="shared" si="21"/>
        <v>0</v>
      </c>
      <c r="X29" s="120">
        <f t="shared" si="22"/>
        <v>0</v>
      </c>
    </row>
    <row r="30" spans="1:24" x14ac:dyDescent="0.2">
      <c r="A30" s="76" t="s">
        <v>41</v>
      </c>
      <c r="B30" s="77">
        <v>1</v>
      </c>
      <c r="C30" s="77">
        <v>1</v>
      </c>
      <c r="D30" s="77">
        <v>2</v>
      </c>
      <c r="E30" s="77">
        <v>2</v>
      </c>
      <c r="F30" s="77"/>
      <c r="G30" s="79">
        <v>1</v>
      </c>
      <c r="H30" s="79">
        <v>2005</v>
      </c>
      <c r="I30" s="79" t="str">
        <f t="shared" si="0"/>
        <v>2005-1</v>
      </c>
      <c r="J30" s="75">
        <f>VLOOKUP(I30,Meters!$A$1:$B$165,2,FALSE)</f>
        <v>332043</v>
      </c>
      <c r="K30" s="75">
        <f t="shared" si="1"/>
        <v>6.0233162572317444E-6</v>
      </c>
      <c r="L30" s="75" t="str">
        <f t="shared" si="2"/>
        <v/>
      </c>
      <c r="M30" s="83">
        <f t="shared" si="3"/>
        <v>1</v>
      </c>
      <c r="O30" s="71" t="str">
        <f t="shared" si="4"/>
        <v/>
      </c>
      <c r="P30" s="121" t="s">
        <v>55</v>
      </c>
      <c r="Q30" s="119">
        <f t="shared" si="18"/>
        <v>1248</v>
      </c>
      <c r="R30" s="120">
        <f t="shared" si="16"/>
        <v>0</v>
      </c>
      <c r="S30" s="119">
        <f t="shared" si="16"/>
        <v>0</v>
      </c>
      <c r="T30" s="120">
        <f t="shared" si="16"/>
        <v>0</v>
      </c>
      <c r="U30" s="119">
        <f t="shared" si="19"/>
        <v>390</v>
      </c>
      <c r="V30" s="120">
        <f t="shared" si="20"/>
        <v>0</v>
      </c>
      <c r="W30" s="119">
        <f t="shared" si="21"/>
        <v>0</v>
      </c>
      <c r="X30" s="120">
        <f t="shared" si="22"/>
        <v>0</v>
      </c>
    </row>
    <row r="31" spans="1:24" x14ac:dyDescent="0.2">
      <c r="A31" s="76" t="s">
        <v>43</v>
      </c>
      <c r="B31" s="77">
        <v>8</v>
      </c>
      <c r="C31" s="77">
        <v>9</v>
      </c>
      <c r="D31" s="77">
        <v>41</v>
      </c>
      <c r="E31" s="78">
        <v>5.125</v>
      </c>
      <c r="F31" s="77"/>
      <c r="G31" s="79">
        <v>1</v>
      </c>
      <c r="H31" s="79">
        <v>2005</v>
      </c>
      <c r="I31" s="79" t="str">
        <f t="shared" si="0"/>
        <v>2005-1</v>
      </c>
      <c r="J31" s="75">
        <f>VLOOKUP(I31,Meters!$A$1:$B$165,2,FALSE)</f>
        <v>332043</v>
      </c>
      <c r="K31" s="75">
        <f t="shared" si="1"/>
        <v>1.5434747909156344E-5</v>
      </c>
      <c r="L31" s="75" t="str">
        <f t="shared" si="2"/>
        <v/>
      </c>
      <c r="M31" s="83">
        <f t="shared" si="3"/>
        <v>0.88888888888888884</v>
      </c>
      <c r="O31" s="71" t="str">
        <f t="shared" si="4"/>
        <v/>
      </c>
      <c r="P31" s="122" t="s">
        <v>35</v>
      </c>
      <c r="Q31" s="119">
        <f t="shared" si="18"/>
        <v>0</v>
      </c>
      <c r="R31" s="120">
        <f t="shared" si="16"/>
        <v>0</v>
      </c>
      <c r="S31" s="119">
        <f t="shared" si="16"/>
        <v>0</v>
      </c>
      <c r="T31" s="120">
        <f t="shared" si="16"/>
        <v>0</v>
      </c>
      <c r="U31" s="119">
        <f t="shared" si="19"/>
        <v>0</v>
      </c>
      <c r="V31" s="120">
        <f t="shared" si="20"/>
        <v>0</v>
      </c>
      <c r="W31" s="119">
        <f t="shared" si="21"/>
        <v>0</v>
      </c>
      <c r="X31" s="120">
        <f t="shared" si="22"/>
        <v>0</v>
      </c>
    </row>
    <row r="32" spans="1:24" x14ac:dyDescent="0.2">
      <c r="A32" s="76" t="s">
        <v>45</v>
      </c>
      <c r="B32" s="77">
        <v>3</v>
      </c>
      <c r="C32" s="77">
        <v>5</v>
      </c>
      <c r="D32" s="77">
        <v>719</v>
      </c>
      <c r="E32" s="78">
        <v>239.666666666667</v>
      </c>
      <c r="F32" s="77"/>
      <c r="G32" s="79">
        <v>1</v>
      </c>
      <c r="H32" s="79">
        <v>2005</v>
      </c>
      <c r="I32" s="79" t="str">
        <f t="shared" si="0"/>
        <v>2005-1</v>
      </c>
      <c r="J32" s="75">
        <f>VLOOKUP(I32,Meters!$A$1:$B$165,2,FALSE)</f>
        <v>332043</v>
      </c>
      <c r="K32" s="75">
        <f t="shared" si="1"/>
        <v>7.2179406482493838E-4</v>
      </c>
      <c r="L32" s="75" t="str">
        <f t="shared" si="2"/>
        <v/>
      </c>
      <c r="M32" s="83">
        <f t="shared" si="3"/>
        <v>0.6</v>
      </c>
      <c r="O32" s="71" t="str">
        <f t="shared" si="4"/>
        <v/>
      </c>
      <c r="P32" s="123" t="s">
        <v>84</v>
      </c>
      <c r="Q32" s="119">
        <f>SUM(Q22:Q31)</f>
        <v>7698.5</v>
      </c>
      <c r="R32" s="120">
        <f t="shared" ref="R32:T32" si="23">SUM(R22:R31)</f>
        <v>0</v>
      </c>
      <c r="S32" s="119">
        <f t="shared" si="23"/>
        <v>5459.9166666666661</v>
      </c>
      <c r="T32" s="120">
        <f t="shared" si="23"/>
        <v>0</v>
      </c>
      <c r="U32" s="119">
        <f>SUM(U22:U31)</f>
        <v>1629</v>
      </c>
      <c r="V32" s="120">
        <f t="shared" ref="V32:X32" si="24">SUM(V22:V31)</f>
        <v>0</v>
      </c>
      <c r="W32" s="119">
        <f t="shared" si="24"/>
        <v>327595</v>
      </c>
      <c r="X32" s="120">
        <f t="shared" si="24"/>
        <v>0</v>
      </c>
    </row>
    <row r="33" spans="1:24" x14ac:dyDescent="0.2">
      <c r="A33" s="76" t="s">
        <v>46</v>
      </c>
      <c r="B33" s="77">
        <v>9</v>
      </c>
      <c r="C33" s="77">
        <v>17</v>
      </c>
      <c r="D33" s="77">
        <v>3179</v>
      </c>
      <c r="E33" s="78">
        <v>353.222222222222</v>
      </c>
      <c r="F33" s="77"/>
      <c r="G33" s="79">
        <v>1</v>
      </c>
      <c r="H33" s="79">
        <v>2005</v>
      </c>
      <c r="I33" s="79" t="str">
        <f t="shared" si="0"/>
        <v>2005-1</v>
      </c>
      <c r="J33" s="75">
        <f>VLOOKUP(I33,Meters!$A$1:$B$165,2,FALSE)</f>
        <v>332043</v>
      </c>
      <c r="K33" s="75">
        <f t="shared" si="1"/>
        <v>1.0637845767633167E-3</v>
      </c>
      <c r="L33" s="75" t="str">
        <f t="shared" si="2"/>
        <v/>
      </c>
      <c r="M33" s="83">
        <f t="shared" si="3"/>
        <v>0.52941176470588236</v>
      </c>
      <c r="O33" s="71" t="str">
        <f t="shared" si="4"/>
        <v/>
      </c>
      <c r="P33" s="124" t="s">
        <v>85</v>
      </c>
      <c r="Q33" s="119">
        <f>SUM(Q22:Q29)</f>
        <v>6450.5</v>
      </c>
      <c r="R33" s="120">
        <f t="shared" ref="R33:X33" si="25">SUM(R22:R29)</f>
        <v>0</v>
      </c>
      <c r="S33" s="119">
        <f t="shared" si="25"/>
        <v>5459.9166666666661</v>
      </c>
      <c r="T33" s="120">
        <f t="shared" si="25"/>
        <v>0</v>
      </c>
      <c r="U33" s="119">
        <f t="shared" si="25"/>
        <v>1239</v>
      </c>
      <c r="V33" s="120">
        <f t="shared" si="25"/>
        <v>0</v>
      </c>
      <c r="W33" s="119">
        <f t="shared" si="25"/>
        <v>327595</v>
      </c>
      <c r="X33" s="120">
        <f t="shared" si="25"/>
        <v>0</v>
      </c>
    </row>
    <row r="34" spans="1:24" x14ac:dyDescent="0.2">
      <c r="A34" s="76" t="s">
        <v>47</v>
      </c>
      <c r="B34" s="77">
        <v>4</v>
      </c>
      <c r="C34" s="77">
        <v>7</v>
      </c>
      <c r="D34" s="77">
        <v>33</v>
      </c>
      <c r="E34" s="78">
        <v>8.25</v>
      </c>
      <c r="F34" s="77"/>
      <c r="G34" s="79">
        <v>1</v>
      </c>
      <c r="H34" s="79">
        <v>2005</v>
      </c>
      <c r="I34" s="79" t="str">
        <f t="shared" si="0"/>
        <v>2005-1</v>
      </c>
      <c r="J34" s="75">
        <f>VLOOKUP(I34,Meters!$A$1:$B$165,2,FALSE)</f>
        <v>332043</v>
      </c>
      <c r="K34" s="75">
        <f t="shared" si="1"/>
        <v>2.4846179561080945E-5</v>
      </c>
      <c r="L34" s="75" t="str">
        <f t="shared" si="2"/>
        <v/>
      </c>
      <c r="M34" s="83">
        <f t="shared" si="3"/>
        <v>0.5714285714285714</v>
      </c>
      <c r="O34" s="71" t="str">
        <f t="shared" si="4"/>
        <v/>
      </c>
    </row>
    <row r="35" spans="1:24" x14ac:dyDescent="0.2">
      <c r="A35" s="76" t="s">
        <v>48</v>
      </c>
      <c r="B35" s="77">
        <v>3</v>
      </c>
      <c r="C35" s="77">
        <v>3</v>
      </c>
      <c r="D35" s="77">
        <v>11</v>
      </c>
      <c r="E35" s="78">
        <v>3.6666666666666701</v>
      </c>
      <c r="F35" s="77"/>
      <c r="G35" s="79">
        <v>1</v>
      </c>
      <c r="H35" s="79">
        <v>2005</v>
      </c>
      <c r="I35" s="79" t="str">
        <f t="shared" si="0"/>
        <v>2005-1</v>
      </c>
      <c r="J35" s="75">
        <f>VLOOKUP(I35,Meters!$A$1:$B$165,2,FALSE)</f>
        <v>332043</v>
      </c>
      <c r="K35" s="75">
        <f t="shared" si="1"/>
        <v>1.1042746471591541E-5</v>
      </c>
      <c r="L35" s="75" t="str">
        <f t="shared" si="2"/>
        <v/>
      </c>
      <c r="M35" s="83">
        <f t="shared" si="3"/>
        <v>1</v>
      </c>
      <c r="O35" s="71" t="str">
        <f t="shared" si="4"/>
        <v/>
      </c>
    </row>
    <row r="36" spans="1:24" x14ac:dyDescent="0.2">
      <c r="A36" s="76" t="s">
        <v>49</v>
      </c>
      <c r="B36" s="77">
        <v>9</v>
      </c>
      <c r="C36" s="77">
        <v>10</v>
      </c>
      <c r="D36" s="77">
        <v>18</v>
      </c>
      <c r="E36" s="77">
        <v>2</v>
      </c>
      <c r="F36" s="77"/>
      <c r="G36" s="79">
        <v>1</v>
      </c>
      <c r="H36" s="79">
        <v>2005</v>
      </c>
      <c r="I36" s="79" t="str">
        <f t="shared" si="0"/>
        <v>2005-1</v>
      </c>
      <c r="J36" s="75">
        <f>VLOOKUP(I36,Meters!$A$1:$B$165,2,FALSE)</f>
        <v>332043</v>
      </c>
      <c r="K36" s="75">
        <f t="shared" si="1"/>
        <v>6.0233162572317444E-6</v>
      </c>
      <c r="L36" s="75" t="str">
        <f t="shared" si="2"/>
        <v/>
      </c>
      <c r="M36" s="83">
        <f t="shared" si="3"/>
        <v>0.9</v>
      </c>
      <c r="O36" s="71" t="str">
        <f t="shared" si="4"/>
        <v/>
      </c>
    </row>
    <row r="37" spans="1:24" x14ac:dyDescent="0.2">
      <c r="A37" s="76" t="s">
        <v>51</v>
      </c>
      <c r="B37" s="77">
        <v>26</v>
      </c>
      <c r="C37" s="77">
        <v>34</v>
      </c>
      <c r="D37" s="77">
        <v>387</v>
      </c>
      <c r="E37" s="78">
        <v>14.884615384615399</v>
      </c>
      <c r="F37" s="77"/>
      <c r="G37" s="79">
        <v>1</v>
      </c>
      <c r="H37" s="79">
        <v>2005</v>
      </c>
      <c r="I37" s="79" t="str">
        <f t="shared" si="0"/>
        <v>2005-1</v>
      </c>
      <c r="J37" s="75">
        <f>VLOOKUP(I37,Meters!$A$1:$B$165,2,FALSE)</f>
        <v>332043</v>
      </c>
      <c r="K37" s="75">
        <f t="shared" si="1"/>
        <v>4.482737291439783E-5</v>
      </c>
      <c r="L37" s="75" t="str">
        <f t="shared" si="2"/>
        <v/>
      </c>
      <c r="M37" s="83">
        <f t="shared" si="3"/>
        <v>0.76470588235294112</v>
      </c>
      <c r="O37" s="71" t="str">
        <f t="shared" si="4"/>
        <v/>
      </c>
    </row>
    <row r="38" spans="1:24" x14ac:dyDescent="0.2">
      <c r="A38" s="76" t="s">
        <v>52</v>
      </c>
      <c r="B38" s="77">
        <v>17</v>
      </c>
      <c r="C38" s="77">
        <v>25</v>
      </c>
      <c r="D38" s="77">
        <v>869</v>
      </c>
      <c r="E38" s="78">
        <v>51.117647058823501</v>
      </c>
      <c r="F38" s="77"/>
      <c r="G38" s="79">
        <v>1</v>
      </c>
      <c r="H38" s="79">
        <v>2005</v>
      </c>
      <c r="I38" s="79" t="str">
        <f t="shared" si="0"/>
        <v>2005-1</v>
      </c>
      <c r="J38" s="75">
        <f>VLOOKUP(I38,Meters!$A$1:$B$165,2,FALSE)</f>
        <v>332043</v>
      </c>
      <c r="K38" s="75">
        <f t="shared" si="1"/>
        <v>1.5394887728042303E-4</v>
      </c>
      <c r="L38" s="75" t="str">
        <f t="shared" si="2"/>
        <v/>
      </c>
      <c r="M38" s="83">
        <f t="shared" si="3"/>
        <v>0.68</v>
      </c>
      <c r="O38" s="71" t="str">
        <f t="shared" si="4"/>
        <v/>
      </c>
    </row>
    <row r="39" spans="1:24" x14ac:dyDescent="0.2">
      <c r="A39" s="76" t="s">
        <v>53</v>
      </c>
      <c r="B39" s="77">
        <v>55</v>
      </c>
      <c r="C39" s="77">
        <v>69</v>
      </c>
      <c r="D39" s="77">
        <v>2773</v>
      </c>
      <c r="E39" s="78">
        <v>50.4181818181818</v>
      </c>
      <c r="F39" s="77"/>
      <c r="G39" s="79">
        <v>1</v>
      </c>
      <c r="H39" s="79">
        <v>2005</v>
      </c>
      <c r="I39" s="79" t="str">
        <f t="shared" si="0"/>
        <v>2005-1</v>
      </c>
      <c r="J39" s="75">
        <f>VLOOKUP(I39,Meters!$A$1:$B$165,2,FALSE)</f>
        <v>332043</v>
      </c>
      <c r="K39" s="75">
        <f t="shared" si="1"/>
        <v>1.5184232710276018E-4</v>
      </c>
      <c r="L39" s="75" t="str">
        <f t="shared" si="2"/>
        <v/>
      </c>
      <c r="M39" s="83">
        <f t="shared" si="3"/>
        <v>0.79710144927536231</v>
      </c>
      <c r="O39" s="71" t="str">
        <f t="shared" si="4"/>
        <v/>
      </c>
    </row>
    <row r="40" spans="1:24" x14ac:dyDescent="0.2">
      <c r="A40" s="2" t="s">
        <v>8</v>
      </c>
      <c r="B40" s="3">
        <v>14</v>
      </c>
      <c r="C40" s="3">
        <v>14</v>
      </c>
      <c r="D40" s="3">
        <v>1787</v>
      </c>
      <c r="E40" s="4">
        <v>127.642857142857</v>
      </c>
      <c r="F40" s="3"/>
      <c r="G40" s="5">
        <v>2</v>
      </c>
      <c r="H40" s="5">
        <v>2005</v>
      </c>
      <c r="I40" s="79" t="str">
        <f t="shared" si="0"/>
        <v>2005-2</v>
      </c>
      <c r="J40" s="75">
        <f>VLOOKUP(I40,Meters!$A$1:$B$165,2,FALSE)</f>
        <v>331380</v>
      </c>
      <c r="K40" s="75">
        <f t="shared" si="1"/>
        <v>3.8518575998206591E-4</v>
      </c>
      <c r="L40" s="75" t="str">
        <f t="shared" si="2"/>
        <v/>
      </c>
      <c r="M40" s="83">
        <f t="shared" si="3"/>
        <v>1</v>
      </c>
      <c r="O40" s="71" t="str">
        <f t="shared" si="4"/>
        <v/>
      </c>
    </row>
    <row r="41" spans="1:24" x14ac:dyDescent="0.2">
      <c r="A41" s="2" t="s">
        <v>9</v>
      </c>
      <c r="B41" s="3">
        <v>48</v>
      </c>
      <c r="C41" s="3">
        <v>48</v>
      </c>
      <c r="D41" s="3">
        <v>1056</v>
      </c>
      <c r="E41" s="3">
        <v>22</v>
      </c>
      <c r="F41" s="3"/>
      <c r="G41" s="5">
        <v>2</v>
      </c>
      <c r="H41" s="5">
        <v>2005</v>
      </c>
      <c r="I41" s="79" t="str">
        <f t="shared" si="0"/>
        <v>2005-2</v>
      </c>
      <c r="J41" s="75">
        <f>VLOOKUP(I41,Meters!$A$1:$B$165,2,FALSE)</f>
        <v>331380</v>
      </c>
      <c r="K41" s="75">
        <f t="shared" si="1"/>
        <v>6.638903977307019E-5</v>
      </c>
      <c r="L41" s="75" t="str">
        <f t="shared" si="2"/>
        <v/>
      </c>
      <c r="M41" s="83">
        <f t="shared" si="3"/>
        <v>1</v>
      </c>
      <c r="O41" s="71" t="str">
        <f t="shared" si="4"/>
        <v/>
      </c>
    </row>
    <row r="42" spans="1:24" x14ac:dyDescent="0.2">
      <c r="A42" s="2" t="s">
        <v>11</v>
      </c>
      <c r="B42" s="3">
        <v>6</v>
      </c>
      <c r="C42" s="3">
        <v>14</v>
      </c>
      <c r="D42" s="3">
        <v>130</v>
      </c>
      <c r="E42" s="4">
        <v>21.6666666666667</v>
      </c>
      <c r="F42" s="3"/>
      <c r="G42" s="5">
        <v>2</v>
      </c>
      <c r="H42" s="5">
        <v>2005</v>
      </c>
      <c r="I42" s="79" t="str">
        <f t="shared" si="0"/>
        <v>2005-2</v>
      </c>
      <c r="J42" s="75">
        <f>VLOOKUP(I42,Meters!$A$1:$B$165,2,FALSE)</f>
        <v>331380</v>
      </c>
      <c r="K42" s="75">
        <f t="shared" si="1"/>
        <v>6.5383145231054078E-5</v>
      </c>
      <c r="L42" s="75" t="str">
        <f t="shared" si="2"/>
        <v/>
      </c>
      <c r="M42" s="83">
        <f t="shared" si="3"/>
        <v>0.42857142857142855</v>
      </c>
      <c r="O42" s="71" t="str">
        <f t="shared" si="4"/>
        <v/>
      </c>
    </row>
    <row r="43" spans="1:24" x14ac:dyDescent="0.2">
      <c r="A43" s="2" t="s">
        <v>12</v>
      </c>
      <c r="B43" s="3">
        <v>27</v>
      </c>
      <c r="C43" s="3">
        <v>49</v>
      </c>
      <c r="D43" s="3">
        <v>11481</v>
      </c>
      <c r="E43" s="4">
        <v>425.222222222222</v>
      </c>
      <c r="F43" s="3"/>
      <c r="G43" s="5">
        <v>2</v>
      </c>
      <c r="H43" s="5">
        <v>2005</v>
      </c>
      <c r="I43" s="79" t="str">
        <f t="shared" si="0"/>
        <v>2005-2</v>
      </c>
      <c r="J43" s="75">
        <f>VLOOKUP(I43,Meters!$A$1:$B$165,2,FALSE)</f>
        <v>331380</v>
      </c>
      <c r="K43" s="75">
        <f t="shared" si="1"/>
        <v>1.2831861374320176E-3</v>
      </c>
      <c r="L43" s="75" t="str">
        <f t="shared" si="2"/>
        <v/>
      </c>
      <c r="M43" s="83">
        <f t="shared" si="3"/>
        <v>0.55102040816326525</v>
      </c>
      <c r="O43" s="71" t="str">
        <f t="shared" si="4"/>
        <v/>
      </c>
    </row>
    <row r="44" spans="1:24" x14ac:dyDescent="0.2">
      <c r="A44" s="2" t="s">
        <v>13</v>
      </c>
      <c r="B44" s="3">
        <v>2</v>
      </c>
      <c r="C44" s="3">
        <v>2</v>
      </c>
      <c r="D44" s="3">
        <v>27</v>
      </c>
      <c r="E44" s="4">
        <v>13.5</v>
      </c>
      <c r="F44" s="3"/>
      <c r="G44" s="5">
        <v>2</v>
      </c>
      <c r="H44" s="5">
        <v>2005</v>
      </c>
      <c r="I44" s="79" t="str">
        <f t="shared" si="0"/>
        <v>2005-2</v>
      </c>
      <c r="J44" s="75">
        <f>VLOOKUP(I44,Meters!$A$1:$B$165,2,FALSE)</f>
        <v>331380</v>
      </c>
      <c r="K44" s="75">
        <f t="shared" si="1"/>
        <v>4.0738728951656709E-5</v>
      </c>
      <c r="L44" s="75" t="str">
        <f t="shared" si="2"/>
        <v/>
      </c>
      <c r="M44" s="83">
        <f t="shared" si="3"/>
        <v>1</v>
      </c>
      <c r="O44" s="71" t="str">
        <f t="shared" si="4"/>
        <v/>
      </c>
    </row>
    <row r="45" spans="1:24" x14ac:dyDescent="0.2">
      <c r="A45" s="2" t="s">
        <v>14</v>
      </c>
      <c r="B45" s="3">
        <v>9</v>
      </c>
      <c r="C45" s="3">
        <v>20</v>
      </c>
      <c r="D45" s="3">
        <v>28</v>
      </c>
      <c r="E45" s="4">
        <v>3.1111111111111098</v>
      </c>
      <c r="F45" s="3"/>
      <c r="G45" s="5">
        <v>2</v>
      </c>
      <c r="H45" s="5">
        <v>2005</v>
      </c>
      <c r="I45" s="79" t="str">
        <f t="shared" si="0"/>
        <v>2005-2</v>
      </c>
      <c r="J45" s="75">
        <f>VLOOKUP(I45,Meters!$A$1:$B$165,2,FALSE)</f>
        <v>331380</v>
      </c>
      <c r="K45" s="75">
        <f t="shared" si="1"/>
        <v>9.3883490588180037E-6</v>
      </c>
      <c r="L45" s="75" t="str">
        <f t="shared" si="2"/>
        <v/>
      </c>
      <c r="M45" s="83">
        <f t="shared" si="3"/>
        <v>0.45</v>
      </c>
      <c r="O45" s="71" t="str">
        <f t="shared" si="4"/>
        <v/>
      </c>
    </row>
    <row r="46" spans="1:24" x14ac:dyDescent="0.2">
      <c r="A46" s="2" t="s">
        <v>15</v>
      </c>
      <c r="B46" s="3">
        <v>8</v>
      </c>
      <c r="C46" s="3">
        <v>10</v>
      </c>
      <c r="D46" s="3">
        <v>850</v>
      </c>
      <c r="E46" s="4">
        <v>106.25</v>
      </c>
      <c r="F46" s="3"/>
      <c r="G46" s="5">
        <v>2</v>
      </c>
      <c r="H46" s="5">
        <v>2005</v>
      </c>
      <c r="I46" s="79" t="str">
        <f t="shared" si="0"/>
        <v>2005-2</v>
      </c>
      <c r="J46" s="75">
        <f>VLOOKUP(I46,Meters!$A$1:$B$165,2,FALSE)</f>
        <v>331380</v>
      </c>
      <c r="K46" s="75">
        <f t="shared" si="1"/>
        <v>3.2062888526766852E-4</v>
      </c>
      <c r="L46" s="75" t="str">
        <f t="shared" si="2"/>
        <v/>
      </c>
      <c r="M46" s="83">
        <f t="shared" si="3"/>
        <v>0.8</v>
      </c>
      <c r="O46" s="71" t="str">
        <f t="shared" si="4"/>
        <v/>
      </c>
    </row>
    <row r="47" spans="1:24" x14ac:dyDescent="0.2">
      <c r="A47" s="2" t="s">
        <v>16</v>
      </c>
      <c r="B47" s="3">
        <v>31</v>
      </c>
      <c r="C47" s="3">
        <v>54</v>
      </c>
      <c r="D47" s="3">
        <v>69</v>
      </c>
      <c r="E47" s="4">
        <v>2.2258064516128999</v>
      </c>
      <c r="F47" s="3"/>
      <c r="G47" s="5">
        <v>2</v>
      </c>
      <c r="H47" s="5">
        <v>2005</v>
      </c>
      <c r="I47" s="79" t="str">
        <f t="shared" si="0"/>
        <v>2005-2</v>
      </c>
      <c r="J47" s="75">
        <f>VLOOKUP(I47,Meters!$A$1:$B$165,2,FALSE)</f>
        <v>331380</v>
      </c>
      <c r="K47" s="75">
        <f t="shared" si="1"/>
        <v>6.7167796837856839E-6</v>
      </c>
      <c r="L47" s="75" t="str">
        <f t="shared" si="2"/>
        <v/>
      </c>
      <c r="M47" s="83">
        <f t="shared" si="3"/>
        <v>0.57407407407407407</v>
      </c>
      <c r="O47" s="71" t="str">
        <f t="shared" si="4"/>
        <v/>
      </c>
    </row>
    <row r="48" spans="1:24" x14ac:dyDescent="0.2">
      <c r="A48" s="2" t="s">
        <v>17</v>
      </c>
      <c r="B48" s="3">
        <v>4</v>
      </c>
      <c r="C48" s="3">
        <v>5</v>
      </c>
      <c r="D48" s="3">
        <v>1100</v>
      </c>
      <c r="E48" s="3">
        <v>275</v>
      </c>
      <c r="F48" s="3"/>
      <c r="G48" s="5">
        <v>2</v>
      </c>
      <c r="H48" s="5">
        <v>2005</v>
      </c>
      <c r="I48" s="79" t="str">
        <f t="shared" si="0"/>
        <v>2005-2</v>
      </c>
      <c r="J48" s="75">
        <f>VLOOKUP(I48,Meters!$A$1:$B$165,2,FALSE)</f>
        <v>331380</v>
      </c>
      <c r="K48" s="75">
        <f t="shared" si="1"/>
        <v>8.2986299716337737E-4</v>
      </c>
      <c r="L48" s="75" t="str">
        <f t="shared" si="2"/>
        <v/>
      </c>
      <c r="M48" s="83">
        <f t="shared" si="3"/>
        <v>0.8</v>
      </c>
      <c r="O48" s="71" t="str">
        <f t="shared" si="4"/>
        <v/>
      </c>
    </row>
    <row r="49" spans="1:15" x14ac:dyDescent="0.2">
      <c r="A49" s="2" t="s">
        <v>18</v>
      </c>
      <c r="B49" s="3">
        <v>138</v>
      </c>
      <c r="C49" s="3">
        <v>185</v>
      </c>
      <c r="D49" s="3">
        <v>0</v>
      </c>
      <c r="E49" s="3">
        <v>0</v>
      </c>
      <c r="F49" s="3"/>
      <c r="G49" s="5">
        <v>2</v>
      </c>
      <c r="H49" s="5">
        <v>2005</v>
      </c>
      <c r="I49" s="79" t="str">
        <f t="shared" si="0"/>
        <v>2005-2</v>
      </c>
      <c r="J49" s="75">
        <f>VLOOKUP(I49,Meters!$A$1:$B$165,2,FALSE)</f>
        <v>331380</v>
      </c>
      <c r="K49" s="75">
        <f t="shared" si="1"/>
        <v>0</v>
      </c>
      <c r="L49" s="75" t="str">
        <f t="shared" si="2"/>
        <v/>
      </c>
      <c r="M49" s="83">
        <f t="shared" si="3"/>
        <v>0.74594594594594599</v>
      </c>
      <c r="O49" s="71" t="e">
        <f t="shared" si="4"/>
        <v>#DIV/0!</v>
      </c>
    </row>
    <row r="50" spans="1:15" x14ac:dyDescent="0.2">
      <c r="A50" s="2" t="s">
        <v>19</v>
      </c>
      <c r="B50" s="3">
        <v>64</v>
      </c>
      <c r="C50" s="3">
        <v>67</v>
      </c>
      <c r="D50" s="3">
        <v>1147</v>
      </c>
      <c r="E50" s="4">
        <v>17.921875</v>
      </c>
      <c r="F50" s="3"/>
      <c r="G50" s="5">
        <v>2</v>
      </c>
      <c r="H50" s="5">
        <v>2005</v>
      </c>
      <c r="I50" s="79" t="str">
        <f t="shared" si="0"/>
        <v>2005-2</v>
      </c>
      <c r="J50" s="75">
        <f>VLOOKUP(I50,Meters!$A$1:$B$165,2,FALSE)</f>
        <v>331380</v>
      </c>
      <c r="K50" s="75">
        <f t="shared" si="1"/>
        <v>5.4082548735590558E-5</v>
      </c>
      <c r="L50" s="75" t="str">
        <f t="shared" si="2"/>
        <v/>
      </c>
      <c r="M50" s="83">
        <f t="shared" si="3"/>
        <v>0.95522388059701491</v>
      </c>
      <c r="O50" s="71" t="str">
        <f t="shared" si="4"/>
        <v/>
      </c>
    </row>
    <row r="51" spans="1:15" x14ac:dyDescent="0.2">
      <c r="A51" s="2" t="s">
        <v>20</v>
      </c>
      <c r="B51" s="3">
        <v>34</v>
      </c>
      <c r="C51" s="3">
        <v>41</v>
      </c>
      <c r="D51" s="3">
        <v>935</v>
      </c>
      <c r="E51" s="4">
        <v>27.5</v>
      </c>
      <c r="F51" s="3"/>
      <c r="G51" s="5">
        <v>2</v>
      </c>
      <c r="H51" s="5">
        <v>2005</v>
      </c>
      <c r="I51" s="79" t="str">
        <f t="shared" si="0"/>
        <v>2005-2</v>
      </c>
      <c r="J51" s="75">
        <f>VLOOKUP(I51,Meters!$A$1:$B$165,2,FALSE)</f>
        <v>331380</v>
      </c>
      <c r="K51" s="75">
        <f t="shared" si="1"/>
        <v>8.2986299716337735E-5</v>
      </c>
      <c r="L51" s="75" t="str">
        <f t="shared" si="2"/>
        <v/>
      </c>
      <c r="M51" s="83">
        <f t="shared" si="3"/>
        <v>0.82926829268292679</v>
      </c>
      <c r="O51" s="71" t="str">
        <f t="shared" si="4"/>
        <v/>
      </c>
    </row>
    <row r="52" spans="1:15" x14ac:dyDescent="0.2">
      <c r="A52" s="2" t="s">
        <v>22</v>
      </c>
      <c r="B52" s="3">
        <v>6</v>
      </c>
      <c r="C52" s="3">
        <v>11</v>
      </c>
      <c r="D52" s="3">
        <v>19</v>
      </c>
      <c r="E52" s="4">
        <v>3.1666666666666701</v>
      </c>
      <c r="F52" s="3"/>
      <c r="G52" s="5">
        <v>2</v>
      </c>
      <c r="H52" s="5">
        <v>2005</v>
      </c>
      <c r="I52" s="79" t="str">
        <f t="shared" si="0"/>
        <v>2005-2</v>
      </c>
      <c r="J52" s="75">
        <f>VLOOKUP(I52,Meters!$A$1:$B$165,2,FALSE)</f>
        <v>331380</v>
      </c>
      <c r="K52" s="75">
        <f t="shared" si="1"/>
        <v>9.5559981491540529E-6</v>
      </c>
      <c r="L52" s="75" t="str">
        <f t="shared" si="2"/>
        <v/>
      </c>
      <c r="M52" s="83">
        <f t="shared" si="3"/>
        <v>0.54545454545454541</v>
      </c>
      <c r="O52" s="71" t="str">
        <f t="shared" si="4"/>
        <v/>
      </c>
    </row>
    <row r="53" spans="1:15" x14ac:dyDescent="0.2">
      <c r="A53" s="2" t="s">
        <v>23</v>
      </c>
      <c r="B53" s="3">
        <v>2</v>
      </c>
      <c r="C53" s="3">
        <v>2</v>
      </c>
      <c r="D53" s="3">
        <v>2213</v>
      </c>
      <c r="E53" s="4">
        <v>1106.5</v>
      </c>
      <c r="F53" s="3"/>
      <c r="G53" s="5">
        <v>2</v>
      </c>
      <c r="H53" s="5">
        <v>2005</v>
      </c>
      <c r="I53" s="79" t="str">
        <f t="shared" si="0"/>
        <v>2005-2</v>
      </c>
      <c r="J53" s="75">
        <f>VLOOKUP(I53,Meters!$A$1:$B$165,2,FALSE)</f>
        <v>331380</v>
      </c>
      <c r="K53" s="75">
        <f t="shared" si="1"/>
        <v>3.3390669322228258E-3</v>
      </c>
      <c r="L53" s="75" t="str">
        <f t="shared" si="2"/>
        <v/>
      </c>
      <c r="M53" s="83">
        <f t="shared" si="3"/>
        <v>1</v>
      </c>
      <c r="O53" s="71" t="str">
        <f t="shared" si="4"/>
        <v/>
      </c>
    </row>
    <row r="54" spans="1:15" x14ac:dyDescent="0.2">
      <c r="A54" s="2" t="s">
        <v>24</v>
      </c>
      <c r="B54" s="3">
        <v>15</v>
      </c>
      <c r="C54" s="3">
        <v>92</v>
      </c>
      <c r="D54" s="3">
        <v>0</v>
      </c>
      <c r="E54" s="3">
        <v>0</v>
      </c>
      <c r="F54" s="3"/>
      <c r="G54" s="5">
        <v>2</v>
      </c>
      <c r="H54" s="5">
        <v>2005</v>
      </c>
      <c r="I54" s="79" t="str">
        <f t="shared" si="0"/>
        <v>2005-2</v>
      </c>
      <c r="J54" s="75">
        <f>VLOOKUP(I54,Meters!$A$1:$B$165,2,FALSE)</f>
        <v>331380</v>
      </c>
      <c r="K54" s="75">
        <f t="shared" si="1"/>
        <v>0</v>
      </c>
      <c r="L54" s="75" t="str">
        <f t="shared" si="2"/>
        <v/>
      </c>
      <c r="M54" s="83">
        <f t="shared" si="3"/>
        <v>0.16304347826086957</v>
      </c>
      <c r="O54" s="71" t="e">
        <f t="shared" si="4"/>
        <v>#DIV/0!</v>
      </c>
    </row>
    <row r="55" spans="1:15" x14ac:dyDescent="0.2">
      <c r="A55" s="2" t="s">
        <v>26</v>
      </c>
      <c r="B55" s="3">
        <v>6</v>
      </c>
      <c r="C55" s="3">
        <v>8</v>
      </c>
      <c r="D55" s="3">
        <v>2826</v>
      </c>
      <c r="E55" s="3">
        <v>471</v>
      </c>
      <c r="F55" s="3"/>
      <c r="G55" s="5">
        <v>2</v>
      </c>
      <c r="H55" s="5">
        <v>2005</v>
      </c>
      <c r="I55" s="79" t="str">
        <f t="shared" si="0"/>
        <v>2005-2</v>
      </c>
      <c r="J55" s="75">
        <f>VLOOKUP(I55,Meters!$A$1:$B$165,2,FALSE)</f>
        <v>331380</v>
      </c>
      <c r="K55" s="75">
        <f t="shared" si="1"/>
        <v>1.4213289878689118E-3</v>
      </c>
      <c r="L55" s="75" t="str">
        <f t="shared" si="2"/>
        <v/>
      </c>
      <c r="M55" s="83">
        <f t="shared" si="3"/>
        <v>0.75</v>
      </c>
      <c r="O55" s="71" t="str">
        <f t="shared" si="4"/>
        <v/>
      </c>
    </row>
    <row r="56" spans="1:15" x14ac:dyDescent="0.2">
      <c r="A56" s="2" t="s">
        <v>27</v>
      </c>
      <c r="B56" s="3">
        <v>1</v>
      </c>
      <c r="C56" s="3">
        <v>2</v>
      </c>
      <c r="D56" s="3">
        <v>66</v>
      </c>
      <c r="E56" s="3">
        <v>66</v>
      </c>
      <c r="F56" s="3"/>
      <c r="G56" s="5">
        <v>2</v>
      </c>
      <c r="H56" s="5">
        <v>2005</v>
      </c>
      <c r="I56" s="79" t="str">
        <f t="shared" si="0"/>
        <v>2005-2</v>
      </c>
      <c r="J56" s="75">
        <f>VLOOKUP(I56,Meters!$A$1:$B$165,2,FALSE)</f>
        <v>331380</v>
      </c>
      <c r="K56" s="75">
        <f t="shared" si="1"/>
        <v>1.9916711931921058E-4</v>
      </c>
      <c r="L56" s="75" t="str">
        <f t="shared" si="2"/>
        <v/>
      </c>
      <c r="M56" s="83">
        <f t="shared" si="3"/>
        <v>0.5</v>
      </c>
      <c r="O56" s="71" t="str">
        <f t="shared" si="4"/>
        <v/>
      </c>
    </row>
    <row r="57" spans="1:15" x14ac:dyDescent="0.2">
      <c r="A57" s="2" t="s">
        <v>54</v>
      </c>
      <c r="B57" s="3">
        <v>1</v>
      </c>
      <c r="C57" s="3">
        <v>2</v>
      </c>
      <c r="D57" s="3">
        <v>2</v>
      </c>
      <c r="E57" s="3">
        <v>2</v>
      </c>
      <c r="F57" s="3"/>
      <c r="G57" s="5">
        <v>2</v>
      </c>
      <c r="H57" s="5">
        <v>2005</v>
      </c>
      <c r="I57" s="79" t="str">
        <f t="shared" si="0"/>
        <v>2005-2</v>
      </c>
      <c r="J57" s="75">
        <f>VLOOKUP(I57,Meters!$A$1:$B$165,2,FALSE)</f>
        <v>331380</v>
      </c>
      <c r="K57" s="75">
        <f t="shared" si="1"/>
        <v>6.0353672520972903E-6</v>
      </c>
      <c r="L57" s="75" t="str">
        <f t="shared" si="2"/>
        <v/>
      </c>
      <c r="M57" s="83">
        <f t="shared" si="3"/>
        <v>0.5</v>
      </c>
      <c r="O57" s="71" t="str">
        <f t="shared" si="4"/>
        <v/>
      </c>
    </row>
    <row r="58" spans="1:15" x14ac:dyDescent="0.2">
      <c r="A58" s="2" t="s">
        <v>28</v>
      </c>
      <c r="B58" s="3">
        <v>76</v>
      </c>
      <c r="C58" s="3">
        <v>78</v>
      </c>
      <c r="D58" s="3">
        <v>3783</v>
      </c>
      <c r="E58" s="4">
        <v>49.776315789473699</v>
      </c>
      <c r="F58" s="3"/>
      <c r="G58" s="5">
        <v>2</v>
      </c>
      <c r="H58" s="5">
        <v>2005</v>
      </c>
      <c r="I58" s="79" t="str">
        <f t="shared" si="0"/>
        <v>2005-2</v>
      </c>
      <c r="J58" s="75">
        <f>VLOOKUP(I58,Meters!$A$1:$B$165,2,FALSE)</f>
        <v>331380</v>
      </c>
      <c r="K58" s="75">
        <f t="shared" si="1"/>
        <v>1.5020917312292141E-4</v>
      </c>
      <c r="L58" s="75" t="str">
        <f t="shared" si="2"/>
        <v/>
      </c>
      <c r="M58" s="83">
        <f t="shared" si="3"/>
        <v>0.97435897435897434</v>
      </c>
      <c r="O58" s="71" t="str">
        <f t="shared" si="4"/>
        <v/>
      </c>
    </row>
    <row r="59" spans="1:15" x14ac:dyDescent="0.2">
      <c r="A59" s="2" t="s">
        <v>30</v>
      </c>
      <c r="B59" s="3">
        <v>51</v>
      </c>
      <c r="C59" s="3">
        <v>51</v>
      </c>
      <c r="D59" s="3">
        <v>5902</v>
      </c>
      <c r="E59" s="4">
        <v>115.725490196078</v>
      </c>
      <c r="F59" s="3"/>
      <c r="G59" s="5">
        <v>2</v>
      </c>
      <c r="H59" s="5">
        <v>2005</v>
      </c>
      <c r="I59" s="79" t="str">
        <f t="shared" si="0"/>
        <v>2005-2</v>
      </c>
      <c r="J59" s="75">
        <f>VLOOKUP(I59,Meters!$A$1:$B$165,2,FALSE)</f>
        <v>331380</v>
      </c>
      <c r="K59" s="75">
        <f t="shared" si="1"/>
        <v>3.4922291688115758E-4</v>
      </c>
      <c r="L59" s="75" t="str">
        <f t="shared" si="2"/>
        <v/>
      </c>
      <c r="M59" s="83">
        <f t="shared" si="3"/>
        <v>1</v>
      </c>
      <c r="O59" s="71" t="str">
        <f t="shared" si="4"/>
        <v/>
      </c>
    </row>
    <row r="60" spans="1:15" x14ac:dyDescent="0.2">
      <c r="A60" s="2" t="s">
        <v>31</v>
      </c>
      <c r="B60" s="3">
        <v>62</v>
      </c>
      <c r="C60" s="3">
        <v>90</v>
      </c>
      <c r="D60" s="3">
        <v>3162</v>
      </c>
      <c r="E60" s="3">
        <v>51</v>
      </c>
      <c r="F60" s="3"/>
      <c r="G60" s="5">
        <v>2</v>
      </c>
      <c r="H60" s="5">
        <v>2005</v>
      </c>
      <c r="I60" s="79" t="str">
        <f t="shared" si="0"/>
        <v>2005-2</v>
      </c>
      <c r="J60" s="75">
        <f>VLOOKUP(I60,Meters!$A$1:$B$165,2,FALSE)</f>
        <v>331380</v>
      </c>
      <c r="K60" s="75">
        <f t="shared" si="1"/>
        <v>1.539018649284809E-4</v>
      </c>
      <c r="L60" s="75" t="str">
        <f t="shared" si="2"/>
        <v/>
      </c>
      <c r="M60" s="83">
        <f t="shared" si="3"/>
        <v>0.68888888888888888</v>
      </c>
      <c r="O60" s="71" t="str">
        <f t="shared" si="4"/>
        <v/>
      </c>
    </row>
    <row r="61" spans="1:15" x14ac:dyDescent="0.2">
      <c r="A61" s="2" t="s">
        <v>32</v>
      </c>
      <c r="B61" s="3">
        <v>20</v>
      </c>
      <c r="C61" s="3">
        <v>22</v>
      </c>
      <c r="D61" s="3">
        <v>4367</v>
      </c>
      <c r="E61" s="4">
        <v>218.35</v>
      </c>
      <c r="F61" s="3"/>
      <c r="G61" s="5">
        <v>2</v>
      </c>
      <c r="H61" s="5">
        <v>2005</v>
      </c>
      <c r="I61" s="79" t="str">
        <f t="shared" si="0"/>
        <v>2005-2</v>
      </c>
      <c r="J61" s="75">
        <f>VLOOKUP(I61,Meters!$A$1:$B$165,2,FALSE)</f>
        <v>331380</v>
      </c>
      <c r="K61" s="75">
        <f t="shared" si="1"/>
        <v>6.5891121974772163E-4</v>
      </c>
      <c r="L61" s="75" t="str">
        <f t="shared" si="2"/>
        <v/>
      </c>
      <c r="M61" s="83">
        <f t="shared" si="3"/>
        <v>0.90909090909090906</v>
      </c>
      <c r="O61" s="71" t="str">
        <f t="shared" si="4"/>
        <v/>
      </c>
    </row>
    <row r="62" spans="1:15" x14ac:dyDescent="0.2">
      <c r="A62" s="2" t="s">
        <v>33</v>
      </c>
      <c r="B62" s="3">
        <v>2</v>
      </c>
      <c r="C62" s="3">
        <v>9</v>
      </c>
      <c r="D62" s="3">
        <v>47</v>
      </c>
      <c r="E62" s="4">
        <v>23.5</v>
      </c>
      <c r="F62" s="3"/>
      <c r="G62" s="5">
        <v>2</v>
      </c>
      <c r="H62" s="5">
        <v>2005</v>
      </c>
      <c r="I62" s="79" t="str">
        <f t="shared" si="0"/>
        <v>2005-2</v>
      </c>
      <c r="J62" s="75">
        <f>VLOOKUP(I62,Meters!$A$1:$B$165,2,FALSE)</f>
        <v>331380</v>
      </c>
      <c r="K62" s="75">
        <f t="shared" si="1"/>
        <v>7.0915565212143156E-5</v>
      </c>
      <c r="L62" s="75" t="str">
        <f t="shared" si="2"/>
        <v/>
      </c>
      <c r="M62" s="83">
        <f t="shared" si="3"/>
        <v>0.22222222222222221</v>
      </c>
      <c r="O62" s="71" t="str">
        <f t="shared" si="4"/>
        <v/>
      </c>
    </row>
    <row r="63" spans="1:15" x14ac:dyDescent="0.2">
      <c r="A63" s="2" t="s">
        <v>34</v>
      </c>
      <c r="B63" s="3">
        <v>1</v>
      </c>
      <c r="C63" s="3">
        <v>1</v>
      </c>
      <c r="D63" s="3">
        <v>9</v>
      </c>
      <c r="E63" s="3">
        <v>9</v>
      </c>
      <c r="F63" s="3"/>
      <c r="G63" s="5">
        <v>2</v>
      </c>
      <c r="H63" s="5">
        <v>2005</v>
      </c>
      <c r="I63" s="79" t="str">
        <f t="shared" si="0"/>
        <v>2005-2</v>
      </c>
      <c r="J63" s="75">
        <f>VLOOKUP(I63,Meters!$A$1:$B$165,2,FALSE)</f>
        <v>331380</v>
      </c>
      <c r="K63" s="75">
        <f t="shared" si="1"/>
        <v>2.7159152634437806E-5</v>
      </c>
      <c r="L63" s="75" t="str">
        <f t="shared" si="2"/>
        <v/>
      </c>
      <c r="M63" s="83">
        <f t="shared" si="3"/>
        <v>1</v>
      </c>
      <c r="O63" s="71" t="str">
        <f t="shared" si="4"/>
        <v/>
      </c>
    </row>
    <row r="64" spans="1:15" x14ac:dyDescent="0.2">
      <c r="A64" s="2" t="s">
        <v>55</v>
      </c>
      <c r="B64" s="3">
        <v>1</v>
      </c>
      <c r="C64" s="3">
        <v>1</v>
      </c>
      <c r="D64" s="3">
        <v>67</v>
      </c>
      <c r="E64" s="3">
        <v>67</v>
      </c>
      <c r="F64" s="3"/>
      <c r="G64" s="5">
        <v>2</v>
      </c>
      <c r="H64" s="5">
        <v>2005</v>
      </c>
      <c r="I64" s="79" t="str">
        <f t="shared" si="0"/>
        <v>2005-2</v>
      </c>
      <c r="J64" s="75">
        <f>VLOOKUP(I64,Meters!$A$1:$B$165,2,FALSE)</f>
        <v>331380</v>
      </c>
      <c r="K64" s="75">
        <f t="shared" si="1"/>
        <v>2.0218480294525922E-4</v>
      </c>
      <c r="L64" s="75" t="str">
        <f t="shared" si="2"/>
        <v/>
      </c>
      <c r="M64" s="83">
        <f t="shared" si="3"/>
        <v>1</v>
      </c>
      <c r="O64" s="71" t="str">
        <f t="shared" si="4"/>
        <v/>
      </c>
    </row>
    <row r="65" spans="1:15" x14ac:dyDescent="0.2">
      <c r="A65" s="2" t="s">
        <v>35</v>
      </c>
      <c r="B65" s="3">
        <v>0</v>
      </c>
      <c r="C65" s="3">
        <v>1</v>
      </c>
      <c r="D65" s="3">
        <v>1</v>
      </c>
      <c r="E65" s="6"/>
      <c r="F65" s="3"/>
      <c r="G65" s="5">
        <v>2</v>
      </c>
      <c r="H65" s="5">
        <v>2005</v>
      </c>
      <c r="I65" s="79" t="str">
        <f t="shared" si="0"/>
        <v>2005-2</v>
      </c>
      <c r="J65" s="75">
        <f>VLOOKUP(I65,Meters!$A$1:$B$165,2,FALSE)</f>
        <v>331380</v>
      </c>
      <c r="K65" s="75">
        <f t="shared" si="1"/>
        <v>0</v>
      </c>
      <c r="L65" s="75" t="str">
        <f t="shared" si="2"/>
        <v/>
      </c>
      <c r="M65" s="83">
        <f t="shared" si="3"/>
        <v>0</v>
      </c>
      <c r="O65" s="71" t="str">
        <f t="shared" si="4"/>
        <v/>
      </c>
    </row>
    <row r="66" spans="1:15" x14ac:dyDescent="0.2">
      <c r="A66" s="2" t="s">
        <v>36</v>
      </c>
      <c r="B66" s="3">
        <v>62</v>
      </c>
      <c r="C66" s="3">
        <v>164</v>
      </c>
      <c r="D66" s="3">
        <v>704</v>
      </c>
      <c r="E66" s="4">
        <v>11.3548387096774</v>
      </c>
      <c r="F66" s="3"/>
      <c r="G66" s="5">
        <v>2</v>
      </c>
      <c r="H66" s="5">
        <v>2005</v>
      </c>
      <c r="I66" s="79" t="str">
        <f t="shared" si="0"/>
        <v>2005-2</v>
      </c>
      <c r="J66" s="75">
        <f>VLOOKUP(I66,Meters!$A$1:$B$165,2,FALSE)</f>
        <v>331380</v>
      </c>
      <c r="K66" s="75">
        <f t="shared" si="1"/>
        <v>3.4265310850616818E-5</v>
      </c>
      <c r="L66" s="75" t="str">
        <f t="shared" si="2"/>
        <v/>
      </c>
      <c r="M66" s="83">
        <f t="shared" si="3"/>
        <v>0.37804878048780488</v>
      </c>
      <c r="O66" s="71" t="str">
        <f t="shared" si="4"/>
        <v/>
      </c>
    </row>
    <row r="67" spans="1:15" x14ac:dyDescent="0.2">
      <c r="A67" s="2" t="s">
        <v>37</v>
      </c>
      <c r="B67" s="3">
        <v>7</v>
      </c>
      <c r="C67" s="3">
        <v>12</v>
      </c>
      <c r="D67" s="3">
        <v>57</v>
      </c>
      <c r="E67" s="4">
        <v>8.1428571428571406</v>
      </c>
      <c r="F67" s="3"/>
      <c r="G67" s="5">
        <v>2</v>
      </c>
      <c r="H67" s="5">
        <v>2005</v>
      </c>
      <c r="I67" s="79" t="str">
        <f t="shared" ref="I67:I130" si="26">CONCATENATE(H67,"-",G67)</f>
        <v>2005-2</v>
      </c>
      <c r="J67" s="75">
        <f>VLOOKUP(I67,Meters!$A$1:$B$165,2,FALSE)</f>
        <v>331380</v>
      </c>
      <c r="K67" s="75">
        <f t="shared" ref="K67:K130" si="27">E67/J67</f>
        <v>2.4572566669253247E-5</v>
      </c>
      <c r="L67" s="75" t="str">
        <f t="shared" ref="L67:L130" si="28">IFERROR(IF(ISBLANK(F67),"",(E67*(F67/D67)/J67)*(1/60)),"")</f>
        <v/>
      </c>
      <c r="M67" s="83">
        <f t="shared" ref="M67:M130" si="29">B67/C67</f>
        <v>0.58333333333333337</v>
      </c>
      <c r="O67" s="71" t="str">
        <f t="shared" ref="O67:O130" si="30">IF((F67/D67)&gt;180,CONCATENATE(I67,"-ext."),"")</f>
        <v/>
      </c>
    </row>
    <row r="68" spans="1:15" x14ac:dyDescent="0.2">
      <c r="A68" s="2" t="s">
        <v>38</v>
      </c>
      <c r="B68" s="3">
        <v>2</v>
      </c>
      <c r="C68" s="3">
        <v>2</v>
      </c>
      <c r="D68" s="3">
        <v>2</v>
      </c>
      <c r="E68" s="3">
        <v>1</v>
      </c>
      <c r="F68" s="3"/>
      <c r="G68" s="5">
        <v>2</v>
      </c>
      <c r="H68" s="5">
        <v>2005</v>
      </c>
      <c r="I68" s="79" t="str">
        <f t="shared" si="26"/>
        <v>2005-2</v>
      </c>
      <c r="J68" s="75">
        <f>VLOOKUP(I68,Meters!$A$1:$B$165,2,FALSE)</f>
        <v>331380</v>
      </c>
      <c r="K68" s="75">
        <f t="shared" si="27"/>
        <v>3.0176836260486451E-6</v>
      </c>
      <c r="L68" s="75" t="str">
        <f t="shared" si="28"/>
        <v/>
      </c>
      <c r="M68" s="83">
        <f t="shared" si="29"/>
        <v>1</v>
      </c>
      <c r="O68" s="71" t="str">
        <f t="shared" si="30"/>
        <v/>
      </c>
    </row>
    <row r="69" spans="1:15" x14ac:dyDescent="0.2">
      <c r="A69" s="2" t="s">
        <v>39</v>
      </c>
      <c r="B69" s="3">
        <v>127</v>
      </c>
      <c r="C69" s="3">
        <v>128</v>
      </c>
      <c r="D69" s="3">
        <v>784</v>
      </c>
      <c r="E69" s="4">
        <v>6.1732283464566899</v>
      </c>
      <c r="F69" s="3"/>
      <c r="G69" s="5">
        <v>2</v>
      </c>
      <c r="H69" s="5">
        <v>2005</v>
      </c>
      <c r="I69" s="79" t="str">
        <f t="shared" si="26"/>
        <v>2005-2</v>
      </c>
      <c r="J69" s="75">
        <f>VLOOKUP(I69,Meters!$A$1:$B$165,2,FALSE)</f>
        <v>331380</v>
      </c>
      <c r="K69" s="75">
        <f t="shared" si="27"/>
        <v>1.8628850100961706E-5</v>
      </c>
      <c r="L69" s="75" t="str">
        <f t="shared" si="28"/>
        <v/>
      </c>
      <c r="M69" s="83">
        <f t="shared" si="29"/>
        <v>0.9921875</v>
      </c>
      <c r="O69" s="71" t="str">
        <f t="shared" si="30"/>
        <v/>
      </c>
    </row>
    <row r="70" spans="1:15" x14ac:dyDescent="0.2">
      <c r="A70" s="2" t="s">
        <v>41</v>
      </c>
      <c r="B70" s="3">
        <v>2</v>
      </c>
      <c r="C70" s="3">
        <v>2</v>
      </c>
      <c r="D70" s="3">
        <v>175</v>
      </c>
      <c r="E70" s="4">
        <v>87.5</v>
      </c>
      <c r="F70" s="3"/>
      <c r="G70" s="5">
        <v>2</v>
      </c>
      <c r="H70" s="5">
        <v>2005</v>
      </c>
      <c r="I70" s="79" t="str">
        <f t="shared" si="26"/>
        <v>2005-2</v>
      </c>
      <c r="J70" s="75">
        <f>VLOOKUP(I70,Meters!$A$1:$B$165,2,FALSE)</f>
        <v>331380</v>
      </c>
      <c r="K70" s="75">
        <f t="shared" si="27"/>
        <v>2.6404731727925642E-4</v>
      </c>
      <c r="L70" s="75" t="str">
        <f t="shared" si="28"/>
        <v/>
      </c>
      <c r="M70" s="83">
        <f t="shared" si="29"/>
        <v>1</v>
      </c>
      <c r="O70" s="71" t="str">
        <f t="shared" si="30"/>
        <v/>
      </c>
    </row>
    <row r="71" spans="1:15" x14ac:dyDescent="0.2">
      <c r="A71" s="2" t="s">
        <v>43</v>
      </c>
      <c r="B71" s="3">
        <v>28</v>
      </c>
      <c r="C71" s="3">
        <v>33</v>
      </c>
      <c r="D71" s="3">
        <v>97</v>
      </c>
      <c r="E71" s="4">
        <v>3.46428571428571</v>
      </c>
      <c r="F71" s="3"/>
      <c r="G71" s="5">
        <v>2</v>
      </c>
      <c r="H71" s="5">
        <v>2005</v>
      </c>
      <c r="I71" s="79" t="str">
        <f t="shared" si="26"/>
        <v>2005-2</v>
      </c>
      <c r="J71" s="75">
        <f>VLOOKUP(I71,Meters!$A$1:$B$165,2,FALSE)</f>
        <v>331380</v>
      </c>
      <c r="K71" s="75">
        <f t="shared" si="27"/>
        <v>1.0454118275954221E-5</v>
      </c>
      <c r="L71" s="75" t="str">
        <f t="shared" si="28"/>
        <v/>
      </c>
      <c r="M71" s="83">
        <f t="shared" si="29"/>
        <v>0.84848484848484851</v>
      </c>
      <c r="O71" s="71" t="str">
        <f t="shared" si="30"/>
        <v/>
      </c>
    </row>
    <row r="72" spans="1:15" x14ac:dyDescent="0.2">
      <c r="A72" s="2" t="s">
        <v>44</v>
      </c>
      <c r="B72" s="3">
        <v>1</v>
      </c>
      <c r="C72" s="3">
        <v>1</v>
      </c>
      <c r="D72" s="3">
        <v>1</v>
      </c>
      <c r="E72" s="3">
        <v>1</v>
      </c>
      <c r="F72" s="3"/>
      <c r="G72" s="5">
        <v>2</v>
      </c>
      <c r="H72" s="5">
        <v>2005</v>
      </c>
      <c r="I72" s="79" t="str">
        <f t="shared" si="26"/>
        <v>2005-2</v>
      </c>
      <c r="J72" s="75">
        <f>VLOOKUP(I72,Meters!$A$1:$B$165,2,FALSE)</f>
        <v>331380</v>
      </c>
      <c r="K72" s="75">
        <f t="shared" si="27"/>
        <v>3.0176836260486451E-6</v>
      </c>
      <c r="L72" s="75" t="str">
        <f t="shared" si="28"/>
        <v/>
      </c>
      <c r="M72" s="83">
        <f t="shared" si="29"/>
        <v>1</v>
      </c>
      <c r="O72" s="71" t="str">
        <f t="shared" si="30"/>
        <v/>
      </c>
    </row>
    <row r="73" spans="1:15" x14ac:dyDescent="0.2">
      <c r="A73" s="2" t="s">
        <v>45</v>
      </c>
      <c r="B73" s="3">
        <v>19</v>
      </c>
      <c r="C73" s="3">
        <v>29</v>
      </c>
      <c r="D73" s="3">
        <v>631</v>
      </c>
      <c r="E73" s="4">
        <v>33.210526315789501</v>
      </c>
      <c r="F73" s="3"/>
      <c r="G73" s="5">
        <v>2</v>
      </c>
      <c r="H73" s="5">
        <v>2005</v>
      </c>
      <c r="I73" s="79" t="str">
        <f t="shared" si="26"/>
        <v>2005-2</v>
      </c>
      <c r="J73" s="75">
        <f>VLOOKUP(I73,Meters!$A$1:$B$165,2,FALSE)</f>
        <v>331380</v>
      </c>
      <c r="K73" s="75">
        <f t="shared" si="27"/>
        <v>1.0021886147561561E-4</v>
      </c>
      <c r="L73" s="75" t="str">
        <f t="shared" si="28"/>
        <v/>
      </c>
      <c r="M73" s="83">
        <f t="shared" si="29"/>
        <v>0.65517241379310343</v>
      </c>
      <c r="O73" s="71" t="str">
        <f t="shared" si="30"/>
        <v/>
      </c>
    </row>
    <row r="74" spans="1:15" x14ac:dyDescent="0.2">
      <c r="A74" s="2" t="s">
        <v>46</v>
      </c>
      <c r="B74" s="3">
        <v>75</v>
      </c>
      <c r="C74" s="3">
        <v>109</v>
      </c>
      <c r="D74" s="3">
        <v>7447</v>
      </c>
      <c r="E74" s="4">
        <v>99.293333333333294</v>
      </c>
      <c r="F74" s="3"/>
      <c r="G74" s="5">
        <v>2</v>
      </c>
      <c r="H74" s="5">
        <v>2005</v>
      </c>
      <c r="I74" s="79" t="str">
        <f t="shared" si="26"/>
        <v>2005-2</v>
      </c>
      <c r="J74" s="75">
        <f>VLOOKUP(I74,Meters!$A$1:$B$165,2,FALSE)</f>
        <v>331380</v>
      </c>
      <c r="K74" s="75">
        <f t="shared" si="27"/>
        <v>2.9963586617579003E-4</v>
      </c>
      <c r="L74" s="75" t="str">
        <f t="shared" si="28"/>
        <v/>
      </c>
      <c r="M74" s="83">
        <f t="shared" si="29"/>
        <v>0.68807339449541283</v>
      </c>
      <c r="O74" s="71" t="str">
        <f t="shared" si="30"/>
        <v/>
      </c>
    </row>
    <row r="75" spans="1:15" x14ac:dyDescent="0.2">
      <c r="A75" s="2" t="s">
        <v>47</v>
      </c>
      <c r="B75" s="3">
        <v>17</v>
      </c>
      <c r="C75" s="3">
        <v>52</v>
      </c>
      <c r="D75" s="3">
        <v>345</v>
      </c>
      <c r="E75" s="4">
        <v>20.294117647058801</v>
      </c>
      <c r="F75" s="3"/>
      <c r="G75" s="5">
        <v>2</v>
      </c>
      <c r="H75" s="5">
        <v>2005</v>
      </c>
      <c r="I75" s="79" t="str">
        <f t="shared" si="26"/>
        <v>2005-2</v>
      </c>
      <c r="J75" s="75">
        <f>VLOOKUP(I75,Meters!$A$1:$B$165,2,FALSE)</f>
        <v>331380</v>
      </c>
      <c r="K75" s="75">
        <f t="shared" si="27"/>
        <v>6.1241226528634194E-5</v>
      </c>
      <c r="L75" s="75" t="str">
        <f t="shared" si="28"/>
        <v/>
      </c>
      <c r="M75" s="83">
        <f t="shared" si="29"/>
        <v>0.32692307692307693</v>
      </c>
      <c r="O75" s="71" t="str">
        <f t="shared" si="30"/>
        <v/>
      </c>
    </row>
    <row r="76" spans="1:15" x14ac:dyDescent="0.2">
      <c r="A76" s="2" t="s">
        <v>48</v>
      </c>
      <c r="B76" s="3">
        <v>37</v>
      </c>
      <c r="C76" s="3">
        <v>37</v>
      </c>
      <c r="D76" s="3">
        <v>1246</v>
      </c>
      <c r="E76" s="4">
        <v>33.675675675675699</v>
      </c>
      <c r="F76" s="3"/>
      <c r="G76" s="5">
        <v>2</v>
      </c>
      <c r="H76" s="5">
        <v>2005</v>
      </c>
      <c r="I76" s="79" t="str">
        <f t="shared" si="26"/>
        <v>2005-2</v>
      </c>
      <c r="J76" s="75">
        <f>VLOOKUP(I76,Meters!$A$1:$B$165,2,FALSE)</f>
        <v>331380</v>
      </c>
      <c r="K76" s="75">
        <f t="shared" si="27"/>
        <v>1.0162253508261119E-4</v>
      </c>
      <c r="L76" s="75" t="str">
        <f t="shared" si="28"/>
        <v/>
      </c>
      <c r="M76" s="83">
        <f t="shared" si="29"/>
        <v>1</v>
      </c>
      <c r="O76" s="71" t="str">
        <f t="shared" si="30"/>
        <v/>
      </c>
    </row>
    <row r="77" spans="1:15" x14ac:dyDescent="0.2">
      <c r="A77" s="2" t="s">
        <v>49</v>
      </c>
      <c r="B77" s="3">
        <v>34</v>
      </c>
      <c r="C77" s="3">
        <v>39</v>
      </c>
      <c r="D77" s="3">
        <v>77</v>
      </c>
      <c r="E77" s="4">
        <v>2.2647058823529398</v>
      </c>
      <c r="F77" s="3"/>
      <c r="G77" s="5">
        <v>2</v>
      </c>
      <c r="H77" s="5">
        <v>2005</v>
      </c>
      <c r="I77" s="79" t="str">
        <f t="shared" si="26"/>
        <v>2005-2</v>
      </c>
      <c r="J77" s="75">
        <f>VLOOKUP(I77,Meters!$A$1:$B$165,2,FALSE)</f>
        <v>331380</v>
      </c>
      <c r="K77" s="75">
        <f t="shared" si="27"/>
        <v>6.8341658589925153E-6</v>
      </c>
      <c r="L77" s="75" t="str">
        <f t="shared" si="28"/>
        <v/>
      </c>
      <c r="M77" s="83">
        <f t="shared" si="29"/>
        <v>0.87179487179487181</v>
      </c>
      <c r="O77" s="71" t="str">
        <f t="shared" si="30"/>
        <v/>
      </c>
    </row>
    <row r="78" spans="1:15" x14ac:dyDescent="0.2">
      <c r="A78" s="2" t="s">
        <v>51</v>
      </c>
      <c r="B78" s="3">
        <v>142</v>
      </c>
      <c r="C78" s="3">
        <v>159</v>
      </c>
      <c r="D78" s="3">
        <v>4151</v>
      </c>
      <c r="E78" s="4">
        <v>29.232394366197202</v>
      </c>
      <c r="F78" s="3"/>
      <c r="G78" s="5">
        <v>2</v>
      </c>
      <c r="H78" s="5">
        <v>2005</v>
      </c>
      <c r="I78" s="79" t="str">
        <f t="shared" si="26"/>
        <v>2005-2</v>
      </c>
      <c r="J78" s="75">
        <f>VLOOKUP(I78,Meters!$A$1:$B$165,2,FALSE)</f>
        <v>331380</v>
      </c>
      <c r="K78" s="75">
        <f t="shared" si="27"/>
        <v>8.8214117829069953E-5</v>
      </c>
      <c r="L78" s="75" t="str">
        <f t="shared" si="28"/>
        <v/>
      </c>
      <c r="M78" s="83">
        <f t="shared" si="29"/>
        <v>0.89308176100628933</v>
      </c>
      <c r="O78" s="71" t="str">
        <f t="shared" si="30"/>
        <v/>
      </c>
    </row>
    <row r="79" spans="1:15" x14ac:dyDescent="0.2">
      <c r="A79" s="2" t="s">
        <v>52</v>
      </c>
      <c r="B79" s="3">
        <v>56</v>
      </c>
      <c r="C79" s="3">
        <v>92</v>
      </c>
      <c r="D79" s="3">
        <v>5152</v>
      </c>
      <c r="E79" s="3">
        <v>92</v>
      </c>
      <c r="F79" s="3"/>
      <c r="G79" s="5">
        <v>2</v>
      </c>
      <c r="H79" s="5">
        <v>2005</v>
      </c>
      <c r="I79" s="79" t="str">
        <f t="shared" si="26"/>
        <v>2005-2</v>
      </c>
      <c r="J79" s="75">
        <f>VLOOKUP(I79,Meters!$A$1:$B$165,2,FALSE)</f>
        <v>331380</v>
      </c>
      <c r="K79" s="75">
        <f t="shared" si="27"/>
        <v>2.7762689359647535E-4</v>
      </c>
      <c r="L79" s="75" t="str">
        <f t="shared" si="28"/>
        <v/>
      </c>
      <c r="M79" s="83">
        <f t="shared" si="29"/>
        <v>0.60869565217391308</v>
      </c>
      <c r="O79" s="71" t="str">
        <f t="shared" si="30"/>
        <v/>
      </c>
    </row>
    <row r="80" spans="1:15" x14ac:dyDescent="0.2">
      <c r="A80" s="2" t="s">
        <v>53</v>
      </c>
      <c r="B80" s="3">
        <v>440</v>
      </c>
      <c r="C80" s="3">
        <v>599</v>
      </c>
      <c r="D80" s="3">
        <v>44723</v>
      </c>
      <c r="E80" s="4">
        <v>101.643181818182</v>
      </c>
      <c r="F80" s="3"/>
      <c r="G80" s="5">
        <v>2</v>
      </c>
      <c r="H80" s="5">
        <v>2005</v>
      </c>
      <c r="I80" s="79" t="str">
        <f t="shared" si="26"/>
        <v>2005-2</v>
      </c>
      <c r="J80" s="75">
        <f>VLOOKUP(I80,Meters!$A$1:$B$165,2,FALSE)</f>
        <v>331380</v>
      </c>
      <c r="K80" s="75">
        <f t="shared" si="27"/>
        <v>3.0672696547221319E-4</v>
      </c>
      <c r="L80" s="75" t="str">
        <f t="shared" si="28"/>
        <v/>
      </c>
      <c r="M80" s="83">
        <f t="shared" si="29"/>
        <v>0.73455759599332215</v>
      </c>
      <c r="O80" s="71" t="str">
        <f t="shared" si="30"/>
        <v/>
      </c>
    </row>
    <row r="81" spans="1:15" x14ac:dyDescent="0.2">
      <c r="A81" s="2" t="s">
        <v>8</v>
      </c>
      <c r="B81" s="3">
        <v>6</v>
      </c>
      <c r="C81" s="3">
        <v>7</v>
      </c>
      <c r="D81" s="3">
        <v>416</v>
      </c>
      <c r="E81" s="4">
        <v>69.3333333333333</v>
      </c>
      <c r="F81" s="3"/>
      <c r="G81" s="5">
        <v>3</v>
      </c>
      <c r="H81" s="5">
        <v>2005</v>
      </c>
      <c r="I81" s="79" t="str">
        <f t="shared" si="26"/>
        <v>2005-3</v>
      </c>
      <c r="J81" s="75">
        <f>VLOOKUP(I81,Meters!$A$1:$B$165,2,FALSE)</f>
        <v>333666</v>
      </c>
      <c r="K81" s="75">
        <f t="shared" si="27"/>
        <v>2.0779262296228353E-4</v>
      </c>
      <c r="L81" s="75" t="str">
        <f t="shared" si="28"/>
        <v/>
      </c>
      <c r="M81" s="83">
        <f t="shared" si="29"/>
        <v>0.8571428571428571</v>
      </c>
      <c r="O81" s="71" t="str">
        <f t="shared" si="30"/>
        <v/>
      </c>
    </row>
    <row r="82" spans="1:15" x14ac:dyDescent="0.2">
      <c r="A82" s="2" t="s">
        <v>9</v>
      </c>
      <c r="B82" s="3">
        <v>114</v>
      </c>
      <c r="C82" s="3">
        <v>115</v>
      </c>
      <c r="D82" s="3">
        <v>6353</v>
      </c>
      <c r="E82" s="4">
        <v>55.728070175438603</v>
      </c>
      <c r="F82" s="3"/>
      <c r="G82" s="5">
        <v>3</v>
      </c>
      <c r="H82" s="5">
        <v>2005</v>
      </c>
      <c r="I82" s="79" t="str">
        <f t="shared" si="26"/>
        <v>2005-3</v>
      </c>
      <c r="J82" s="75">
        <f>VLOOKUP(I82,Meters!$A$1:$B$165,2,FALSE)</f>
        <v>333666</v>
      </c>
      <c r="K82" s="75">
        <f t="shared" si="27"/>
        <v>1.6701752703433554E-4</v>
      </c>
      <c r="L82" s="75" t="str">
        <f t="shared" si="28"/>
        <v/>
      </c>
      <c r="M82" s="83">
        <f t="shared" si="29"/>
        <v>0.99130434782608701</v>
      </c>
      <c r="O82" s="71" t="str">
        <f t="shared" si="30"/>
        <v/>
      </c>
    </row>
    <row r="83" spans="1:15" x14ac:dyDescent="0.2">
      <c r="A83" s="2" t="s">
        <v>11</v>
      </c>
      <c r="B83" s="3">
        <v>11</v>
      </c>
      <c r="C83" s="3">
        <v>22</v>
      </c>
      <c r="D83" s="3">
        <v>423</v>
      </c>
      <c r="E83" s="4">
        <v>38.454545454545503</v>
      </c>
      <c r="F83" s="3"/>
      <c r="G83" s="5">
        <v>3</v>
      </c>
      <c r="H83" s="5">
        <v>2005</v>
      </c>
      <c r="I83" s="79" t="str">
        <f t="shared" si="26"/>
        <v>2005-3</v>
      </c>
      <c r="J83" s="75">
        <f>VLOOKUP(I83,Meters!$A$1:$B$165,2,FALSE)</f>
        <v>333666</v>
      </c>
      <c r="K83" s="75">
        <f t="shared" si="27"/>
        <v>1.1524861824263037E-4</v>
      </c>
      <c r="L83" s="75" t="str">
        <f t="shared" si="28"/>
        <v/>
      </c>
      <c r="M83" s="83">
        <f t="shared" si="29"/>
        <v>0.5</v>
      </c>
      <c r="O83" s="71" t="str">
        <f t="shared" si="30"/>
        <v/>
      </c>
    </row>
    <row r="84" spans="1:15" x14ac:dyDescent="0.2">
      <c r="A84" s="2" t="s">
        <v>12</v>
      </c>
      <c r="B84" s="3">
        <v>42</v>
      </c>
      <c r="C84" s="3">
        <v>61</v>
      </c>
      <c r="D84" s="3">
        <v>10262</v>
      </c>
      <c r="E84" s="4">
        <v>244.333333333333</v>
      </c>
      <c r="F84" s="3"/>
      <c r="G84" s="5">
        <v>3</v>
      </c>
      <c r="H84" s="5">
        <v>2005</v>
      </c>
      <c r="I84" s="79" t="str">
        <f t="shared" si="26"/>
        <v>2005-3</v>
      </c>
      <c r="J84" s="75">
        <f>VLOOKUP(I84,Meters!$A$1:$B$165,2,FALSE)</f>
        <v>333666</v>
      </c>
      <c r="K84" s="75">
        <f t="shared" si="27"/>
        <v>7.3226919534304666E-4</v>
      </c>
      <c r="L84" s="75" t="str">
        <f t="shared" si="28"/>
        <v/>
      </c>
      <c r="M84" s="83">
        <f t="shared" si="29"/>
        <v>0.68852459016393441</v>
      </c>
      <c r="O84" s="71" t="str">
        <f t="shared" si="30"/>
        <v/>
      </c>
    </row>
    <row r="85" spans="1:15" x14ac:dyDescent="0.2">
      <c r="A85" s="2" t="s">
        <v>13</v>
      </c>
      <c r="B85" s="3">
        <v>11</v>
      </c>
      <c r="C85" s="3">
        <v>13</v>
      </c>
      <c r="D85" s="3">
        <v>842</v>
      </c>
      <c r="E85" s="4">
        <v>76.545454545454504</v>
      </c>
      <c r="F85" s="3"/>
      <c r="G85" s="5">
        <v>3</v>
      </c>
      <c r="H85" s="5">
        <v>2005</v>
      </c>
      <c r="I85" s="79" t="str">
        <f t="shared" si="26"/>
        <v>2005-3</v>
      </c>
      <c r="J85" s="75">
        <f>VLOOKUP(I85,Meters!$A$1:$B$165,2,FALSE)</f>
        <v>333666</v>
      </c>
      <c r="K85" s="75">
        <f t="shared" si="27"/>
        <v>2.2940741503615743E-4</v>
      </c>
      <c r="L85" s="75" t="str">
        <f t="shared" si="28"/>
        <v/>
      </c>
      <c r="M85" s="83">
        <f t="shared" si="29"/>
        <v>0.84615384615384615</v>
      </c>
      <c r="O85" s="71" t="str">
        <f t="shared" si="30"/>
        <v/>
      </c>
    </row>
    <row r="86" spans="1:15" x14ac:dyDescent="0.2">
      <c r="A86" s="2" t="s">
        <v>14</v>
      </c>
      <c r="B86" s="3">
        <v>22</v>
      </c>
      <c r="C86" s="3">
        <v>59</v>
      </c>
      <c r="D86" s="3">
        <v>97</v>
      </c>
      <c r="E86" s="4">
        <v>4.4090909090909101</v>
      </c>
      <c r="F86" s="3"/>
      <c r="G86" s="5">
        <v>3</v>
      </c>
      <c r="H86" s="5">
        <v>2005</v>
      </c>
      <c r="I86" s="79" t="str">
        <f t="shared" si="26"/>
        <v>2005-3</v>
      </c>
      <c r="J86" s="75">
        <f>VLOOKUP(I86,Meters!$A$1:$B$165,2,FALSE)</f>
        <v>333666</v>
      </c>
      <c r="K86" s="75">
        <f t="shared" si="27"/>
        <v>1.3214085070372498E-5</v>
      </c>
      <c r="L86" s="75" t="str">
        <f t="shared" si="28"/>
        <v/>
      </c>
      <c r="M86" s="83">
        <f t="shared" si="29"/>
        <v>0.3728813559322034</v>
      </c>
      <c r="O86" s="71" t="str">
        <f t="shared" si="30"/>
        <v/>
      </c>
    </row>
    <row r="87" spans="1:15" x14ac:dyDescent="0.2">
      <c r="A87" s="2" t="s">
        <v>15</v>
      </c>
      <c r="B87" s="3">
        <v>9</v>
      </c>
      <c r="C87" s="3">
        <v>9</v>
      </c>
      <c r="D87" s="3">
        <v>639</v>
      </c>
      <c r="E87" s="3">
        <v>71</v>
      </c>
      <c r="F87" s="3"/>
      <c r="G87" s="5">
        <v>3</v>
      </c>
      <c r="H87" s="5">
        <v>2005</v>
      </c>
      <c r="I87" s="79" t="str">
        <f t="shared" si="26"/>
        <v>2005-3</v>
      </c>
      <c r="J87" s="75">
        <f>VLOOKUP(I87,Meters!$A$1:$B$165,2,FALSE)</f>
        <v>333666</v>
      </c>
      <c r="K87" s="75">
        <f t="shared" si="27"/>
        <v>2.1278763793733854E-4</v>
      </c>
      <c r="L87" s="75" t="str">
        <f t="shared" si="28"/>
        <v/>
      </c>
      <c r="M87" s="83">
        <f t="shared" si="29"/>
        <v>1</v>
      </c>
      <c r="O87" s="71" t="str">
        <f t="shared" si="30"/>
        <v/>
      </c>
    </row>
    <row r="88" spans="1:15" x14ac:dyDescent="0.2">
      <c r="A88" s="2" t="s">
        <v>16</v>
      </c>
      <c r="B88" s="3">
        <v>26</v>
      </c>
      <c r="C88" s="3">
        <v>52</v>
      </c>
      <c r="D88" s="3">
        <v>83</v>
      </c>
      <c r="E88" s="4">
        <v>3.1923076923076898</v>
      </c>
      <c r="F88" s="3"/>
      <c r="G88" s="5">
        <v>3</v>
      </c>
      <c r="H88" s="5">
        <v>2005</v>
      </c>
      <c r="I88" s="79" t="str">
        <f t="shared" si="26"/>
        <v>2005-3</v>
      </c>
      <c r="J88" s="75">
        <f>VLOOKUP(I88,Meters!$A$1:$B$165,2,FALSE)</f>
        <v>333666</v>
      </c>
      <c r="K88" s="75">
        <f t="shared" si="27"/>
        <v>9.567374836835907E-6</v>
      </c>
      <c r="L88" s="75" t="str">
        <f t="shared" si="28"/>
        <v/>
      </c>
      <c r="M88" s="83">
        <f t="shared" si="29"/>
        <v>0.5</v>
      </c>
      <c r="O88" s="71" t="str">
        <f t="shared" si="30"/>
        <v/>
      </c>
    </row>
    <row r="89" spans="1:15" x14ac:dyDescent="0.2">
      <c r="A89" s="2" t="s">
        <v>17</v>
      </c>
      <c r="B89" s="3">
        <v>10</v>
      </c>
      <c r="C89" s="3">
        <v>13</v>
      </c>
      <c r="D89" s="3">
        <v>423</v>
      </c>
      <c r="E89" s="4">
        <v>42.3</v>
      </c>
      <c r="F89" s="3"/>
      <c r="G89" s="5">
        <v>3</v>
      </c>
      <c r="H89" s="5">
        <v>2005</v>
      </c>
      <c r="I89" s="79" t="str">
        <f t="shared" si="26"/>
        <v>2005-3</v>
      </c>
      <c r="J89" s="75">
        <f>VLOOKUP(I89,Meters!$A$1:$B$165,2,FALSE)</f>
        <v>333666</v>
      </c>
      <c r="K89" s="75">
        <f t="shared" si="27"/>
        <v>1.2677348006689322E-4</v>
      </c>
      <c r="L89" s="75" t="str">
        <f t="shared" si="28"/>
        <v/>
      </c>
      <c r="M89" s="83">
        <f t="shared" si="29"/>
        <v>0.76923076923076927</v>
      </c>
      <c r="O89" s="71" t="str">
        <f t="shared" si="30"/>
        <v/>
      </c>
    </row>
    <row r="90" spans="1:15" x14ac:dyDescent="0.2">
      <c r="A90" s="2" t="s">
        <v>18</v>
      </c>
      <c r="B90" s="3">
        <v>191</v>
      </c>
      <c r="C90" s="3">
        <v>259</v>
      </c>
      <c r="D90" s="3">
        <v>0</v>
      </c>
      <c r="E90" s="3">
        <v>0</v>
      </c>
      <c r="F90" s="3"/>
      <c r="G90" s="5">
        <v>3</v>
      </c>
      <c r="H90" s="5">
        <v>2005</v>
      </c>
      <c r="I90" s="79" t="str">
        <f t="shared" si="26"/>
        <v>2005-3</v>
      </c>
      <c r="J90" s="75">
        <f>VLOOKUP(I90,Meters!$A$1:$B$165,2,FALSE)</f>
        <v>333666</v>
      </c>
      <c r="K90" s="75">
        <f t="shared" si="27"/>
        <v>0</v>
      </c>
      <c r="L90" s="75" t="str">
        <f t="shared" si="28"/>
        <v/>
      </c>
      <c r="M90" s="83">
        <f t="shared" si="29"/>
        <v>0.73745173745173742</v>
      </c>
      <c r="O90" s="71" t="e">
        <f t="shared" si="30"/>
        <v>#DIV/0!</v>
      </c>
    </row>
    <row r="91" spans="1:15" x14ac:dyDescent="0.2">
      <c r="A91" s="2" t="s">
        <v>19</v>
      </c>
      <c r="B91" s="3">
        <v>75</v>
      </c>
      <c r="C91" s="3">
        <v>80</v>
      </c>
      <c r="D91" s="3">
        <v>3220</v>
      </c>
      <c r="E91" s="4">
        <v>42.933333333333302</v>
      </c>
      <c r="F91" s="3"/>
      <c r="G91" s="5">
        <v>3</v>
      </c>
      <c r="H91" s="5">
        <v>2005</v>
      </c>
      <c r="I91" s="79" t="str">
        <f t="shared" si="26"/>
        <v>2005-3</v>
      </c>
      <c r="J91" s="75">
        <f>VLOOKUP(I91,Meters!$A$1:$B$165,2,FALSE)</f>
        <v>333666</v>
      </c>
      <c r="K91" s="75">
        <f t="shared" si="27"/>
        <v>1.28671585757414E-4</v>
      </c>
      <c r="L91" s="75" t="str">
        <f t="shared" si="28"/>
        <v/>
      </c>
      <c r="M91" s="83">
        <f t="shared" si="29"/>
        <v>0.9375</v>
      </c>
      <c r="O91" s="71" t="str">
        <f t="shared" si="30"/>
        <v/>
      </c>
    </row>
    <row r="92" spans="1:15" x14ac:dyDescent="0.2">
      <c r="A92" s="2" t="s">
        <v>20</v>
      </c>
      <c r="B92" s="3">
        <v>32</v>
      </c>
      <c r="C92" s="3">
        <v>45</v>
      </c>
      <c r="D92" s="3">
        <v>433</v>
      </c>
      <c r="E92" s="4">
        <v>13.53125</v>
      </c>
      <c r="F92" s="3"/>
      <c r="G92" s="5">
        <v>3</v>
      </c>
      <c r="H92" s="5">
        <v>2005</v>
      </c>
      <c r="I92" s="79" t="str">
        <f t="shared" si="26"/>
        <v>2005-3</v>
      </c>
      <c r="J92" s="75">
        <f>VLOOKUP(I92,Meters!$A$1:$B$165,2,FALSE)</f>
        <v>333666</v>
      </c>
      <c r="K92" s="75">
        <f t="shared" si="27"/>
        <v>4.0553277828726933E-5</v>
      </c>
      <c r="L92" s="75" t="str">
        <f t="shared" si="28"/>
        <v/>
      </c>
      <c r="M92" s="83">
        <f t="shared" si="29"/>
        <v>0.71111111111111114</v>
      </c>
      <c r="O92" s="71" t="str">
        <f t="shared" si="30"/>
        <v/>
      </c>
    </row>
    <row r="93" spans="1:15" x14ac:dyDescent="0.2">
      <c r="A93" s="2" t="s">
        <v>21</v>
      </c>
      <c r="B93" s="3">
        <v>3</v>
      </c>
      <c r="C93" s="3">
        <v>3</v>
      </c>
      <c r="D93" s="3">
        <v>5</v>
      </c>
      <c r="E93" s="4">
        <v>1.6666666666666701</v>
      </c>
      <c r="F93" s="3"/>
      <c r="G93" s="5">
        <v>3</v>
      </c>
      <c r="H93" s="5">
        <v>2005</v>
      </c>
      <c r="I93" s="79" t="str">
        <f t="shared" si="26"/>
        <v>2005-3</v>
      </c>
      <c r="J93" s="75">
        <f>VLOOKUP(I93,Meters!$A$1:$B$165,2,FALSE)</f>
        <v>333666</v>
      </c>
      <c r="K93" s="75">
        <f t="shared" si="27"/>
        <v>4.9950149750549058E-6</v>
      </c>
      <c r="L93" s="75" t="str">
        <f t="shared" si="28"/>
        <v/>
      </c>
      <c r="M93" s="83">
        <f t="shared" si="29"/>
        <v>1</v>
      </c>
      <c r="O93" s="71" t="str">
        <f t="shared" si="30"/>
        <v/>
      </c>
    </row>
    <row r="94" spans="1:15" x14ac:dyDescent="0.2">
      <c r="A94" s="2" t="s">
        <v>22</v>
      </c>
      <c r="B94" s="3">
        <v>9</v>
      </c>
      <c r="C94" s="3">
        <v>16</v>
      </c>
      <c r="D94" s="3">
        <v>153</v>
      </c>
      <c r="E94" s="3">
        <v>17</v>
      </c>
      <c r="F94" s="3"/>
      <c r="G94" s="5">
        <v>3</v>
      </c>
      <c r="H94" s="5">
        <v>2005</v>
      </c>
      <c r="I94" s="79" t="str">
        <f t="shared" si="26"/>
        <v>2005-3</v>
      </c>
      <c r="J94" s="75">
        <f>VLOOKUP(I94,Meters!$A$1:$B$165,2,FALSE)</f>
        <v>333666</v>
      </c>
      <c r="K94" s="75">
        <f t="shared" si="27"/>
        <v>5.094915274555993E-5</v>
      </c>
      <c r="L94" s="75" t="str">
        <f t="shared" si="28"/>
        <v/>
      </c>
      <c r="M94" s="83">
        <f t="shared" si="29"/>
        <v>0.5625</v>
      </c>
      <c r="O94" s="71" t="str">
        <f t="shared" si="30"/>
        <v/>
      </c>
    </row>
    <row r="95" spans="1:15" x14ac:dyDescent="0.2">
      <c r="A95" s="2" t="s">
        <v>23</v>
      </c>
      <c r="B95" s="3">
        <v>4</v>
      </c>
      <c r="C95" s="3">
        <v>4</v>
      </c>
      <c r="D95" s="3">
        <v>900</v>
      </c>
      <c r="E95" s="3">
        <v>225</v>
      </c>
      <c r="F95" s="3"/>
      <c r="G95" s="5">
        <v>3</v>
      </c>
      <c r="H95" s="5">
        <v>2005</v>
      </c>
      <c r="I95" s="79" t="str">
        <f t="shared" si="26"/>
        <v>2005-3</v>
      </c>
      <c r="J95" s="75">
        <f>VLOOKUP(I95,Meters!$A$1:$B$165,2,FALSE)</f>
        <v>333666</v>
      </c>
      <c r="K95" s="75">
        <f t="shared" si="27"/>
        <v>6.7432702163241088E-4</v>
      </c>
      <c r="L95" s="75" t="str">
        <f t="shared" si="28"/>
        <v/>
      </c>
      <c r="M95" s="83">
        <f t="shared" si="29"/>
        <v>1</v>
      </c>
      <c r="O95" s="71" t="str">
        <f t="shared" si="30"/>
        <v/>
      </c>
    </row>
    <row r="96" spans="1:15" x14ac:dyDescent="0.2">
      <c r="A96" s="2" t="s">
        <v>24</v>
      </c>
      <c r="B96" s="3">
        <v>14</v>
      </c>
      <c r="C96" s="3">
        <v>97</v>
      </c>
      <c r="D96" s="3">
        <v>14</v>
      </c>
      <c r="E96" s="3">
        <v>1</v>
      </c>
      <c r="F96" s="3"/>
      <c r="G96" s="5">
        <v>3</v>
      </c>
      <c r="H96" s="5">
        <v>2005</v>
      </c>
      <c r="I96" s="79" t="str">
        <f t="shared" si="26"/>
        <v>2005-3</v>
      </c>
      <c r="J96" s="75">
        <f>VLOOKUP(I96,Meters!$A$1:$B$165,2,FALSE)</f>
        <v>333666</v>
      </c>
      <c r="K96" s="75">
        <f t="shared" si="27"/>
        <v>2.997008985032937E-6</v>
      </c>
      <c r="L96" s="75" t="str">
        <f t="shared" si="28"/>
        <v/>
      </c>
      <c r="M96" s="83">
        <f t="shared" si="29"/>
        <v>0.14432989690721648</v>
      </c>
      <c r="O96" s="71" t="str">
        <f t="shared" si="30"/>
        <v/>
      </c>
    </row>
    <row r="97" spans="1:15" x14ac:dyDescent="0.2">
      <c r="A97" s="2" t="s">
        <v>26</v>
      </c>
      <c r="B97" s="3">
        <v>5</v>
      </c>
      <c r="C97" s="3">
        <v>6</v>
      </c>
      <c r="D97" s="3">
        <v>1875</v>
      </c>
      <c r="E97" s="3">
        <v>375</v>
      </c>
      <c r="F97" s="3"/>
      <c r="G97" s="5">
        <v>3</v>
      </c>
      <c r="H97" s="5">
        <v>2005</v>
      </c>
      <c r="I97" s="79" t="str">
        <f t="shared" si="26"/>
        <v>2005-3</v>
      </c>
      <c r="J97" s="75">
        <f>VLOOKUP(I97,Meters!$A$1:$B$165,2,FALSE)</f>
        <v>333666</v>
      </c>
      <c r="K97" s="75">
        <f t="shared" si="27"/>
        <v>1.1238783693873515E-3</v>
      </c>
      <c r="L97" s="75" t="str">
        <f t="shared" si="28"/>
        <v/>
      </c>
      <c r="M97" s="83">
        <f t="shared" si="29"/>
        <v>0.83333333333333337</v>
      </c>
      <c r="O97" s="71" t="str">
        <f t="shared" si="30"/>
        <v/>
      </c>
    </row>
    <row r="98" spans="1:15" x14ac:dyDescent="0.2">
      <c r="A98" s="2" t="s">
        <v>27</v>
      </c>
      <c r="B98" s="3">
        <v>2</v>
      </c>
      <c r="C98" s="3">
        <v>3</v>
      </c>
      <c r="D98" s="3">
        <v>23</v>
      </c>
      <c r="E98" s="4">
        <v>11.5</v>
      </c>
      <c r="F98" s="3"/>
      <c r="G98" s="5">
        <v>3</v>
      </c>
      <c r="H98" s="5">
        <v>2005</v>
      </c>
      <c r="I98" s="79" t="str">
        <f t="shared" si="26"/>
        <v>2005-3</v>
      </c>
      <c r="J98" s="75">
        <f>VLOOKUP(I98,Meters!$A$1:$B$165,2,FALSE)</f>
        <v>333666</v>
      </c>
      <c r="K98" s="75">
        <f t="shared" si="27"/>
        <v>3.4465603327878775E-5</v>
      </c>
      <c r="L98" s="75" t="str">
        <f t="shared" si="28"/>
        <v/>
      </c>
      <c r="M98" s="83">
        <f t="shared" si="29"/>
        <v>0.66666666666666663</v>
      </c>
      <c r="O98" s="71" t="str">
        <f t="shared" si="30"/>
        <v/>
      </c>
    </row>
    <row r="99" spans="1:15" x14ac:dyDescent="0.2">
      <c r="A99" s="2" t="s">
        <v>28</v>
      </c>
      <c r="B99" s="3">
        <v>67</v>
      </c>
      <c r="C99" s="3">
        <v>73</v>
      </c>
      <c r="D99" s="3">
        <v>3258</v>
      </c>
      <c r="E99" s="4">
        <v>48.626865671641802</v>
      </c>
      <c r="F99" s="3"/>
      <c r="G99" s="5">
        <v>3</v>
      </c>
      <c r="H99" s="5">
        <v>2005</v>
      </c>
      <c r="I99" s="79" t="str">
        <f t="shared" si="26"/>
        <v>2005-3</v>
      </c>
      <c r="J99" s="75">
        <f>VLOOKUP(I99,Meters!$A$1:$B$165,2,FALSE)</f>
        <v>333666</v>
      </c>
      <c r="K99" s="75">
        <f t="shared" si="27"/>
        <v>1.4573515333190018E-4</v>
      </c>
      <c r="L99" s="75" t="str">
        <f t="shared" si="28"/>
        <v/>
      </c>
      <c r="M99" s="83">
        <f t="shared" si="29"/>
        <v>0.9178082191780822</v>
      </c>
      <c r="O99" s="71" t="str">
        <f t="shared" si="30"/>
        <v/>
      </c>
    </row>
    <row r="100" spans="1:15" x14ac:dyDescent="0.2">
      <c r="A100" s="2" t="s">
        <v>30</v>
      </c>
      <c r="B100" s="3">
        <v>47</v>
      </c>
      <c r="C100" s="3">
        <v>47</v>
      </c>
      <c r="D100" s="3">
        <v>3788</v>
      </c>
      <c r="E100" s="4">
        <v>80.595744680851098</v>
      </c>
      <c r="F100" s="3"/>
      <c r="G100" s="5">
        <v>3</v>
      </c>
      <c r="H100" s="5">
        <v>2005</v>
      </c>
      <c r="I100" s="79" t="str">
        <f t="shared" si="26"/>
        <v>2005-3</v>
      </c>
      <c r="J100" s="75">
        <f>VLOOKUP(I100,Meters!$A$1:$B$165,2,FALSE)</f>
        <v>333666</v>
      </c>
      <c r="K100" s="75">
        <f t="shared" si="27"/>
        <v>2.4154617096393128E-4</v>
      </c>
      <c r="L100" s="75" t="str">
        <f t="shared" si="28"/>
        <v/>
      </c>
      <c r="M100" s="83">
        <f t="shared" si="29"/>
        <v>1</v>
      </c>
      <c r="O100" s="71" t="str">
        <f t="shared" si="30"/>
        <v/>
      </c>
    </row>
    <row r="101" spans="1:15" x14ac:dyDescent="0.2">
      <c r="A101" s="2" t="s">
        <v>31</v>
      </c>
      <c r="B101" s="3">
        <v>100</v>
      </c>
      <c r="C101" s="3">
        <v>135</v>
      </c>
      <c r="D101" s="3">
        <v>12918</v>
      </c>
      <c r="E101" s="4">
        <v>129.18</v>
      </c>
      <c r="F101" s="3"/>
      <c r="G101" s="5">
        <v>3</v>
      </c>
      <c r="H101" s="5">
        <v>2005</v>
      </c>
      <c r="I101" s="79" t="str">
        <f t="shared" si="26"/>
        <v>2005-3</v>
      </c>
      <c r="J101" s="75">
        <f>VLOOKUP(I101,Meters!$A$1:$B$165,2,FALSE)</f>
        <v>333666</v>
      </c>
      <c r="K101" s="75">
        <f t="shared" si="27"/>
        <v>3.8715362068655483E-4</v>
      </c>
      <c r="L101" s="75" t="str">
        <f t="shared" si="28"/>
        <v/>
      </c>
      <c r="M101" s="83">
        <f t="shared" si="29"/>
        <v>0.7407407407407407</v>
      </c>
      <c r="O101" s="71" t="str">
        <f t="shared" si="30"/>
        <v/>
      </c>
    </row>
    <row r="102" spans="1:15" x14ac:dyDescent="0.2">
      <c r="A102" s="2" t="s">
        <v>32</v>
      </c>
      <c r="B102" s="3">
        <v>69</v>
      </c>
      <c r="C102" s="3">
        <v>75</v>
      </c>
      <c r="D102" s="3">
        <v>25653</v>
      </c>
      <c r="E102" s="4">
        <v>371.78260869565202</v>
      </c>
      <c r="F102" s="3"/>
      <c r="G102" s="5">
        <v>3</v>
      </c>
      <c r="H102" s="5">
        <v>2005</v>
      </c>
      <c r="I102" s="79" t="str">
        <f t="shared" si="26"/>
        <v>2005-3</v>
      </c>
      <c r="J102" s="75">
        <f>VLOOKUP(I102,Meters!$A$1:$B$165,2,FALSE)</f>
        <v>333666</v>
      </c>
      <c r="K102" s="75">
        <f t="shared" si="27"/>
        <v>1.1142358187398536E-3</v>
      </c>
      <c r="L102" s="75" t="str">
        <f t="shared" si="28"/>
        <v/>
      </c>
      <c r="M102" s="83">
        <f t="shared" si="29"/>
        <v>0.92</v>
      </c>
      <c r="O102" s="71" t="str">
        <f t="shared" si="30"/>
        <v/>
      </c>
    </row>
    <row r="103" spans="1:15" x14ac:dyDescent="0.2">
      <c r="A103" s="2" t="s">
        <v>33</v>
      </c>
      <c r="B103" s="3">
        <v>3</v>
      </c>
      <c r="C103" s="3">
        <v>8</v>
      </c>
      <c r="D103" s="3">
        <v>30</v>
      </c>
      <c r="E103" s="3">
        <v>10</v>
      </c>
      <c r="F103" s="3"/>
      <c r="G103" s="5">
        <v>3</v>
      </c>
      <c r="H103" s="5">
        <v>2005</v>
      </c>
      <c r="I103" s="79" t="str">
        <f t="shared" si="26"/>
        <v>2005-3</v>
      </c>
      <c r="J103" s="75">
        <f>VLOOKUP(I103,Meters!$A$1:$B$165,2,FALSE)</f>
        <v>333666</v>
      </c>
      <c r="K103" s="75">
        <f t="shared" si="27"/>
        <v>2.9970089850329372E-5</v>
      </c>
      <c r="L103" s="75" t="str">
        <f t="shared" si="28"/>
        <v/>
      </c>
      <c r="M103" s="83">
        <f t="shared" si="29"/>
        <v>0.375</v>
      </c>
      <c r="O103" s="71" t="str">
        <f t="shared" si="30"/>
        <v/>
      </c>
    </row>
    <row r="104" spans="1:15" x14ac:dyDescent="0.2">
      <c r="A104" s="2" t="s">
        <v>34</v>
      </c>
      <c r="B104" s="3">
        <v>5</v>
      </c>
      <c r="C104" s="3">
        <v>5</v>
      </c>
      <c r="D104" s="3">
        <v>21</v>
      </c>
      <c r="E104" s="4">
        <v>4.2</v>
      </c>
      <c r="F104" s="3"/>
      <c r="G104" s="5">
        <v>3</v>
      </c>
      <c r="H104" s="5">
        <v>2005</v>
      </c>
      <c r="I104" s="79" t="str">
        <f t="shared" si="26"/>
        <v>2005-3</v>
      </c>
      <c r="J104" s="75">
        <f>VLOOKUP(I104,Meters!$A$1:$B$165,2,FALSE)</f>
        <v>333666</v>
      </c>
      <c r="K104" s="75">
        <f t="shared" si="27"/>
        <v>1.2587437737138336E-5</v>
      </c>
      <c r="L104" s="75" t="str">
        <f t="shared" si="28"/>
        <v/>
      </c>
      <c r="M104" s="83">
        <f t="shared" si="29"/>
        <v>1</v>
      </c>
      <c r="O104" s="71" t="str">
        <f t="shared" si="30"/>
        <v/>
      </c>
    </row>
    <row r="105" spans="1:15" x14ac:dyDescent="0.2">
      <c r="A105" s="2" t="s">
        <v>55</v>
      </c>
      <c r="B105" s="3">
        <v>1</v>
      </c>
      <c r="C105" s="3">
        <v>1</v>
      </c>
      <c r="D105" s="3">
        <v>432</v>
      </c>
      <c r="E105" s="3">
        <v>432</v>
      </c>
      <c r="F105" s="3"/>
      <c r="G105" s="5">
        <v>3</v>
      </c>
      <c r="H105" s="5">
        <v>2005</v>
      </c>
      <c r="I105" s="79" t="str">
        <f t="shared" si="26"/>
        <v>2005-3</v>
      </c>
      <c r="J105" s="75">
        <f>VLOOKUP(I105,Meters!$A$1:$B$165,2,FALSE)</f>
        <v>333666</v>
      </c>
      <c r="K105" s="75">
        <f t="shared" si="27"/>
        <v>1.2947078815342288E-3</v>
      </c>
      <c r="L105" s="75" t="str">
        <f t="shared" si="28"/>
        <v/>
      </c>
      <c r="M105" s="83">
        <f t="shared" si="29"/>
        <v>1</v>
      </c>
      <c r="O105" s="71" t="str">
        <f t="shared" si="30"/>
        <v/>
      </c>
    </row>
    <row r="106" spans="1:15" x14ac:dyDescent="0.2">
      <c r="A106" s="2" t="s">
        <v>35</v>
      </c>
      <c r="B106" s="3">
        <v>1</v>
      </c>
      <c r="C106" s="3">
        <v>2</v>
      </c>
      <c r="D106" s="3">
        <v>2</v>
      </c>
      <c r="E106" s="3">
        <v>2</v>
      </c>
      <c r="F106" s="3"/>
      <c r="G106" s="5">
        <v>3</v>
      </c>
      <c r="H106" s="5">
        <v>2005</v>
      </c>
      <c r="I106" s="79" t="str">
        <f t="shared" si="26"/>
        <v>2005-3</v>
      </c>
      <c r="J106" s="75">
        <f>VLOOKUP(I106,Meters!$A$1:$B$165,2,FALSE)</f>
        <v>333666</v>
      </c>
      <c r="K106" s="75">
        <f t="shared" si="27"/>
        <v>5.9940179700658741E-6</v>
      </c>
      <c r="L106" s="75" t="str">
        <f t="shared" si="28"/>
        <v/>
      </c>
      <c r="M106" s="83">
        <f t="shared" si="29"/>
        <v>0.5</v>
      </c>
      <c r="O106" s="71" t="str">
        <f t="shared" si="30"/>
        <v/>
      </c>
    </row>
    <row r="107" spans="1:15" x14ac:dyDescent="0.2">
      <c r="A107" s="2" t="s">
        <v>56</v>
      </c>
      <c r="B107" s="3">
        <v>6</v>
      </c>
      <c r="C107" s="3">
        <v>6</v>
      </c>
      <c r="D107" s="3">
        <v>10841</v>
      </c>
      <c r="E107" s="4">
        <v>1806.8333333333301</v>
      </c>
      <c r="F107" s="3"/>
      <c r="G107" s="5">
        <v>3</v>
      </c>
      <c r="H107" s="5">
        <v>2005</v>
      </c>
      <c r="I107" s="79" t="str">
        <f t="shared" si="26"/>
        <v>2005-3</v>
      </c>
      <c r="J107" s="75">
        <f>VLOOKUP(I107,Meters!$A$1:$B$165,2,FALSE)</f>
        <v>333666</v>
      </c>
      <c r="K107" s="75">
        <f t="shared" si="27"/>
        <v>5.4150957344570021E-3</v>
      </c>
      <c r="L107" s="75" t="str">
        <f t="shared" si="28"/>
        <v/>
      </c>
      <c r="M107" s="83">
        <f t="shared" si="29"/>
        <v>1</v>
      </c>
      <c r="O107" s="71" t="str">
        <f t="shared" si="30"/>
        <v/>
      </c>
    </row>
    <row r="108" spans="1:15" x14ac:dyDescent="0.2">
      <c r="A108" s="2" t="s">
        <v>36</v>
      </c>
      <c r="B108" s="3">
        <v>105</v>
      </c>
      <c r="C108" s="3">
        <v>223</v>
      </c>
      <c r="D108" s="3">
        <v>4777</v>
      </c>
      <c r="E108" s="4">
        <v>45.495238095238101</v>
      </c>
      <c r="F108" s="3"/>
      <c r="G108" s="5">
        <v>3</v>
      </c>
      <c r="H108" s="5">
        <v>2005</v>
      </c>
      <c r="I108" s="79" t="str">
        <f t="shared" si="26"/>
        <v>2005-3</v>
      </c>
      <c r="J108" s="75">
        <f>VLOOKUP(I108,Meters!$A$1:$B$165,2,FALSE)</f>
        <v>333666</v>
      </c>
      <c r="K108" s="75">
        <f t="shared" si="27"/>
        <v>1.3634963734764134E-4</v>
      </c>
      <c r="L108" s="75" t="str">
        <f t="shared" si="28"/>
        <v/>
      </c>
      <c r="M108" s="83">
        <f t="shared" si="29"/>
        <v>0.47085201793721976</v>
      </c>
      <c r="O108" s="71" t="str">
        <f t="shared" si="30"/>
        <v/>
      </c>
    </row>
    <row r="109" spans="1:15" x14ac:dyDescent="0.2">
      <c r="A109" s="2" t="s">
        <v>37</v>
      </c>
      <c r="B109" s="3">
        <v>6</v>
      </c>
      <c r="C109" s="3">
        <v>12</v>
      </c>
      <c r="D109" s="3">
        <v>14</v>
      </c>
      <c r="E109" s="4">
        <v>2.3333333333333299</v>
      </c>
      <c r="F109" s="3"/>
      <c r="G109" s="5">
        <v>3</v>
      </c>
      <c r="H109" s="5">
        <v>2005</v>
      </c>
      <c r="I109" s="79" t="str">
        <f t="shared" si="26"/>
        <v>2005-3</v>
      </c>
      <c r="J109" s="75">
        <f>VLOOKUP(I109,Meters!$A$1:$B$165,2,FALSE)</f>
        <v>333666</v>
      </c>
      <c r="K109" s="75">
        <f t="shared" si="27"/>
        <v>6.9930209650768432E-6</v>
      </c>
      <c r="L109" s="75" t="str">
        <f t="shared" si="28"/>
        <v/>
      </c>
      <c r="M109" s="83">
        <f t="shared" si="29"/>
        <v>0.5</v>
      </c>
      <c r="O109" s="71" t="str">
        <f t="shared" si="30"/>
        <v/>
      </c>
    </row>
    <row r="110" spans="1:15" x14ac:dyDescent="0.2">
      <c r="A110" s="2" t="s">
        <v>38</v>
      </c>
      <c r="B110" s="3">
        <v>2</v>
      </c>
      <c r="C110" s="3">
        <v>2</v>
      </c>
      <c r="D110" s="3">
        <v>14</v>
      </c>
      <c r="E110" s="3">
        <v>7</v>
      </c>
      <c r="F110" s="3"/>
      <c r="G110" s="5">
        <v>3</v>
      </c>
      <c r="H110" s="5">
        <v>2005</v>
      </c>
      <c r="I110" s="79" t="str">
        <f t="shared" si="26"/>
        <v>2005-3</v>
      </c>
      <c r="J110" s="75">
        <f>VLOOKUP(I110,Meters!$A$1:$B$165,2,FALSE)</f>
        <v>333666</v>
      </c>
      <c r="K110" s="75">
        <f t="shared" si="27"/>
        <v>2.0979062895230558E-5</v>
      </c>
      <c r="L110" s="75" t="str">
        <f t="shared" si="28"/>
        <v/>
      </c>
      <c r="M110" s="83">
        <f t="shared" si="29"/>
        <v>1</v>
      </c>
      <c r="O110" s="71" t="str">
        <f t="shared" si="30"/>
        <v/>
      </c>
    </row>
    <row r="111" spans="1:15" x14ac:dyDescent="0.2">
      <c r="A111" s="2" t="s">
        <v>39</v>
      </c>
      <c r="B111" s="3">
        <v>316</v>
      </c>
      <c r="C111" s="3">
        <v>316</v>
      </c>
      <c r="D111" s="3">
        <v>5851</v>
      </c>
      <c r="E111" s="4">
        <v>18.515822784810101</v>
      </c>
      <c r="F111" s="3"/>
      <c r="G111" s="5">
        <v>3</v>
      </c>
      <c r="H111" s="5">
        <v>2005</v>
      </c>
      <c r="I111" s="79" t="str">
        <f t="shared" si="26"/>
        <v>2005-3</v>
      </c>
      <c r="J111" s="75">
        <f>VLOOKUP(I111,Meters!$A$1:$B$165,2,FALSE)</f>
        <v>333666</v>
      </c>
      <c r="K111" s="75">
        <f t="shared" si="27"/>
        <v>5.5492087251353451E-5</v>
      </c>
      <c r="L111" s="75" t="str">
        <f t="shared" si="28"/>
        <v/>
      </c>
      <c r="M111" s="83">
        <f t="shared" si="29"/>
        <v>1</v>
      </c>
      <c r="O111" s="71" t="str">
        <f t="shared" si="30"/>
        <v/>
      </c>
    </row>
    <row r="112" spans="1:15" x14ac:dyDescent="0.2">
      <c r="A112" s="2" t="s">
        <v>40</v>
      </c>
      <c r="B112" s="3">
        <v>1</v>
      </c>
      <c r="C112" s="3">
        <v>1</v>
      </c>
      <c r="D112" s="3">
        <v>44</v>
      </c>
      <c r="E112" s="3">
        <v>44</v>
      </c>
      <c r="F112" s="3"/>
      <c r="G112" s="5">
        <v>3</v>
      </c>
      <c r="H112" s="5">
        <v>2005</v>
      </c>
      <c r="I112" s="79" t="str">
        <f t="shared" si="26"/>
        <v>2005-3</v>
      </c>
      <c r="J112" s="75">
        <f>VLOOKUP(I112,Meters!$A$1:$B$165,2,FALSE)</f>
        <v>333666</v>
      </c>
      <c r="K112" s="75">
        <f t="shared" si="27"/>
        <v>1.3186839534144924E-4</v>
      </c>
      <c r="L112" s="75" t="str">
        <f t="shared" si="28"/>
        <v/>
      </c>
      <c r="M112" s="83">
        <f t="shared" si="29"/>
        <v>1</v>
      </c>
      <c r="O112" s="71" t="str">
        <f t="shared" si="30"/>
        <v/>
      </c>
    </row>
    <row r="113" spans="1:15" x14ac:dyDescent="0.2">
      <c r="A113" s="2" t="s">
        <v>41</v>
      </c>
      <c r="B113" s="3">
        <v>1</v>
      </c>
      <c r="C113" s="3">
        <v>1</v>
      </c>
      <c r="D113" s="3">
        <v>4</v>
      </c>
      <c r="E113" s="3">
        <v>4</v>
      </c>
      <c r="F113" s="3"/>
      <c r="G113" s="5">
        <v>3</v>
      </c>
      <c r="H113" s="5">
        <v>2005</v>
      </c>
      <c r="I113" s="79" t="str">
        <f t="shared" si="26"/>
        <v>2005-3</v>
      </c>
      <c r="J113" s="75">
        <f>VLOOKUP(I113,Meters!$A$1:$B$165,2,FALSE)</f>
        <v>333666</v>
      </c>
      <c r="K113" s="75">
        <f t="shared" si="27"/>
        <v>1.1988035940131748E-5</v>
      </c>
      <c r="L113" s="75" t="str">
        <f t="shared" si="28"/>
        <v/>
      </c>
      <c r="M113" s="83">
        <f t="shared" si="29"/>
        <v>1</v>
      </c>
      <c r="O113" s="71" t="str">
        <f t="shared" si="30"/>
        <v/>
      </c>
    </row>
    <row r="114" spans="1:15" x14ac:dyDescent="0.2">
      <c r="A114" s="2" t="s">
        <v>43</v>
      </c>
      <c r="B114" s="3">
        <v>43</v>
      </c>
      <c r="C114" s="3">
        <v>46</v>
      </c>
      <c r="D114" s="3">
        <v>117</v>
      </c>
      <c r="E114" s="4">
        <v>2.7209302325581399</v>
      </c>
      <c r="F114" s="3"/>
      <c r="G114" s="5">
        <v>3</v>
      </c>
      <c r="H114" s="5">
        <v>2005</v>
      </c>
      <c r="I114" s="79" t="str">
        <f t="shared" si="26"/>
        <v>2005-3</v>
      </c>
      <c r="J114" s="75">
        <f>VLOOKUP(I114,Meters!$A$1:$B$165,2,FALSE)</f>
        <v>333666</v>
      </c>
      <c r="K114" s="75">
        <f t="shared" si="27"/>
        <v>8.1546523546245045E-6</v>
      </c>
      <c r="L114" s="75" t="str">
        <f t="shared" si="28"/>
        <v/>
      </c>
      <c r="M114" s="83">
        <f t="shared" si="29"/>
        <v>0.93478260869565222</v>
      </c>
      <c r="O114" s="71" t="str">
        <f t="shared" si="30"/>
        <v/>
      </c>
    </row>
    <row r="115" spans="1:15" x14ac:dyDescent="0.2">
      <c r="A115" s="2" t="s">
        <v>44</v>
      </c>
      <c r="B115" s="3">
        <v>10</v>
      </c>
      <c r="C115" s="3">
        <v>11</v>
      </c>
      <c r="D115" s="3">
        <v>119</v>
      </c>
      <c r="E115" s="4">
        <v>11.9</v>
      </c>
      <c r="F115" s="3"/>
      <c r="G115" s="5">
        <v>3</v>
      </c>
      <c r="H115" s="5">
        <v>2005</v>
      </c>
      <c r="I115" s="79" t="str">
        <f t="shared" si="26"/>
        <v>2005-3</v>
      </c>
      <c r="J115" s="75">
        <f>VLOOKUP(I115,Meters!$A$1:$B$165,2,FALSE)</f>
        <v>333666</v>
      </c>
      <c r="K115" s="75">
        <f t="shared" si="27"/>
        <v>3.5664406921891951E-5</v>
      </c>
      <c r="L115" s="75" t="str">
        <f t="shared" si="28"/>
        <v/>
      </c>
      <c r="M115" s="83">
        <f t="shared" si="29"/>
        <v>0.90909090909090906</v>
      </c>
      <c r="O115" s="71" t="str">
        <f t="shared" si="30"/>
        <v/>
      </c>
    </row>
    <row r="116" spans="1:15" x14ac:dyDescent="0.2">
      <c r="A116" s="2" t="s">
        <v>45</v>
      </c>
      <c r="B116" s="3">
        <v>16</v>
      </c>
      <c r="C116" s="3">
        <v>18</v>
      </c>
      <c r="D116" s="3">
        <v>2866</v>
      </c>
      <c r="E116" s="4">
        <v>179.125</v>
      </c>
      <c r="F116" s="3"/>
      <c r="G116" s="5">
        <v>3</v>
      </c>
      <c r="H116" s="5">
        <v>2005</v>
      </c>
      <c r="I116" s="79" t="str">
        <f t="shared" si="26"/>
        <v>2005-3</v>
      </c>
      <c r="J116" s="75">
        <f>VLOOKUP(I116,Meters!$A$1:$B$165,2,FALSE)</f>
        <v>333666</v>
      </c>
      <c r="K116" s="75">
        <f t="shared" si="27"/>
        <v>5.3683923444402485E-4</v>
      </c>
      <c r="L116" s="75" t="str">
        <f t="shared" si="28"/>
        <v/>
      </c>
      <c r="M116" s="83">
        <f t="shared" si="29"/>
        <v>0.88888888888888884</v>
      </c>
      <c r="O116" s="71" t="str">
        <f t="shared" si="30"/>
        <v/>
      </c>
    </row>
    <row r="117" spans="1:15" x14ac:dyDescent="0.2">
      <c r="A117" s="2" t="s">
        <v>46</v>
      </c>
      <c r="B117" s="3">
        <v>82</v>
      </c>
      <c r="C117" s="3">
        <v>140</v>
      </c>
      <c r="D117" s="3">
        <v>8032</v>
      </c>
      <c r="E117" s="4">
        <v>97.951219512195095</v>
      </c>
      <c r="F117" s="3"/>
      <c r="G117" s="5">
        <v>3</v>
      </c>
      <c r="H117" s="5">
        <v>2005</v>
      </c>
      <c r="I117" s="79" t="str">
        <f t="shared" si="26"/>
        <v>2005-3</v>
      </c>
      <c r="J117" s="75">
        <f>VLOOKUP(I117,Meters!$A$1:$B$165,2,FALSE)</f>
        <v>333666</v>
      </c>
      <c r="K117" s="75">
        <f t="shared" si="27"/>
        <v>2.9356068497298225E-4</v>
      </c>
      <c r="L117" s="75" t="str">
        <f t="shared" si="28"/>
        <v/>
      </c>
      <c r="M117" s="83">
        <f t="shared" si="29"/>
        <v>0.58571428571428574</v>
      </c>
      <c r="O117" s="71" t="str">
        <f t="shared" si="30"/>
        <v/>
      </c>
    </row>
    <row r="118" spans="1:15" x14ac:dyDescent="0.2">
      <c r="A118" s="2" t="s">
        <v>47</v>
      </c>
      <c r="B118" s="3">
        <v>35</v>
      </c>
      <c r="C118" s="3">
        <v>83</v>
      </c>
      <c r="D118" s="3">
        <v>624</v>
      </c>
      <c r="E118" s="4">
        <v>17.828571428571401</v>
      </c>
      <c r="F118" s="3"/>
      <c r="G118" s="5">
        <v>3</v>
      </c>
      <c r="H118" s="5">
        <v>2005</v>
      </c>
      <c r="I118" s="79" t="str">
        <f t="shared" si="26"/>
        <v>2005-3</v>
      </c>
      <c r="J118" s="75">
        <f>VLOOKUP(I118,Meters!$A$1:$B$165,2,FALSE)</f>
        <v>333666</v>
      </c>
      <c r="K118" s="75">
        <f t="shared" si="27"/>
        <v>5.3432388761729995E-5</v>
      </c>
      <c r="L118" s="75" t="str">
        <f t="shared" si="28"/>
        <v/>
      </c>
      <c r="M118" s="83">
        <f t="shared" si="29"/>
        <v>0.42168674698795183</v>
      </c>
      <c r="O118" s="71" t="str">
        <f t="shared" si="30"/>
        <v/>
      </c>
    </row>
    <row r="119" spans="1:15" x14ac:dyDescent="0.2">
      <c r="A119" s="2" t="s">
        <v>48</v>
      </c>
      <c r="B119" s="3">
        <v>102</v>
      </c>
      <c r="C119" s="3">
        <v>103</v>
      </c>
      <c r="D119" s="3">
        <v>2183</v>
      </c>
      <c r="E119" s="4">
        <v>21.401960784313701</v>
      </c>
      <c r="F119" s="3"/>
      <c r="G119" s="5">
        <v>3</v>
      </c>
      <c r="H119" s="5">
        <v>2005</v>
      </c>
      <c r="I119" s="79" t="str">
        <f t="shared" si="26"/>
        <v>2005-3</v>
      </c>
      <c r="J119" s="75">
        <f>VLOOKUP(I119,Meters!$A$1:$B$165,2,FALSE)</f>
        <v>333666</v>
      </c>
      <c r="K119" s="75">
        <f t="shared" si="27"/>
        <v>6.4141868767910728E-5</v>
      </c>
      <c r="L119" s="75" t="str">
        <f t="shared" si="28"/>
        <v/>
      </c>
      <c r="M119" s="83">
        <f t="shared" si="29"/>
        <v>0.99029126213592233</v>
      </c>
      <c r="O119" s="71" t="str">
        <f t="shared" si="30"/>
        <v/>
      </c>
    </row>
    <row r="120" spans="1:15" x14ac:dyDescent="0.2">
      <c r="A120" s="2" t="s">
        <v>49</v>
      </c>
      <c r="B120" s="3">
        <v>32</v>
      </c>
      <c r="C120" s="3">
        <v>38</v>
      </c>
      <c r="D120" s="3">
        <v>208</v>
      </c>
      <c r="E120" s="4">
        <v>6.5</v>
      </c>
      <c r="F120" s="3"/>
      <c r="G120" s="5">
        <v>3</v>
      </c>
      <c r="H120" s="5">
        <v>2005</v>
      </c>
      <c r="I120" s="79" t="str">
        <f t="shared" si="26"/>
        <v>2005-3</v>
      </c>
      <c r="J120" s="75">
        <f>VLOOKUP(I120,Meters!$A$1:$B$165,2,FALSE)</f>
        <v>333666</v>
      </c>
      <c r="K120" s="75">
        <f t="shared" si="27"/>
        <v>1.9480558402714093E-5</v>
      </c>
      <c r="L120" s="75" t="str">
        <f t="shared" si="28"/>
        <v/>
      </c>
      <c r="M120" s="83">
        <f t="shared" si="29"/>
        <v>0.84210526315789469</v>
      </c>
      <c r="O120" s="71" t="str">
        <f t="shared" si="30"/>
        <v/>
      </c>
    </row>
    <row r="121" spans="1:15" x14ac:dyDescent="0.2">
      <c r="A121" s="2" t="s">
        <v>50</v>
      </c>
      <c r="B121" s="3">
        <v>1</v>
      </c>
      <c r="C121" s="3">
        <v>1</v>
      </c>
      <c r="D121" s="3">
        <v>1</v>
      </c>
      <c r="E121" s="3">
        <v>1</v>
      </c>
      <c r="F121" s="3"/>
      <c r="G121" s="5">
        <v>3</v>
      </c>
      <c r="H121" s="5">
        <v>2005</v>
      </c>
      <c r="I121" s="79" t="str">
        <f t="shared" si="26"/>
        <v>2005-3</v>
      </c>
      <c r="J121" s="75">
        <f>VLOOKUP(I121,Meters!$A$1:$B$165,2,FALSE)</f>
        <v>333666</v>
      </c>
      <c r="K121" s="75">
        <f t="shared" si="27"/>
        <v>2.997008985032937E-6</v>
      </c>
      <c r="L121" s="75" t="str">
        <f t="shared" si="28"/>
        <v/>
      </c>
      <c r="M121" s="83">
        <f t="shared" si="29"/>
        <v>1</v>
      </c>
      <c r="O121" s="71" t="str">
        <f t="shared" si="30"/>
        <v/>
      </c>
    </row>
    <row r="122" spans="1:15" x14ac:dyDescent="0.2">
      <c r="A122" s="2" t="s">
        <v>51</v>
      </c>
      <c r="B122" s="3">
        <v>196</v>
      </c>
      <c r="C122" s="3">
        <v>210</v>
      </c>
      <c r="D122" s="3">
        <v>9131</v>
      </c>
      <c r="E122" s="4">
        <v>46.586734693877602</v>
      </c>
      <c r="F122" s="3"/>
      <c r="G122" s="5">
        <v>3</v>
      </c>
      <c r="H122" s="5">
        <v>2005</v>
      </c>
      <c r="I122" s="79" t="str">
        <f t="shared" si="26"/>
        <v>2005-3</v>
      </c>
      <c r="J122" s="75">
        <f>VLOOKUP(I122,Meters!$A$1:$B$165,2,FALSE)</f>
        <v>333666</v>
      </c>
      <c r="K122" s="75">
        <f t="shared" si="27"/>
        <v>1.3962086246089683E-4</v>
      </c>
      <c r="L122" s="75" t="str">
        <f t="shared" si="28"/>
        <v/>
      </c>
      <c r="M122" s="83">
        <f t="shared" si="29"/>
        <v>0.93333333333333335</v>
      </c>
      <c r="O122" s="71" t="str">
        <f t="shared" si="30"/>
        <v/>
      </c>
    </row>
    <row r="123" spans="1:15" x14ac:dyDescent="0.2">
      <c r="A123" s="2" t="s">
        <v>52</v>
      </c>
      <c r="B123" s="3">
        <v>34</v>
      </c>
      <c r="C123" s="3">
        <v>47</v>
      </c>
      <c r="D123" s="3">
        <v>2653</v>
      </c>
      <c r="E123" s="4">
        <v>78.029411764705898</v>
      </c>
      <c r="F123" s="3"/>
      <c r="G123" s="5">
        <v>3</v>
      </c>
      <c r="H123" s="5">
        <v>2005</v>
      </c>
      <c r="I123" s="79" t="str">
        <f t="shared" si="26"/>
        <v>2005-3</v>
      </c>
      <c r="J123" s="75">
        <f>VLOOKUP(I123,Meters!$A$1:$B$165,2,FALSE)</f>
        <v>333666</v>
      </c>
      <c r="K123" s="75">
        <f t="shared" si="27"/>
        <v>2.3385484815565834E-4</v>
      </c>
      <c r="L123" s="75" t="str">
        <f t="shared" si="28"/>
        <v/>
      </c>
      <c r="M123" s="83">
        <f t="shared" si="29"/>
        <v>0.72340425531914898</v>
      </c>
      <c r="O123" s="71" t="str">
        <f t="shared" si="30"/>
        <v/>
      </c>
    </row>
    <row r="124" spans="1:15" x14ac:dyDescent="0.2">
      <c r="A124" s="2" t="s">
        <v>53</v>
      </c>
      <c r="B124" s="3">
        <v>175</v>
      </c>
      <c r="C124" s="3">
        <v>203</v>
      </c>
      <c r="D124" s="3">
        <v>11055</v>
      </c>
      <c r="E124" s="4">
        <v>63.171428571428599</v>
      </c>
      <c r="F124" s="3"/>
      <c r="G124" s="5">
        <v>3</v>
      </c>
      <c r="H124" s="5">
        <v>2005</v>
      </c>
      <c r="I124" s="79" t="str">
        <f t="shared" si="26"/>
        <v>2005-3</v>
      </c>
      <c r="J124" s="75">
        <f>VLOOKUP(I124,Meters!$A$1:$B$165,2,FALSE)</f>
        <v>333666</v>
      </c>
      <c r="K124" s="75">
        <f t="shared" si="27"/>
        <v>1.8932533902593792E-4</v>
      </c>
      <c r="L124" s="75" t="str">
        <f t="shared" si="28"/>
        <v/>
      </c>
      <c r="M124" s="83">
        <f t="shared" si="29"/>
        <v>0.86206896551724133</v>
      </c>
      <c r="O124" s="71" t="str">
        <f t="shared" si="30"/>
        <v/>
      </c>
    </row>
    <row r="125" spans="1:15" x14ac:dyDescent="0.2">
      <c r="A125" s="2" t="s">
        <v>8</v>
      </c>
      <c r="B125" s="3">
        <v>10</v>
      </c>
      <c r="C125" s="3">
        <v>10</v>
      </c>
      <c r="D125" s="3">
        <v>203</v>
      </c>
      <c r="E125" s="4">
        <v>20.3</v>
      </c>
      <c r="F125" s="3"/>
      <c r="G125" s="5">
        <v>4</v>
      </c>
      <c r="H125" s="5">
        <v>2005</v>
      </c>
      <c r="I125" s="79" t="str">
        <f t="shared" si="26"/>
        <v>2005-4</v>
      </c>
      <c r="J125" s="75">
        <f>VLOOKUP(I125,Meters!$A$1:$B$165,2,FALSE)</f>
        <v>338437</v>
      </c>
      <c r="K125" s="75">
        <f t="shared" si="27"/>
        <v>5.9981621394823855E-5</v>
      </c>
      <c r="L125" s="75" t="str">
        <f t="shared" si="28"/>
        <v/>
      </c>
      <c r="M125" s="83">
        <f t="shared" si="29"/>
        <v>1</v>
      </c>
      <c r="O125" s="71" t="str">
        <f t="shared" si="30"/>
        <v/>
      </c>
    </row>
    <row r="126" spans="1:15" x14ac:dyDescent="0.2">
      <c r="A126" s="2" t="s">
        <v>9</v>
      </c>
      <c r="B126" s="3">
        <v>39</v>
      </c>
      <c r="C126" s="3">
        <v>41</v>
      </c>
      <c r="D126" s="3">
        <v>6312</v>
      </c>
      <c r="E126" s="4">
        <v>161.84615384615401</v>
      </c>
      <c r="F126" s="3"/>
      <c r="G126" s="5">
        <v>4</v>
      </c>
      <c r="H126" s="5">
        <v>2005</v>
      </c>
      <c r="I126" s="79" t="str">
        <f t="shared" si="26"/>
        <v>2005-4</v>
      </c>
      <c r="J126" s="75">
        <f>VLOOKUP(I126,Meters!$A$1:$B$165,2,FALSE)</f>
        <v>338437</v>
      </c>
      <c r="K126" s="75">
        <f t="shared" si="27"/>
        <v>4.7821648887726224E-4</v>
      </c>
      <c r="L126" s="75" t="str">
        <f t="shared" si="28"/>
        <v/>
      </c>
      <c r="M126" s="83">
        <f t="shared" si="29"/>
        <v>0.95121951219512191</v>
      </c>
      <c r="O126" s="71" t="str">
        <f t="shared" si="30"/>
        <v/>
      </c>
    </row>
    <row r="127" spans="1:15" x14ac:dyDescent="0.2">
      <c r="A127" s="2" t="s">
        <v>11</v>
      </c>
      <c r="B127" s="3">
        <v>15</v>
      </c>
      <c r="C127" s="3">
        <v>24</v>
      </c>
      <c r="D127" s="3">
        <v>284</v>
      </c>
      <c r="E127" s="4">
        <v>18.933333333333302</v>
      </c>
      <c r="F127" s="3"/>
      <c r="G127" s="5">
        <v>4</v>
      </c>
      <c r="H127" s="5">
        <v>2005</v>
      </c>
      <c r="I127" s="79" t="str">
        <f t="shared" si="26"/>
        <v>2005-4</v>
      </c>
      <c r="J127" s="75">
        <f>VLOOKUP(I127,Meters!$A$1:$B$165,2,FALSE)</f>
        <v>338437</v>
      </c>
      <c r="K127" s="75">
        <f t="shared" si="27"/>
        <v>5.5943449839507213E-5</v>
      </c>
      <c r="L127" s="75" t="str">
        <f t="shared" si="28"/>
        <v/>
      </c>
      <c r="M127" s="83">
        <f t="shared" si="29"/>
        <v>0.625</v>
      </c>
      <c r="O127" s="71" t="str">
        <f t="shared" si="30"/>
        <v/>
      </c>
    </row>
    <row r="128" spans="1:15" x14ac:dyDescent="0.2">
      <c r="A128" s="2" t="s">
        <v>12</v>
      </c>
      <c r="B128" s="3">
        <v>32</v>
      </c>
      <c r="C128" s="3">
        <v>53</v>
      </c>
      <c r="D128" s="3">
        <v>7203</v>
      </c>
      <c r="E128" s="4">
        <v>225.09375</v>
      </c>
      <c r="F128" s="3"/>
      <c r="G128" s="5">
        <v>4</v>
      </c>
      <c r="H128" s="5">
        <v>2005</v>
      </c>
      <c r="I128" s="79" t="str">
        <f t="shared" si="26"/>
        <v>2005-4</v>
      </c>
      <c r="J128" s="75">
        <f>VLOOKUP(I128,Meters!$A$1:$B$165,2,FALSE)</f>
        <v>338437</v>
      </c>
      <c r="K128" s="75">
        <f t="shared" si="27"/>
        <v>6.650979355094154E-4</v>
      </c>
      <c r="L128" s="75" t="str">
        <f t="shared" si="28"/>
        <v/>
      </c>
      <c r="M128" s="83">
        <f t="shared" si="29"/>
        <v>0.60377358490566035</v>
      </c>
      <c r="O128" s="71" t="str">
        <f t="shared" si="30"/>
        <v/>
      </c>
    </row>
    <row r="129" spans="1:15" x14ac:dyDescent="0.2">
      <c r="A129" s="2" t="s">
        <v>13</v>
      </c>
      <c r="B129" s="3">
        <v>14</v>
      </c>
      <c r="C129" s="3">
        <v>19</v>
      </c>
      <c r="D129" s="3">
        <v>1468</v>
      </c>
      <c r="E129" s="4">
        <v>104.857142857143</v>
      </c>
      <c r="F129" s="3"/>
      <c r="G129" s="5">
        <v>4</v>
      </c>
      <c r="H129" s="5">
        <v>2005</v>
      </c>
      <c r="I129" s="79" t="str">
        <f t="shared" si="26"/>
        <v>2005-4</v>
      </c>
      <c r="J129" s="75">
        <f>VLOOKUP(I129,Meters!$A$1:$B$165,2,FALSE)</f>
        <v>338437</v>
      </c>
      <c r="K129" s="75">
        <f t="shared" si="27"/>
        <v>3.0982765731035023E-4</v>
      </c>
      <c r="L129" s="75" t="str">
        <f t="shared" si="28"/>
        <v/>
      </c>
      <c r="M129" s="83">
        <f t="shared" si="29"/>
        <v>0.73684210526315785</v>
      </c>
      <c r="O129" s="71" t="str">
        <f t="shared" si="30"/>
        <v/>
      </c>
    </row>
    <row r="130" spans="1:15" x14ac:dyDescent="0.2">
      <c r="A130" s="2" t="s">
        <v>14</v>
      </c>
      <c r="B130" s="3">
        <v>30</v>
      </c>
      <c r="C130" s="3">
        <v>50</v>
      </c>
      <c r="D130" s="3">
        <v>104</v>
      </c>
      <c r="E130" s="4">
        <v>3.4666666666666699</v>
      </c>
      <c r="F130" s="3"/>
      <c r="G130" s="5">
        <v>4</v>
      </c>
      <c r="H130" s="5">
        <v>2005</v>
      </c>
      <c r="I130" s="79" t="str">
        <f t="shared" si="26"/>
        <v>2005-4</v>
      </c>
      <c r="J130" s="75">
        <f>VLOOKUP(I130,Meters!$A$1:$B$165,2,FALSE)</f>
        <v>338437</v>
      </c>
      <c r="K130" s="75">
        <f t="shared" si="27"/>
        <v>1.0243166872022473E-5</v>
      </c>
      <c r="L130" s="75" t="str">
        <f t="shared" si="28"/>
        <v/>
      </c>
      <c r="M130" s="83">
        <f t="shared" si="29"/>
        <v>0.6</v>
      </c>
      <c r="O130" s="71" t="str">
        <f t="shared" si="30"/>
        <v/>
      </c>
    </row>
    <row r="131" spans="1:15" x14ac:dyDescent="0.2">
      <c r="A131" s="2" t="s">
        <v>15</v>
      </c>
      <c r="B131" s="3">
        <v>16</v>
      </c>
      <c r="C131" s="3">
        <v>19</v>
      </c>
      <c r="D131" s="3">
        <v>1963</v>
      </c>
      <c r="E131" s="4">
        <v>122.6875</v>
      </c>
      <c r="F131" s="3"/>
      <c r="G131" s="5">
        <v>4</v>
      </c>
      <c r="H131" s="5">
        <v>2005</v>
      </c>
      <c r="I131" s="79" t="str">
        <f t="shared" ref="I131:I194" si="31">CONCATENATE(H131,"-",G131)</f>
        <v>2005-4</v>
      </c>
      <c r="J131" s="75">
        <f>VLOOKUP(I131,Meters!$A$1:$B$165,2,FALSE)</f>
        <v>338437</v>
      </c>
      <c r="K131" s="75">
        <f t="shared" ref="K131:K194" si="32">E131/J131</f>
        <v>3.6251207758016999E-4</v>
      </c>
      <c r="L131" s="75" t="str">
        <f t="shared" ref="L131:L194" si="33">IFERROR(IF(ISBLANK(F131),"",(E131*(F131/D131)/J131)*(1/60)),"")</f>
        <v/>
      </c>
      <c r="M131" s="83">
        <f t="shared" ref="M131:M194" si="34">B131/C131</f>
        <v>0.84210526315789469</v>
      </c>
      <c r="O131" s="71" t="str">
        <f t="shared" ref="O131:O194" si="35">IF((F131/D131)&gt;180,CONCATENATE(I131,"-ext."),"")</f>
        <v/>
      </c>
    </row>
    <row r="132" spans="1:15" x14ac:dyDescent="0.2">
      <c r="A132" s="2" t="s">
        <v>16</v>
      </c>
      <c r="B132" s="3">
        <v>45</v>
      </c>
      <c r="C132" s="3">
        <v>70</v>
      </c>
      <c r="D132" s="3">
        <v>106</v>
      </c>
      <c r="E132" s="4">
        <v>2.3555555555555601</v>
      </c>
      <c r="F132" s="3"/>
      <c r="G132" s="5">
        <v>4</v>
      </c>
      <c r="H132" s="5">
        <v>2005</v>
      </c>
      <c r="I132" s="79" t="str">
        <f t="shared" si="31"/>
        <v>2005-4</v>
      </c>
      <c r="J132" s="75">
        <f>VLOOKUP(I132,Meters!$A$1:$B$165,2,FALSE)</f>
        <v>338437</v>
      </c>
      <c r="K132" s="75">
        <f t="shared" si="32"/>
        <v>6.9601005668870724E-6</v>
      </c>
      <c r="L132" s="75" t="str">
        <f t="shared" si="33"/>
        <v/>
      </c>
      <c r="M132" s="83">
        <f t="shared" si="34"/>
        <v>0.6428571428571429</v>
      </c>
      <c r="O132" s="71" t="str">
        <f t="shared" si="35"/>
        <v/>
      </c>
    </row>
    <row r="133" spans="1:15" x14ac:dyDescent="0.2">
      <c r="A133" s="2" t="s">
        <v>17</v>
      </c>
      <c r="B133" s="3">
        <v>7</v>
      </c>
      <c r="C133" s="3">
        <v>8</v>
      </c>
      <c r="D133" s="3">
        <v>2004</v>
      </c>
      <c r="E133" s="4">
        <v>286.28571428571399</v>
      </c>
      <c r="F133" s="3"/>
      <c r="G133" s="5">
        <v>4</v>
      </c>
      <c r="H133" s="5">
        <v>2005</v>
      </c>
      <c r="I133" s="79" t="str">
        <f t="shared" si="31"/>
        <v>2005-4</v>
      </c>
      <c r="J133" s="75">
        <f>VLOOKUP(I133,Meters!$A$1:$B$165,2,FALSE)</f>
        <v>338437</v>
      </c>
      <c r="K133" s="75">
        <f t="shared" si="32"/>
        <v>8.4590548399174435E-4</v>
      </c>
      <c r="L133" s="75" t="str">
        <f t="shared" si="33"/>
        <v/>
      </c>
      <c r="M133" s="83">
        <f t="shared" si="34"/>
        <v>0.875</v>
      </c>
      <c r="O133" s="71" t="str">
        <f t="shared" si="35"/>
        <v/>
      </c>
    </row>
    <row r="134" spans="1:15" x14ac:dyDescent="0.2">
      <c r="A134" s="2" t="s">
        <v>18</v>
      </c>
      <c r="B134" s="3">
        <v>217</v>
      </c>
      <c r="C134" s="3">
        <v>274</v>
      </c>
      <c r="D134" s="3">
        <v>2</v>
      </c>
      <c r="E134" s="4">
        <v>9.2165898617511503E-3</v>
      </c>
      <c r="F134" s="3"/>
      <c r="G134" s="5">
        <v>4</v>
      </c>
      <c r="H134" s="5">
        <v>2005</v>
      </c>
      <c r="I134" s="79" t="str">
        <f t="shared" si="31"/>
        <v>2005-4</v>
      </c>
      <c r="J134" s="75">
        <f>VLOOKUP(I134,Meters!$A$1:$B$165,2,FALSE)</f>
        <v>338437</v>
      </c>
      <c r="K134" s="75">
        <f t="shared" si="32"/>
        <v>2.7232808061031005E-8</v>
      </c>
      <c r="L134" s="75" t="str">
        <f t="shared" si="33"/>
        <v/>
      </c>
      <c r="M134" s="83">
        <f t="shared" si="34"/>
        <v>0.79197080291970801</v>
      </c>
      <c r="O134" s="71" t="str">
        <f t="shared" si="35"/>
        <v/>
      </c>
    </row>
    <row r="135" spans="1:15" x14ac:dyDescent="0.2">
      <c r="A135" s="2" t="s">
        <v>19</v>
      </c>
      <c r="B135" s="3">
        <v>80</v>
      </c>
      <c r="C135" s="3">
        <v>89</v>
      </c>
      <c r="D135" s="3">
        <v>1436</v>
      </c>
      <c r="E135" s="4">
        <v>17.95</v>
      </c>
      <c r="F135" s="3"/>
      <c r="G135" s="5">
        <v>4</v>
      </c>
      <c r="H135" s="5">
        <v>2005</v>
      </c>
      <c r="I135" s="79" t="str">
        <f t="shared" si="31"/>
        <v>2005-4</v>
      </c>
      <c r="J135" s="75">
        <f>VLOOKUP(I135,Meters!$A$1:$B$165,2,FALSE)</f>
        <v>338437</v>
      </c>
      <c r="K135" s="75">
        <f t="shared" si="32"/>
        <v>5.3037936159462471E-5</v>
      </c>
      <c r="L135" s="75" t="str">
        <f t="shared" si="33"/>
        <v/>
      </c>
      <c r="M135" s="83">
        <f t="shared" si="34"/>
        <v>0.898876404494382</v>
      </c>
      <c r="O135" s="71" t="str">
        <f t="shared" si="35"/>
        <v/>
      </c>
    </row>
    <row r="136" spans="1:15" x14ac:dyDescent="0.2">
      <c r="A136" s="2" t="s">
        <v>20</v>
      </c>
      <c r="B136" s="3">
        <v>16</v>
      </c>
      <c r="C136" s="3">
        <v>20</v>
      </c>
      <c r="D136" s="3">
        <v>921</v>
      </c>
      <c r="E136" s="4">
        <v>57.5625</v>
      </c>
      <c r="F136" s="3"/>
      <c r="G136" s="5">
        <v>4</v>
      </c>
      <c r="H136" s="5">
        <v>2005</v>
      </c>
      <c r="I136" s="79" t="str">
        <f t="shared" si="31"/>
        <v>2005-4</v>
      </c>
      <c r="J136" s="75">
        <f>VLOOKUP(I136,Meters!$A$1:$B$165,2,FALSE)</f>
        <v>338437</v>
      </c>
      <c r="K136" s="75">
        <f t="shared" si="32"/>
        <v>1.7008335377042107E-4</v>
      </c>
      <c r="L136" s="75" t="str">
        <f t="shared" si="33"/>
        <v/>
      </c>
      <c r="M136" s="83">
        <f t="shared" si="34"/>
        <v>0.8</v>
      </c>
      <c r="O136" s="71" t="str">
        <f t="shared" si="35"/>
        <v/>
      </c>
    </row>
    <row r="137" spans="1:15" x14ac:dyDescent="0.2">
      <c r="A137" s="2" t="s">
        <v>21</v>
      </c>
      <c r="B137" s="3">
        <v>3</v>
      </c>
      <c r="C137" s="3">
        <v>3</v>
      </c>
      <c r="D137" s="3">
        <v>4</v>
      </c>
      <c r="E137" s="4">
        <v>1.3333333333333299</v>
      </c>
      <c r="F137" s="3"/>
      <c r="G137" s="5">
        <v>4</v>
      </c>
      <c r="H137" s="5">
        <v>2005</v>
      </c>
      <c r="I137" s="79" t="str">
        <f t="shared" si="31"/>
        <v>2005-4</v>
      </c>
      <c r="J137" s="75">
        <f>VLOOKUP(I137,Meters!$A$1:$B$165,2,FALSE)</f>
        <v>338437</v>
      </c>
      <c r="K137" s="75">
        <f t="shared" si="32"/>
        <v>3.9396795661624765E-6</v>
      </c>
      <c r="L137" s="75" t="str">
        <f t="shared" si="33"/>
        <v/>
      </c>
      <c r="M137" s="83">
        <f t="shared" si="34"/>
        <v>1</v>
      </c>
      <c r="O137" s="71" t="str">
        <f t="shared" si="35"/>
        <v/>
      </c>
    </row>
    <row r="138" spans="1:15" x14ac:dyDescent="0.2">
      <c r="A138" s="2" t="s">
        <v>22</v>
      </c>
      <c r="B138" s="3">
        <v>8</v>
      </c>
      <c r="C138" s="3">
        <v>22</v>
      </c>
      <c r="D138" s="3">
        <v>21</v>
      </c>
      <c r="E138" s="4">
        <v>2.625</v>
      </c>
      <c r="F138" s="3"/>
      <c r="G138" s="5">
        <v>4</v>
      </c>
      <c r="H138" s="5">
        <v>2005</v>
      </c>
      <c r="I138" s="79" t="str">
        <f t="shared" si="31"/>
        <v>2005-4</v>
      </c>
      <c r="J138" s="75">
        <f>VLOOKUP(I138,Meters!$A$1:$B$165,2,FALSE)</f>
        <v>338437</v>
      </c>
      <c r="K138" s="75">
        <f t="shared" si="32"/>
        <v>7.7562441458823948E-6</v>
      </c>
      <c r="L138" s="75" t="str">
        <f t="shared" si="33"/>
        <v/>
      </c>
      <c r="M138" s="83">
        <f t="shared" si="34"/>
        <v>0.36363636363636365</v>
      </c>
      <c r="O138" s="71" t="str">
        <f t="shared" si="35"/>
        <v/>
      </c>
    </row>
    <row r="139" spans="1:15" x14ac:dyDescent="0.2">
      <c r="A139" s="2" t="s">
        <v>23</v>
      </c>
      <c r="B139" s="3">
        <v>11</v>
      </c>
      <c r="C139" s="3">
        <v>11</v>
      </c>
      <c r="D139" s="3">
        <v>291</v>
      </c>
      <c r="E139" s="4">
        <v>26.454545454545499</v>
      </c>
      <c r="F139" s="3"/>
      <c r="G139" s="5">
        <v>4</v>
      </c>
      <c r="H139" s="5">
        <v>2005</v>
      </c>
      <c r="I139" s="79" t="str">
        <f t="shared" si="31"/>
        <v>2005-4</v>
      </c>
      <c r="J139" s="75">
        <f>VLOOKUP(I139,Meters!$A$1:$B$165,2,FALSE)</f>
        <v>338437</v>
      </c>
      <c r="K139" s="75">
        <f t="shared" si="32"/>
        <v>7.8166824119542191E-5</v>
      </c>
      <c r="L139" s="75" t="str">
        <f t="shared" si="33"/>
        <v/>
      </c>
      <c r="M139" s="83">
        <f t="shared" si="34"/>
        <v>1</v>
      </c>
      <c r="O139" s="71" t="str">
        <f t="shared" si="35"/>
        <v/>
      </c>
    </row>
    <row r="140" spans="1:15" x14ac:dyDescent="0.2">
      <c r="A140" s="2" t="s">
        <v>24</v>
      </c>
      <c r="B140" s="3">
        <v>7</v>
      </c>
      <c r="C140" s="3">
        <v>62</v>
      </c>
      <c r="D140" s="3">
        <v>0</v>
      </c>
      <c r="E140" s="3">
        <v>0</v>
      </c>
      <c r="F140" s="3"/>
      <c r="G140" s="5">
        <v>4</v>
      </c>
      <c r="H140" s="5">
        <v>2005</v>
      </c>
      <c r="I140" s="79" t="str">
        <f t="shared" si="31"/>
        <v>2005-4</v>
      </c>
      <c r="J140" s="75">
        <f>VLOOKUP(I140,Meters!$A$1:$B$165,2,FALSE)</f>
        <v>338437</v>
      </c>
      <c r="K140" s="75">
        <f t="shared" si="32"/>
        <v>0</v>
      </c>
      <c r="L140" s="75" t="str">
        <f t="shared" si="33"/>
        <v/>
      </c>
      <c r="M140" s="83">
        <f t="shared" si="34"/>
        <v>0.11290322580645161</v>
      </c>
      <c r="O140" s="71" t="e">
        <f t="shared" si="35"/>
        <v>#DIV/0!</v>
      </c>
    </row>
    <row r="141" spans="1:15" x14ac:dyDescent="0.2">
      <c r="A141" s="2" t="s">
        <v>25</v>
      </c>
      <c r="B141" s="3">
        <v>2</v>
      </c>
      <c r="C141" s="3">
        <v>2</v>
      </c>
      <c r="D141" s="3">
        <v>1038</v>
      </c>
      <c r="E141" s="3">
        <v>519</v>
      </c>
      <c r="F141" s="3"/>
      <c r="G141" s="5">
        <v>4</v>
      </c>
      <c r="H141" s="5">
        <v>2005</v>
      </c>
      <c r="I141" s="79" t="str">
        <f t="shared" si="31"/>
        <v>2005-4</v>
      </c>
      <c r="J141" s="75">
        <f>VLOOKUP(I141,Meters!$A$1:$B$165,2,FALSE)</f>
        <v>338437</v>
      </c>
      <c r="K141" s="75">
        <f t="shared" si="32"/>
        <v>1.5335202711287477E-3</v>
      </c>
      <c r="L141" s="75" t="str">
        <f t="shared" si="33"/>
        <v/>
      </c>
      <c r="M141" s="83">
        <f t="shared" si="34"/>
        <v>1</v>
      </c>
      <c r="O141" s="71" t="str">
        <f t="shared" si="35"/>
        <v/>
      </c>
    </row>
    <row r="142" spans="1:15" x14ac:dyDescent="0.2">
      <c r="A142" s="2" t="s">
        <v>26</v>
      </c>
      <c r="B142" s="3">
        <v>5</v>
      </c>
      <c r="C142" s="3">
        <v>5</v>
      </c>
      <c r="D142" s="3">
        <v>806</v>
      </c>
      <c r="E142" s="4">
        <v>161.19999999999999</v>
      </c>
      <c r="F142" s="3"/>
      <c r="G142" s="5">
        <v>4</v>
      </c>
      <c r="H142" s="5">
        <v>2005</v>
      </c>
      <c r="I142" s="79" t="str">
        <f t="shared" si="31"/>
        <v>2005-4</v>
      </c>
      <c r="J142" s="75">
        <f>VLOOKUP(I142,Meters!$A$1:$B$165,2,FALSE)</f>
        <v>338437</v>
      </c>
      <c r="K142" s="75">
        <f t="shared" si="32"/>
        <v>4.7630725954904456E-4</v>
      </c>
      <c r="L142" s="75" t="str">
        <f t="shared" si="33"/>
        <v/>
      </c>
      <c r="M142" s="83">
        <f t="shared" si="34"/>
        <v>1</v>
      </c>
      <c r="O142" s="71" t="str">
        <f t="shared" si="35"/>
        <v/>
      </c>
    </row>
    <row r="143" spans="1:15" x14ac:dyDescent="0.2">
      <c r="A143" s="2" t="s">
        <v>27</v>
      </c>
      <c r="B143" s="3">
        <v>5</v>
      </c>
      <c r="C143" s="3">
        <v>6</v>
      </c>
      <c r="D143" s="3">
        <v>146</v>
      </c>
      <c r="E143" s="4">
        <v>29.2</v>
      </c>
      <c r="F143" s="3"/>
      <c r="G143" s="5">
        <v>4</v>
      </c>
      <c r="H143" s="5">
        <v>2005</v>
      </c>
      <c r="I143" s="79" t="str">
        <f t="shared" si="31"/>
        <v>2005-4</v>
      </c>
      <c r="J143" s="75">
        <f>VLOOKUP(I143,Meters!$A$1:$B$165,2,FALSE)</f>
        <v>338437</v>
      </c>
      <c r="K143" s="75">
        <f t="shared" si="32"/>
        <v>8.6278982498958441E-5</v>
      </c>
      <c r="L143" s="75" t="str">
        <f t="shared" si="33"/>
        <v/>
      </c>
      <c r="M143" s="83">
        <f t="shared" si="34"/>
        <v>0.83333333333333337</v>
      </c>
      <c r="O143" s="71" t="str">
        <f t="shared" si="35"/>
        <v/>
      </c>
    </row>
    <row r="144" spans="1:15" x14ac:dyDescent="0.2">
      <c r="A144" s="2" t="s">
        <v>54</v>
      </c>
      <c r="B144" s="3">
        <v>3</v>
      </c>
      <c r="C144" s="3">
        <v>3</v>
      </c>
      <c r="D144" s="3">
        <v>96</v>
      </c>
      <c r="E144" s="3">
        <v>32</v>
      </c>
      <c r="F144" s="3"/>
      <c r="G144" s="5">
        <v>4</v>
      </c>
      <c r="H144" s="5">
        <v>2005</v>
      </c>
      <c r="I144" s="79" t="str">
        <f t="shared" si="31"/>
        <v>2005-4</v>
      </c>
      <c r="J144" s="75">
        <f>VLOOKUP(I144,Meters!$A$1:$B$165,2,FALSE)</f>
        <v>338437</v>
      </c>
      <c r="K144" s="75">
        <f t="shared" si="32"/>
        <v>9.4552309587899667E-5</v>
      </c>
      <c r="L144" s="75" t="str">
        <f t="shared" si="33"/>
        <v/>
      </c>
      <c r="M144" s="83">
        <f t="shared" si="34"/>
        <v>1</v>
      </c>
      <c r="O144" s="71" t="str">
        <f t="shared" si="35"/>
        <v/>
      </c>
    </row>
    <row r="145" spans="1:15" x14ac:dyDescent="0.2">
      <c r="A145" s="2" t="s">
        <v>30</v>
      </c>
      <c r="B145" s="3">
        <v>46</v>
      </c>
      <c r="C145" s="3">
        <v>46</v>
      </c>
      <c r="D145" s="3">
        <v>9326</v>
      </c>
      <c r="E145" s="4">
        <v>202.73913043478299</v>
      </c>
      <c r="F145" s="3"/>
      <c r="G145" s="5">
        <v>4</v>
      </c>
      <c r="H145" s="5">
        <v>2005</v>
      </c>
      <c r="I145" s="79" t="str">
        <f t="shared" si="31"/>
        <v>2005-4</v>
      </c>
      <c r="J145" s="75">
        <f>VLOOKUP(I145,Meters!$A$1:$B$165,2,FALSE)</f>
        <v>338437</v>
      </c>
      <c r="K145" s="75">
        <f t="shared" si="32"/>
        <v>5.9904540707659919E-4</v>
      </c>
      <c r="L145" s="75" t="str">
        <f t="shared" si="33"/>
        <v/>
      </c>
      <c r="M145" s="83">
        <f t="shared" si="34"/>
        <v>1</v>
      </c>
      <c r="O145" s="71" t="str">
        <f t="shared" si="35"/>
        <v/>
      </c>
    </row>
    <row r="146" spans="1:15" x14ac:dyDescent="0.2">
      <c r="A146" s="2" t="s">
        <v>31</v>
      </c>
      <c r="B146" s="3">
        <v>55</v>
      </c>
      <c r="C146" s="3">
        <v>76</v>
      </c>
      <c r="D146" s="3">
        <v>4549</v>
      </c>
      <c r="E146" s="4">
        <v>82.709090909090904</v>
      </c>
      <c r="F146" s="3"/>
      <c r="G146" s="5">
        <v>4</v>
      </c>
      <c r="H146" s="5">
        <v>2005</v>
      </c>
      <c r="I146" s="79" t="str">
        <f t="shared" si="31"/>
        <v>2005-4</v>
      </c>
      <c r="J146" s="75">
        <f>VLOOKUP(I146,Meters!$A$1:$B$165,2,FALSE)</f>
        <v>338437</v>
      </c>
      <c r="K146" s="75">
        <f t="shared" si="32"/>
        <v>2.4438548654281565E-4</v>
      </c>
      <c r="L146" s="75" t="str">
        <f t="shared" si="33"/>
        <v/>
      </c>
      <c r="M146" s="83">
        <f t="shared" si="34"/>
        <v>0.72368421052631582</v>
      </c>
      <c r="O146" s="71" t="str">
        <f t="shared" si="35"/>
        <v/>
      </c>
    </row>
    <row r="147" spans="1:15" x14ac:dyDescent="0.2">
      <c r="A147" s="2" t="s">
        <v>32</v>
      </c>
      <c r="B147" s="3">
        <v>19</v>
      </c>
      <c r="C147" s="3">
        <v>28</v>
      </c>
      <c r="D147" s="3">
        <v>2872</v>
      </c>
      <c r="E147" s="4">
        <v>151.157894736842</v>
      </c>
      <c r="F147" s="3"/>
      <c r="G147" s="5">
        <v>4</v>
      </c>
      <c r="H147" s="5">
        <v>2005</v>
      </c>
      <c r="I147" s="79" t="str">
        <f t="shared" si="31"/>
        <v>2005-4</v>
      </c>
      <c r="J147" s="75">
        <f>VLOOKUP(I147,Meters!$A$1:$B$165,2,FALSE)</f>
        <v>338437</v>
      </c>
      <c r="K147" s="75">
        <f t="shared" si="32"/>
        <v>4.4663525186915733E-4</v>
      </c>
      <c r="L147" s="75" t="str">
        <f t="shared" si="33"/>
        <v/>
      </c>
      <c r="M147" s="83">
        <f t="shared" si="34"/>
        <v>0.6785714285714286</v>
      </c>
      <c r="O147" s="71" t="str">
        <f t="shared" si="35"/>
        <v/>
      </c>
    </row>
    <row r="148" spans="1:15" x14ac:dyDescent="0.2">
      <c r="A148" s="2" t="s">
        <v>33</v>
      </c>
      <c r="B148" s="3">
        <v>2</v>
      </c>
      <c r="C148" s="3">
        <v>6</v>
      </c>
      <c r="D148" s="3">
        <v>14</v>
      </c>
      <c r="E148" s="3">
        <v>7</v>
      </c>
      <c r="F148" s="3"/>
      <c r="G148" s="5">
        <v>4</v>
      </c>
      <c r="H148" s="5">
        <v>2005</v>
      </c>
      <c r="I148" s="79" t="str">
        <f t="shared" si="31"/>
        <v>2005-4</v>
      </c>
      <c r="J148" s="75">
        <f>VLOOKUP(I148,Meters!$A$1:$B$165,2,FALSE)</f>
        <v>338437</v>
      </c>
      <c r="K148" s="75">
        <f t="shared" si="32"/>
        <v>2.0683317722353054E-5</v>
      </c>
      <c r="L148" s="75" t="str">
        <f t="shared" si="33"/>
        <v/>
      </c>
      <c r="M148" s="83">
        <f t="shared" si="34"/>
        <v>0.33333333333333331</v>
      </c>
      <c r="O148" s="71" t="str">
        <f t="shared" si="35"/>
        <v/>
      </c>
    </row>
    <row r="149" spans="1:15" x14ac:dyDescent="0.2">
      <c r="A149" s="2" t="s">
        <v>34</v>
      </c>
      <c r="B149" s="3">
        <v>1</v>
      </c>
      <c r="C149" s="3">
        <v>2</v>
      </c>
      <c r="D149" s="3">
        <v>4</v>
      </c>
      <c r="E149" s="3">
        <v>4</v>
      </c>
      <c r="F149" s="3"/>
      <c r="G149" s="5">
        <v>4</v>
      </c>
      <c r="H149" s="5">
        <v>2005</v>
      </c>
      <c r="I149" s="79" t="str">
        <f t="shared" si="31"/>
        <v>2005-4</v>
      </c>
      <c r="J149" s="75">
        <f>VLOOKUP(I149,Meters!$A$1:$B$165,2,FALSE)</f>
        <v>338437</v>
      </c>
      <c r="K149" s="75">
        <f t="shared" si="32"/>
        <v>1.1819038698487458E-5</v>
      </c>
      <c r="L149" s="75" t="str">
        <f t="shared" si="33"/>
        <v/>
      </c>
      <c r="M149" s="83">
        <f t="shared" si="34"/>
        <v>0.5</v>
      </c>
      <c r="O149" s="71" t="str">
        <f t="shared" si="35"/>
        <v/>
      </c>
    </row>
    <row r="150" spans="1:15" x14ac:dyDescent="0.2">
      <c r="A150" s="2" t="s">
        <v>55</v>
      </c>
      <c r="B150" s="3">
        <v>1</v>
      </c>
      <c r="C150" s="3">
        <v>1</v>
      </c>
      <c r="D150" s="3">
        <v>433</v>
      </c>
      <c r="E150" s="3">
        <v>433</v>
      </c>
      <c r="F150" s="3"/>
      <c r="G150" s="5">
        <v>4</v>
      </c>
      <c r="H150" s="5">
        <v>2005</v>
      </c>
      <c r="I150" s="79" t="str">
        <f t="shared" si="31"/>
        <v>2005-4</v>
      </c>
      <c r="J150" s="75">
        <f>VLOOKUP(I150,Meters!$A$1:$B$165,2,FALSE)</f>
        <v>338437</v>
      </c>
      <c r="K150" s="75">
        <f t="shared" si="32"/>
        <v>1.2794109391112674E-3</v>
      </c>
      <c r="L150" s="75" t="str">
        <f t="shared" si="33"/>
        <v/>
      </c>
      <c r="M150" s="83">
        <f t="shared" si="34"/>
        <v>1</v>
      </c>
      <c r="O150" s="71" t="str">
        <f t="shared" si="35"/>
        <v/>
      </c>
    </row>
    <row r="151" spans="1:15" x14ac:dyDescent="0.2">
      <c r="A151" s="2" t="s">
        <v>35</v>
      </c>
      <c r="B151" s="3">
        <v>4</v>
      </c>
      <c r="C151" s="3">
        <v>6</v>
      </c>
      <c r="D151" s="3">
        <v>2507</v>
      </c>
      <c r="E151" s="4">
        <v>626.75</v>
      </c>
      <c r="F151" s="3"/>
      <c r="G151" s="5">
        <v>4</v>
      </c>
      <c r="H151" s="5">
        <v>2005</v>
      </c>
      <c r="I151" s="79" t="str">
        <f t="shared" si="31"/>
        <v>2005-4</v>
      </c>
      <c r="J151" s="75">
        <f>VLOOKUP(I151,Meters!$A$1:$B$165,2,FALSE)</f>
        <v>338437</v>
      </c>
      <c r="K151" s="75">
        <f t="shared" si="32"/>
        <v>1.8518956260692536E-3</v>
      </c>
      <c r="L151" s="75" t="str">
        <f t="shared" si="33"/>
        <v/>
      </c>
      <c r="M151" s="83">
        <f t="shared" si="34"/>
        <v>0.66666666666666663</v>
      </c>
      <c r="O151" s="71" t="str">
        <f t="shared" si="35"/>
        <v/>
      </c>
    </row>
    <row r="152" spans="1:15" x14ac:dyDescent="0.2">
      <c r="A152" s="2" t="s">
        <v>36</v>
      </c>
      <c r="B152" s="3">
        <v>80</v>
      </c>
      <c r="C152" s="3">
        <v>151</v>
      </c>
      <c r="D152" s="3">
        <v>932</v>
      </c>
      <c r="E152" s="4">
        <v>11.65</v>
      </c>
      <c r="F152" s="3"/>
      <c r="G152" s="5">
        <v>4</v>
      </c>
      <c r="H152" s="5">
        <v>2005</v>
      </c>
      <c r="I152" s="79" t="str">
        <f t="shared" si="31"/>
        <v>2005-4</v>
      </c>
      <c r="J152" s="75">
        <f>VLOOKUP(I152,Meters!$A$1:$B$165,2,FALSE)</f>
        <v>338437</v>
      </c>
      <c r="K152" s="75">
        <f t="shared" si="32"/>
        <v>3.4422950209344724E-5</v>
      </c>
      <c r="L152" s="75" t="str">
        <f t="shared" si="33"/>
        <v/>
      </c>
      <c r="M152" s="83">
        <f t="shared" si="34"/>
        <v>0.5298013245033113</v>
      </c>
      <c r="O152" s="71" t="str">
        <f t="shared" si="35"/>
        <v/>
      </c>
    </row>
    <row r="153" spans="1:15" x14ac:dyDescent="0.2">
      <c r="A153" s="2" t="s">
        <v>37</v>
      </c>
      <c r="B153" s="3">
        <v>6</v>
      </c>
      <c r="C153" s="3">
        <v>9</v>
      </c>
      <c r="D153" s="3">
        <v>13</v>
      </c>
      <c r="E153" s="4">
        <v>2.1666666666666701</v>
      </c>
      <c r="F153" s="3"/>
      <c r="G153" s="5">
        <v>4</v>
      </c>
      <c r="H153" s="5">
        <v>2005</v>
      </c>
      <c r="I153" s="79" t="str">
        <f t="shared" si="31"/>
        <v>2005-4</v>
      </c>
      <c r="J153" s="75">
        <f>VLOOKUP(I153,Meters!$A$1:$B$165,2,FALSE)</f>
        <v>338437</v>
      </c>
      <c r="K153" s="75">
        <f t="shared" si="32"/>
        <v>6.4019792950140504E-6</v>
      </c>
      <c r="L153" s="75" t="str">
        <f t="shared" si="33"/>
        <v/>
      </c>
      <c r="M153" s="83">
        <f t="shared" si="34"/>
        <v>0.66666666666666663</v>
      </c>
      <c r="O153" s="71" t="str">
        <f t="shared" si="35"/>
        <v/>
      </c>
    </row>
    <row r="154" spans="1:15" x14ac:dyDescent="0.2">
      <c r="A154" s="2" t="s">
        <v>38</v>
      </c>
      <c r="B154" s="3">
        <v>85</v>
      </c>
      <c r="C154" s="3">
        <v>92</v>
      </c>
      <c r="D154" s="3">
        <v>8835</v>
      </c>
      <c r="E154" s="4">
        <v>103.941176470588</v>
      </c>
      <c r="F154" s="3"/>
      <c r="G154" s="5">
        <v>4</v>
      </c>
      <c r="H154" s="5">
        <v>2005</v>
      </c>
      <c r="I154" s="79" t="str">
        <f t="shared" si="31"/>
        <v>2005-4</v>
      </c>
      <c r="J154" s="75">
        <f>VLOOKUP(I154,Meters!$A$1:$B$165,2,FALSE)</f>
        <v>338437</v>
      </c>
      <c r="K154" s="75">
        <f t="shared" si="32"/>
        <v>3.071211967680484E-4</v>
      </c>
      <c r="L154" s="75" t="str">
        <f t="shared" si="33"/>
        <v/>
      </c>
      <c r="M154" s="83">
        <f t="shared" si="34"/>
        <v>0.92391304347826086</v>
      </c>
      <c r="O154" s="71" t="str">
        <f t="shared" si="35"/>
        <v/>
      </c>
    </row>
    <row r="155" spans="1:15" x14ac:dyDescent="0.2">
      <c r="A155" s="2" t="s">
        <v>39</v>
      </c>
      <c r="B155" s="3">
        <v>131</v>
      </c>
      <c r="C155" s="3">
        <v>133</v>
      </c>
      <c r="D155" s="3">
        <v>2428</v>
      </c>
      <c r="E155" s="4">
        <v>18.534351145038201</v>
      </c>
      <c r="F155" s="3"/>
      <c r="G155" s="5">
        <v>4</v>
      </c>
      <c r="H155" s="5">
        <v>2005</v>
      </c>
      <c r="I155" s="79" t="str">
        <f t="shared" si="31"/>
        <v>2005-4</v>
      </c>
      <c r="J155" s="75">
        <f>VLOOKUP(I155,Meters!$A$1:$B$165,2,FALSE)</f>
        <v>338437</v>
      </c>
      <c r="K155" s="75">
        <f t="shared" si="32"/>
        <v>5.4764553358640457E-5</v>
      </c>
      <c r="L155" s="75" t="str">
        <f t="shared" si="33"/>
        <v/>
      </c>
      <c r="M155" s="83">
        <f t="shared" si="34"/>
        <v>0.98496240601503759</v>
      </c>
      <c r="O155" s="71" t="str">
        <f t="shared" si="35"/>
        <v/>
      </c>
    </row>
    <row r="156" spans="1:15" x14ac:dyDescent="0.2">
      <c r="A156" s="2" t="s">
        <v>40</v>
      </c>
      <c r="B156" s="3">
        <v>1</v>
      </c>
      <c r="C156" s="3">
        <v>1</v>
      </c>
      <c r="D156" s="3">
        <v>648</v>
      </c>
      <c r="E156" s="3">
        <v>648</v>
      </c>
      <c r="F156" s="3"/>
      <c r="G156" s="5">
        <v>4</v>
      </c>
      <c r="H156" s="5">
        <v>2005</v>
      </c>
      <c r="I156" s="79" t="str">
        <f t="shared" si="31"/>
        <v>2005-4</v>
      </c>
      <c r="J156" s="75">
        <f>VLOOKUP(I156,Meters!$A$1:$B$165,2,FALSE)</f>
        <v>338437</v>
      </c>
      <c r="K156" s="75">
        <f t="shared" si="32"/>
        <v>1.9146842691549683E-3</v>
      </c>
      <c r="L156" s="75" t="str">
        <f t="shared" si="33"/>
        <v/>
      </c>
      <c r="M156" s="83">
        <f t="shared" si="34"/>
        <v>1</v>
      </c>
      <c r="O156" s="71" t="str">
        <f t="shared" si="35"/>
        <v/>
      </c>
    </row>
    <row r="157" spans="1:15" x14ac:dyDescent="0.2">
      <c r="A157" s="2" t="s">
        <v>41</v>
      </c>
      <c r="B157" s="3">
        <v>2</v>
      </c>
      <c r="C157" s="3">
        <v>2</v>
      </c>
      <c r="D157" s="3">
        <v>26</v>
      </c>
      <c r="E157" s="3">
        <v>13</v>
      </c>
      <c r="F157" s="3"/>
      <c r="G157" s="5">
        <v>4</v>
      </c>
      <c r="H157" s="5">
        <v>2005</v>
      </c>
      <c r="I157" s="79" t="str">
        <f t="shared" si="31"/>
        <v>2005-4</v>
      </c>
      <c r="J157" s="75">
        <f>VLOOKUP(I157,Meters!$A$1:$B$165,2,FALSE)</f>
        <v>338437</v>
      </c>
      <c r="K157" s="75">
        <f t="shared" si="32"/>
        <v>3.8411875770084241E-5</v>
      </c>
      <c r="L157" s="75" t="str">
        <f t="shared" si="33"/>
        <v/>
      </c>
      <c r="M157" s="83">
        <f t="shared" si="34"/>
        <v>1</v>
      </c>
      <c r="O157" s="71" t="str">
        <f t="shared" si="35"/>
        <v/>
      </c>
    </row>
    <row r="158" spans="1:15" x14ac:dyDescent="0.2">
      <c r="A158" s="2" t="s">
        <v>43</v>
      </c>
      <c r="B158" s="3">
        <v>39</v>
      </c>
      <c r="C158" s="3">
        <v>41</v>
      </c>
      <c r="D158" s="3">
        <v>456</v>
      </c>
      <c r="E158" s="4">
        <v>11.692307692307701</v>
      </c>
      <c r="F158" s="3"/>
      <c r="G158" s="5">
        <v>4</v>
      </c>
      <c r="H158" s="5">
        <v>2005</v>
      </c>
      <c r="I158" s="79" t="str">
        <f t="shared" si="31"/>
        <v>2005-4</v>
      </c>
      <c r="J158" s="75">
        <f>VLOOKUP(I158,Meters!$A$1:$B$165,2,FALSE)</f>
        <v>338437</v>
      </c>
      <c r="K158" s="75">
        <f t="shared" si="32"/>
        <v>3.4547959272501825E-5</v>
      </c>
      <c r="L158" s="75" t="str">
        <f t="shared" si="33"/>
        <v/>
      </c>
      <c r="M158" s="83">
        <f t="shared" si="34"/>
        <v>0.95121951219512191</v>
      </c>
      <c r="O158" s="71" t="str">
        <f t="shared" si="35"/>
        <v/>
      </c>
    </row>
    <row r="159" spans="1:15" x14ac:dyDescent="0.2">
      <c r="A159" s="2" t="s">
        <v>44</v>
      </c>
      <c r="B159" s="3">
        <v>9</v>
      </c>
      <c r="C159" s="3">
        <v>10</v>
      </c>
      <c r="D159" s="3">
        <v>160</v>
      </c>
      <c r="E159" s="4">
        <v>17.7777777777778</v>
      </c>
      <c r="F159" s="3"/>
      <c r="G159" s="5">
        <v>4</v>
      </c>
      <c r="H159" s="5">
        <v>2005</v>
      </c>
      <c r="I159" s="79" t="str">
        <f t="shared" si="31"/>
        <v>2005-4</v>
      </c>
      <c r="J159" s="75">
        <f>VLOOKUP(I159,Meters!$A$1:$B$165,2,FALSE)</f>
        <v>338437</v>
      </c>
      <c r="K159" s="75">
        <f t="shared" si="32"/>
        <v>5.2529060882166548E-5</v>
      </c>
      <c r="L159" s="75" t="str">
        <f t="shared" si="33"/>
        <v/>
      </c>
      <c r="M159" s="83">
        <f t="shared" si="34"/>
        <v>0.9</v>
      </c>
      <c r="O159" s="71" t="str">
        <f t="shared" si="35"/>
        <v/>
      </c>
    </row>
    <row r="160" spans="1:15" x14ac:dyDescent="0.2">
      <c r="A160" s="2" t="s">
        <v>45</v>
      </c>
      <c r="B160" s="3">
        <v>20</v>
      </c>
      <c r="C160" s="3">
        <v>22</v>
      </c>
      <c r="D160" s="3">
        <v>606</v>
      </c>
      <c r="E160" s="4">
        <v>30.3</v>
      </c>
      <c r="F160" s="3"/>
      <c r="G160" s="5">
        <v>4</v>
      </c>
      <c r="H160" s="5">
        <v>2005</v>
      </c>
      <c r="I160" s="79" t="str">
        <f t="shared" si="31"/>
        <v>2005-4</v>
      </c>
      <c r="J160" s="75">
        <f>VLOOKUP(I160,Meters!$A$1:$B$165,2,FALSE)</f>
        <v>338437</v>
      </c>
      <c r="K160" s="75">
        <f t="shared" si="32"/>
        <v>8.9529218141042505E-5</v>
      </c>
      <c r="L160" s="75" t="str">
        <f t="shared" si="33"/>
        <v/>
      </c>
      <c r="M160" s="83">
        <f t="shared" si="34"/>
        <v>0.90909090909090906</v>
      </c>
      <c r="O160" s="71" t="str">
        <f t="shared" si="35"/>
        <v/>
      </c>
    </row>
    <row r="161" spans="1:15" x14ac:dyDescent="0.2">
      <c r="A161" s="2" t="s">
        <v>46</v>
      </c>
      <c r="B161" s="3">
        <v>62</v>
      </c>
      <c r="C161" s="3">
        <v>80</v>
      </c>
      <c r="D161" s="3">
        <v>13705</v>
      </c>
      <c r="E161" s="4">
        <v>221.04838709677401</v>
      </c>
      <c r="F161" s="3"/>
      <c r="G161" s="5">
        <v>4</v>
      </c>
      <c r="H161" s="5">
        <v>2005</v>
      </c>
      <c r="I161" s="79" t="str">
        <f t="shared" si="31"/>
        <v>2005-4</v>
      </c>
      <c r="J161" s="75">
        <f>VLOOKUP(I161,Meters!$A$1:$B$165,2,FALSE)</f>
        <v>338437</v>
      </c>
      <c r="K161" s="75">
        <f t="shared" si="32"/>
        <v>6.5314486033375197E-4</v>
      </c>
      <c r="L161" s="75" t="str">
        <f t="shared" si="33"/>
        <v/>
      </c>
      <c r="M161" s="83">
        <f t="shared" si="34"/>
        <v>0.77500000000000002</v>
      </c>
      <c r="O161" s="71" t="str">
        <f t="shared" si="35"/>
        <v/>
      </c>
    </row>
    <row r="162" spans="1:15" x14ac:dyDescent="0.2">
      <c r="A162" s="2" t="s">
        <v>47</v>
      </c>
      <c r="B162" s="3">
        <v>5</v>
      </c>
      <c r="C162" s="3">
        <v>27</v>
      </c>
      <c r="D162" s="3">
        <v>68</v>
      </c>
      <c r="E162" s="4">
        <v>13.6</v>
      </c>
      <c r="F162" s="3"/>
      <c r="G162" s="5">
        <v>4</v>
      </c>
      <c r="H162" s="5">
        <v>2005</v>
      </c>
      <c r="I162" s="79" t="str">
        <f t="shared" si="31"/>
        <v>2005-4</v>
      </c>
      <c r="J162" s="75">
        <f>VLOOKUP(I162,Meters!$A$1:$B$165,2,FALSE)</f>
        <v>338437</v>
      </c>
      <c r="K162" s="75">
        <f t="shared" si="32"/>
        <v>4.0184731574857361E-5</v>
      </c>
      <c r="L162" s="75" t="str">
        <f t="shared" si="33"/>
        <v/>
      </c>
      <c r="M162" s="83">
        <f t="shared" si="34"/>
        <v>0.18518518518518517</v>
      </c>
      <c r="O162" s="71" t="str">
        <f t="shared" si="35"/>
        <v/>
      </c>
    </row>
    <row r="163" spans="1:15" x14ac:dyDescent="0.2">
      <c r="A163" s="2" t="s">
        <v>48</v>
      </c>
      <c r="B163" s="3">
        <v>32</v>
      </c>
      <c r="C163" s="3">
        <v>32</v>
      </c>
      <c r="D163" s="3">
        <v>1112</v>
      </c>
      <c r="E163" s="4">
        <v>34.75</v>
      </c>
      <c r="F163" s="3"/>
      <c r="G163" s="5">
        <v>4</v>
      </c>
      <c r="H163" s="5">
        <v>2005</v>
      </c>
      <c r="I163" s="79" t="str">
        <f t="shared" si="31"/>
        <v>2005-4</v>
      </c>
      <c r="J163" s="75">
        <f>VLOOKUP(I163,Meters!$A$1:$B$165,2,FALSE)</f>
        <v>338437</v>
      </c>
      <c r="K163" s="75">
        <f t="shared" si="32"/>
        <v>1.0267789869310979E-4</v>
      </c>
      <c r="L163" s="75" t="str">
        <f t="shared" si="33"/>
        <v/>
      </c>
      <c r="M163" s="83">
        <f t="shared" si="34"/>
        <v>1</v>
      </c>
      <c r="O163" s="71" t="str">
        <f t="shared" si="35"/>
        <v/>
      </c>
    </row>
    <row r="164" spans="1:15" x14ac:dyDescent="0.2">
      <c r="A164" s="2" t="s">
        <v>49</v>
      </c>
      <c r="B164" s="3">
        <v>40</v>
      </c>
      <c r="C164" s="3">
        <v>44</v>
      </c>
      <c r="D164" s="3">
        <v>58</v>
      </c>
      <c r="E164" s="4">
        <v>1.45</v>
      </c>
      <c r="F164" s="3"/>
      <c r="G164" s="5">
        <v>4</v>
      </c>
      <c r="H164" s="5">
        <v>2005</v>
      </c>
      <c r="I164" s="79" t="str">
        <f t="shared" si="31"/>
        <v>2005-4</v>
      </c>
      <c r="J164" s="75">
        <f>VLOOKUP(I164,Meters!$A$1:$B$165,2,FALSE)</f>
        <v>338437</v>
      </c>
      <c r="K164" s="75">
        <f t="shared" si="32"/>
        <v>4.2844015282017036E-6</v>
      </c>
      <c r="L164" s="75" t="str">
        <f t="shared" si="33"/>
        <v/>
      </c>
      <c r="M164" s="83">
        <f t="shared" si="34"/>
        <v>0.90909090909090906</v>
      </c>
      <c r="O164" s="71" t="str">
        <f t="shared" si="35"/>
        <v/>
      </c>
    </row>
    <row r="165" spans="1:15" x14ac:dyDescent="0.2">
      <c r="A165" s="2" t="s">
        <v>51</v>
      </c>
      <c r="B165" s="3">
        <v>95</v>
      </c>
      <c r="C165" s="3">
        <v>111</v>
      </c>
      <c r="D165" s="3">
        <v>5904</v>
      </c>
      <c r="E165" s="4">
        <v>62.147368421052597</v>
      </c>
      <c r="F165" s="3"/>
      <c r="G165" s="5">
        <v>4</v>
      </c>
      <c r="H165" s="5">
        <v>2005</v>
      </c>
      <c r="I165" s="79" t="str">
        <f t="shared" si="31"/>
        <v>2005-4</v>
      </c>
      <c r="J165" s="75">
        <f>VLOOKUP(I165,Meters!$A$1:$B$165,2,FALSE)</f>
        <v>338437</v>
      </c>
      <c r="K165" s="75">
        <f t="shared" si="32"/>
        <v>1.8363053809439451E-4</v>
      </c>
      <c r="L165" s="75" t="str">
        <f t="shared" si="33"/>
        <v/>
      </c>
      <c r="M165" s="83">
        <f t="shared" si="34"/>
        <v>0.85585585585585588</v>
      </c>
      <c r="O165" s="71" t="str">
        <f t="shared" si="35"/>
        <v/>
      </c>
    </row>
    <row r="166" spans="1:15" x14ac:dyDescent="0.2">
      <c r="A166" s="2" t="s">
        <v>52</v>
      </c>
      <c r="B166" s="3">
        <v>19</v>
      </c>
      <c r="C166" s="3">
        <v>21</v>
      </c>
      <c r="D166" s="3">
        <v>365</v>
      </c>
      <c r="E166" s="4">
        <v>19.210526315789501</v>
      </c>
      <c r="F166" s="3"/>
      <c r="G166" s="5">
        <v>4</v>
      </c>
      <c r="H166" s="5">
        <v>2005</v>
      </c>
      <c r="I166" s="79" t="str">
        <f t="shared" si="31"/>
        <v>2005-4</v>
      </c>
      <c r="J166" s="75">
        <f>VLOOKUP(I166,Meters!$A$1:$B$165,2,FALSE)</f>
        <v>338437</v>
      </c>
      <c r="K166" s="75">
        <f t="shared" si="32"/>
        <v>5.6762488486156957E-5</v>
      </c>
      <c r="L166" s="75" t="str">
        <f t="shared" si="33"/>
        <v/>
      </c>
      <c r="M166" s="83">
        <f t="shared" si="34"/>
        <v>0.90476190476190477</v>
      </c>
      <c r="O166" s="71" t="str">
        <f t="shared" si="35"/>
        <v/>
      </c>
    </row>
    <row r="167" spans="1:15" x14ac:dyDescent="0.2">
      <c r="A167" s="2" t="s">
        <v>53</v>
      </c>
      <c r="B167" s="3">
        <v>5</v>
      </c>
      <c r="C167" s="3">
        <v>5</v>
      </c>
      <c r="D167" s="3">
        <v>28</v>
      </c>
      <c r="E167" s="4">
        <v>5.6</v>
      </c>
      <c r="F167" s="3"/>
      <c r="G167" s="5">
        <v>4</v>
      </c>
      <c r="H167" s="5">
        <v>2005</v>
      </c>
      <c r="I167" s="79" t="str">
        <f t="shared" si="31"/>
        <v>2005-4</v>
      </c>
      <c r="J167" s="75">
        <f>VLOOKUP(I167,Meters!$A$1:$B$165,2,FALSE)</f>
        <v>338437</v>
      </c>
      <c r="K167" s="75">
        <f t="shared" si="32"/>
        <v>1.6546654177882441E-5</v>
      </c>
      <c r="L167" s="75" t="str">
        <f t="shared" si="33"/>
        <v/>
      </c>
      <c r="M167" s="83">
        <f t="shared" si="34"/>
        <v>1</v>
      </c>
      <c r="O167" s="71" t="str">
        <f t="shared" si="35"/>
        <v/>
      </c>
    </row>
    <row r="168" spans="1:15" x14ac:dyDescent="0.2">
      <c r="A168" s="2" t="s">
        <v>8</v>
      </c>
      <c r="B168" s="3">
        <v>7</v>
      </c>
      <c r="C168" s="3">
        <v>8</v>
      </c>
      <c r="D168" s="3">
        <v>1467</v>
      </c>
      <c r="E168" s="4">
        <v>209.57142857142901</v>
      </c>
      <c r="F168" s="3"/>
      <c r="G168" s="5">
        <v>1</v>
      </c>
      <c r="H168" s="5">
        <v>2006</v>
      </c>
      <c r="I168" s="79" t="str">
        <f t="shared" si="31"/>
        <v>2006-1</v>
      </c>
      <c r="J168" s="75">
        <f>VLOOKUP(I168,Meters!$A$1:$B$165,2,FALSE)</f>
        <v>339348</v>
      </c>
      <c r="K168" s="75">
        <f t="shared" si="32"/>
        <v>6.1757083752203936E-4</v>
      </c>
      <c r="L168" s="75" t="str">
        <f t="shared" si="33"/>
        <v/>
      </c>
      <c r="M168" s="83">
        <f t="shared" si="34"/>
        <v>0.875</v>
      </c>
      <c r="O168" s="71" t="str">
        <f t="shared" si="35"/>
        <v/>
      </c>
    </row>
    <row r="169" spans="1:15" x14ac:dyDescent="0.2">
      <c r="A169" s="2" t="s">
        <v>9</v>
      </c>
      <c r="B169" s="3">
        <v>14</v>
      </c>
      <c r="C169" s="3">
        <v>14</v>
      </c>
      <c r="D169" s="3">
        <v>302</v>
      </c>
      <c r="E169" s="4">
        <v>21.571428571428601</v>
      </c>
      <c r="F169" s="3"/>
      <c r="G169" s="5">
        <v>1</v>
      </c>
      <c r="H169" s="5">
        <v>2006</v>
      </c>
      <c r="I169" s="79" t="str">
        <f t="shared" si="31"/>
        <v>2006-1</v>
      </c>
      <c r="J169" s="75">
        <f>VLOOKUP(I169,Meters!$A$1:$B$165,2,FALSE)</f>
        <v>339348</v>
      </c>
      <c r="K169" s="75">
        <f t="shared" si="32"/>
        <v>6.3567277754483892E-5</v>
      </c>
      <c r="L169" s="75" t="str">
        <f t="shared" si="33"/>
        <v/>
      </c>
      <c r="M169" s="83">
        <f t="shared" si="34"/>
        <v>1</v>
      </c>
      <c r="O169" s="71" t="str">
        <f t="shared" si="35"/>
        <v/>
      </c>
    </row>
    <row r="170" spans="1:15" x14ac:dyDescent="0.2">
      <c r="A170" s="2" t="s">
        <v>11</v>
      </c>
      <c r="B170" s="3">
        <v>10</v>
      </c>
      <c r="C170" s="3">
        <v>18</v>
      </c>
      <c r="D170" s="3">
        <v>104</v>
      </c>
      <c r="E170" s="4">
        <v>10.4</v>
      </c>
      <c r="F170" s="3"/>
      <c r="G170" s="5">
        <v>1</v>
      </c>
      <c r="H170" s="5">
        <v>2006</v>
      </c>
      <c r="I170" s="79" t="str">
        <f t="shared" si="31"/>
        <v>2006-1</v>
      </c>
      <c r="J170" s="75">
        <f>VLOOKUP(I170,Meters!$A$1:$B$165,2,FALSE)</f>
        <v>339348</v>
      </c>
      <c r="K170" s="75">
        <f t="shared" si="32"/>
        <v>3.0647005433949812E-5</v>
      </c>
      <c r="L170" s="75" t="str">
        <f t="shared" si="33"/>
        <v/>
      </c>
      <c r="M170" s="83">
        <f t="shared" si="34"/>
        <v>0.55555555555555558</v>
      </c>
      <c r="O170" s="71" t="str">
        <f t="shared" si="35"/>
        <v/>
      </c>
    </row>
    <row r="171" spans="1:15" x14ac:dyDescent="0.2">
      <c r="A171" s="2" t="s">
        <v>12</v>
      </c>
      <c r="B171" s="3">
        <v>21</v>
      </c>
      <c r="C171" s="3">
        <v>40</v>
      </c>
      <c r="D171" s="3">
        <v>2395</v>
      </c>
      <c r="E171" s="4">
        <v>114.04761904761899</v>
      </c>
      <c r="F171" s="3"/>
      <c r="G171" s="5">
        <v>1</v>
      </c>
      <c r="H171" s="5">
        <v>2006</v>
      </c>
      <c r="I171" s="79" t="str">
        <f t="shared" si="31"/>
        <v>2006-1</v>
      </c>
      <c r="J171" s="75">
        <f>VLOOKUP(I171,Meters!$A$1:$B$165,2,FALSE)</f>
        <v>339348</v>
      </c>
      <c r="K171" s="75">
        <f t="shared" si="32"/>
        <v>3.3607865391167472E-4</v>
      </c>
      <c r="L171" s="75" t="str">
        <f t="shared" si="33"/>
        <v/>
      </c>
      <c r="M171" s="83">
        <f t="shared" si="34"/>
        <v>0.52500000000000002</v>
      </c>
      <c r="O171" s="71" t="str">
        <f t="shared" si="35"/>
        <v/>
      </c>
    </row>
    <row r="172" spans="1:15" x14ac:dyDescent="0.2">
      <c r="A172" s="2" t="s">
        <v>13</v>
      </c>
      <c r="B172" s="3">
        <v>25</v>
      </c>
      <c r="C172" s="3">
        <v>34</v>
      </c>
      <c r="D172" s="3">
        <v>3422</v>
      </c>
      <c r="E172" s="4">
        <v>136.88</v>
      </c>
      <c r="F172" s="3"/>
      <c r="G172" s="5">
        <v>1</v>
      </c>
      <c r="H172" s="5">
        <v>2006</v>
      </c>
      <c r="I172" s="79" t="str">
        <f t="shared" si="31"/>
        <v>2006-1</v>
      </c>
      <c r="J172" s="75">
        <f>VLOOKUP(I172,Meters!$A$1:$B$165,2,FALSE)</f>
        <v>339348</v>
      </c>
      <c r="K172" s="75">
        <f t="shared" si="32"/>
        <v>4.0336174074990865E-4</v>
      </c>
      <c r="L172" s="75" t="str">
        <f t="shared" si="33"/>
        <v/>
      </c>
      <c r="M172" s="83">
        <f t="shared" si="34"/>
        <v>0.73529411764705888</v>
      </c>
      <c r="O172" s="71" t="str">
        <f t="shared" si="35"/>
        <v/>
      </c>
    </row>
    <row r="173" spans="1:15" x14ac:dyDescent="0.2">
      <c r="A173" s="2" t="s">
        <v>14</v>
      </c>
      <c r="B173" s="3">
        <v>33</v>
      </c>
      <c r="C173" s="3">
        <v>57</v>
      </c>
      <c r="D173" s="3">
        <v>88</v>
      </c>
      <c r="E173" s="4">
        <v>2.6666666666666701</v>
      </c>
      <c r="F173" s="3"/>
      <c r="G173" s="5">
        <v>1</v>
      </c>
      <c r="H173" s="5">
        <v>2006</v>
      </c>
      <c r="I173" s="79" t="str">
        <f t="shared" si="31"/>
        <v>2006-1</v>
      </c>
      <c r="J173" s="75">
        <f>VLOOKUP(I173,Meters!$A$1:$B$165,2,FALSE)</f>
        <v>339348</v>
      </c>
      <c r="K173" s="75">
        <f t="shared" si="32"/>
        <v>7.8582065215256024E-6</v>
      </c>
      <c r="L173" s="75" t="str">
        <f t="shared" si="33"/>
        <v/>
      </c>
      <c r="M173" s="83">
        <f t="shared" si="34"/>
        <v>0.57894736842105265</v>
      </c>
      <c r="O173" s="71" t="str">
        <f t="shared" si="35"/>
        <v/>
      </c>
    </row>
    <row r="174" spans="1:15" x14ac:dyDescent="0.2">
      <c r="A174" s="2" t="s">
        <v>15</v>
      </c>
      <c r="B174" s="3">
        <v>8</v>
      </c>
      <c r="C174" s="3">
        <v>11</v>
      </c>
      <c r="D174" s="3">
        <v>282</v>
      </c>
      <c r="E174" s="4">
        <v>35.25</v>
      </c>
      <c r="F174" s="3"/>
      <c r="G174" s="5">
        <v>1</v>
      </c>
      <c r="H174" s="5">
        <v>2006</v>
      </c>
      <c r="I174" s="79" t="str">
        <f t="shared" si="31"/>
        <v>2006-1</v>
      </c>
      <c r="J174" s="75">
        <f>VLOOKUP(I174,Meters!$A$1:$B$165,2,FALSE)</f>
        <v>339348</v>
      </c>
      <c r="K174" s="75">
        <f t="shared" si="32"/>
        <v>1.0387566745641642E-4</v>
      </c>
      <c r="L174" s="75" t="str">
        <f t="shared" si="33"/>
        <v/>
      </c>
      <c r="M174" s="83">
        <f t="shared" si="34"/>
        <v>0.72727272727272729</v>
      </c>
      <c r="O174" s="71" t="str">
        <f t="shared" si="35"/>
        <v/>
      </c>
    </row>
    <row r="175" spans="1:15" x14ac:dyDescent="0.2">
      <c r="A175" s="2" t="s">
        <v>16</v>
      </c>
      <c r="B175" s="3">
        <v>52</v>
      </c>
      <c r="C175" s="3">
        <v>77</v>
      </c>
      <c r="D175" s="3">
        <v>105</v>
      </c>
      <c r="E175" s="4">
        <v>2.0192307692307701</v>
      </c>
      <c r="F175" s="3"/>
      <c r="G175" s="5">
        <v>1</v>
      </c>
      <c r="H175" s="5">
        <v>2006</v>
      </c>
      <c r="I175" s="79" t="str">
        <f t="shared" si="31"/>
        <v>2006-1</v>
      </c>
      <c r="J175" s="75">
        <f>VLOOKUP(I175,Meters!$A$1:$B$165,2,FALSE)</f>
        <v>339348</v>
      </c>
      <c r="K175" s="75">
        <f t="shared" si="32"/>
        <v>5.9503246497128904E-6</v>
      </c>
      <c r="L175" s="75" t="str">
        <f t="shared" si="33"/>
        <v/>
      </c>
      <c r="M175" s="83">
        <f t="shared" si="34"/>
        <v>0.67532467532467533</v>
      </c>
      <c r="O175" s="71" t="str">
        <f t="shared" si="35"/>
        <v/>
      </c>
    </row>
    <row r="176" spans="1:15" x14ac:dyDescent="0.2">
      <c r="A176" s="2" t="s">
        <v>17</v>
      </c>
      <c r="B176" s="3">
        <v>5</v>
      </c>
      <c r="C176" s="3">
        <v>8</v>
      </c>
      <c r="D176" s="3">
        <v>32</v>
      </c>
      <c r="E176" s="4">
        <v>6.4</v>
      </c>
      <c r="F176" s="3"/>
      <c r="G176" s="5">
        <v>1</v>
      </c>
      <c r="H176" s="5">
        <v>2006</v>
      </c>
      <c r="I176" s="79" t="str">
        <f t="shared" si="31"/>
        <v>2006-1</v>
      </c>
      <c r="J176" s="75">
        <f>VLOOKUP(I176,Meters!$A$1:$B$165,2,FALSE)</f>
        <v>339348</v>
      </c>
      <c r="K176" s="75">
        <f t="shared" si="32"/>
        <v>1.8859695651661421E-5</v>
      </c>
      <c r="L176" s="75" t="str">
        <f t="shared" si="33"/>
        <v/>
      </c>
      <c r="M176" s="83">
        <f t="shared" si="34"/>
        <v>0.625</v>
      </c>
      <c r="O176" s="71" t="str">
        <f t="shared" si="35"/>
        <v/>
      </c>
    </row>
    <row r="177" spans="1:15" x14ac:dyDescent="0.2">
      <c r="A177" s="2" t="s">
        <v>18</v>
      </c>
      <c r="B177" s="3">
        <v>170</v>
      </c>
      <c r="C177" s="3">
        <v>236</v>
      </c>
      <c r="D177" s="3">
        <v>1</v>
      </c>
      <c r="E177" s="4">
        <v>5.8823529411764696E-3</v>
      </c>
      <c r="F177" s="3"/>
      <c r="G177" s="5">
        <v>1</v>
      </c>
      <c r="H177" s="5">
        <v>2006</v>
      </c>
      <c r="I177" s="79" t="str">
        <f t="shared" si="31"/>
        <v>2006-1</v>
      </c>
      <c r="J177" s="75">
        <f>VLOOKUP(I177,Meters!$A$1:$B$165,2,FALSE)</f>
        <v>339348</v>
      </c>
      <c r="K177" s="75">
        <f t="shared" si="32"/>
        <v>1.7334279091600569E-8</v>
      </c>
      <c r="L177" s="75" t="str">
        <f t="shared" si="33"/>
        <v/>
      </c>
      <c r="M177" s="83">
        <f t="shared" si="34"/>
        <v>0.72033898305084743</v>
      </c>
      <c r="O177" s="71" t="str">
        <f t="shared" si="35"/>
        <v/>
      </c>
    </row>
    <row r="178" spans="1:15" x14ac:dyDescent="0.2">
      <c r="A178" s="2" t="s">
        <v>19</v>
      </c>
      <c r="B178" s="3">
        <v>75</v>
      </c>
      <c r="C178" s="3">
        <v>84</v>
      </c>
      <c r="D178" s="3">
        <v>2562</v>
      </c>
      <c r="E178" s="4">
        <v>34.159999999999997</v>
      </c>
      <c r="F178" s="3"/>
      <c r="G178" s="5">
        <v>1</v>
      </c>
      <c r="H178" s="5">
        <v>2006</v>
      </c>
      <c r="I178" s="79" t="str">
        <f t="shared" si="31"/>
        <v>2006-1</v>
      </c>
      <c r="J178" s="75">
        <f>VLOOKUP(I178,Meters!$A$1:$B$165,2,FALSE)</f>
        <v>339348</v>
      </c>
      <c r="K178" s="75">
        <f t="shared" si="32"/>
        <v>1.0066362554074283E-4</v>
      </c>
      <c r="L178" s="75" t="str">
        <f t="shared" si="33"/>
        <v/>
      </c>
      <c r="M178" s="83">
        <f t="shared" si="34"/>
        <v>0.8928571428571429</v>
      </c>
      <c r="O178" s="71" t="str">
        <f t="shared" si="35"/>
        <v/>
      </c>
    </row>
    <row r="179" spans="1:15" x14ac:dyDescent="0.2">
      <c r="A179" s="2" t="s">
        <v>20</v>
      </c>
      <c r="B179" s="3">
        <v>6</v>
      </c>
      <c r="C179" s="3">
        <v>11</v>
      </c>
      <c r="D179" s="3">
        <v>678</v>
      </c>
      <c r="E179" s="3">
        <v>113</v>
      </c>
      <c r="F179" s="3"/>
      <c r="G179" s="5">
        <v>1</v>
      </c>
      <c r="H179" s="5">
        <v>2006</v>
      </c>
      <c r="I179" s="79" t="str">
        <f t="shared" si="31"/>
        <v>2006-1</v>
      </c>
      <c r="J179" s="75">
        <f>VLOOKUP(I179,Meters!$A$1:$B$165,2,FALSE)</f>
        <v>339348</v>
      </c>
      <c r="K179" s="75">
        <f t="shared" si="32"/>
        <v>3.3299150134964695E-4</v>
      </c>
      <c r="L179" s="75" t="str">
        <f t="shared" si="33"/>
        <v/>
      </c>
      <c r="M179" s="83">
        <f t="shared" si="34"/>
        <v>0.54545454545454541</v>
      </c>
      <c r="O179" s="71" t="str">
        <f t="shared" si="35"/>
        <v/>
      </c>
    </row>
    <row r="180" spans="1:15" x14ac:dyDescent="0.2">
      <c r="A180" s="2" t="s">
        <v>21</v>
      </c>
      <c r="B180" s="3">
        <v>2</v>
      </c>
      <c r="C180" s="3">
        <v>2</v>
      </c>
      <c r="D180" s="3">
        <v>6</v>
      </c>
      <c r="E180" s="3">
        <v>3</v>
      </c>
      <c r="F180" s="3"/>
      <c r="G180" s="5">
        <v>1</v>
      </c>
      <c r="H180" s="5">
        <v>2006</v>
      </c>
      <c r="I180" s="79" t="str">
        <f t="shared" si="31"/>
        <v>2006-1</v>
      </c>
      <c r="J180" s="75">
        <f>VLOOKUP(I180,Meters!$A$1:$B$165,2,FALSE)</f>
        <v>339348</v>
      </c>
      <c r="K180" s="75">
        <f t="shared" si="32"/>
        <v>8.8404823367162915E-6</v>
      </c>
      <c r="L180" s="75" t="str">
        <f t="shared" si="33"/>
        <v/>
      </c>
      <c r="M180" s="83">
        <f t="shared" si="34"/>
        <v>1</v>
      </c>
      <c r="O180" s="71" t="str">
        <f t="shared" si="35"/>
        <v/>
      </c>
    </row>
    <row r="181" spans="1:15" x14ac:dyDescent="0.2">
      <c r="A181" s="2" t="s">
        <v>22</v>
      </c>
      <c r="B181" s="3">
        <v>4</v>
      </c>
      <c r="C181" s="3">
        <v>16</v>
      </c>
      <c r="D181" s="3">
        <v>18</v>
      </c>
      <c r="E181" s="4">
        <v>4.5</v>
      </c>
      <c r="F181" s="3"/>
      <c r="G181" s="5">
        <v>1</v>
      </c>
      <c r="H181" s="5">
        <v>2006</v>
      </c>
      <c r="I181" s="79" t="str">
        <f t="shared" si="31"/>
        <v>2006-1</v>
      </c>
      <c r="J181" s="75">
        <f>VLOOKUP(I181,Meters!$A$1:$B$165,2,FALSE)</f>
        <v>339348</v>
      </c>
      <c r="K181" s="75">
        <f t="shared" si="32"/>
        <v>1.3260723505074436E-5</v>
      </c>
      <c r="L181" s="75" t="str">
        <f t="shared" si="33"/>
        <v/>
      </c>
      <c r="M181" s="83">
        <f t="shared" si="34"/>
        <v>0.25</v>
      </c>
      <c r="O181" s="71" t="str">
        <f t="shared" si="35"/>
        <v/>
      </c>
    </row>
    <row r="182" spans="1:15" x14ac:dyDescent="0.2">
      <c r="A182" s="2" t="s">
        <v>23</v>
      </c>
      <c r="B182" s="3">
        <v>16</v>
      </c>
      <c r="C182" s="3">
        <v>16</v>
      </c>
      <c r="D182" s="3">
        <v>4521</v>
      </c>
      <c r="E182" s="4">
        <v>282.5625</v>
      </c>
      <c r="F182" s="3"/>
      <c r="G182" s="5">
        <v>1</v>
      </c>
      <c r="H182" s="5">
        <v>2006</v>
      </c>
      <c r="I182" s="79" t="str">
        <f t="shared" si="31"/>
        <v>2006-1</v>
      </c>
      <c r="J182" s="75">
        <f>VLOOKUP(I182,Meters!$A$1:$B$165,2,FALSE)</f>
        <v>339348</v>
      </c>
      <c r="K182" s="75">
        <f t="shared" si="32"/>
        <v>8.326629300894657E-4</v>
      </c>
      <c r="L182" s="75" t="str">
        <f t="shared" si="33"/>
        <v/>
      </c>
      <c r="M182" s="83">
        <f t="shared" si="34"/>
        <v>1</v>
      </c>
      <c r="O182" s="71" t="str">
        <f t="shared" si="35"/>
        <v/>
      </c>
    </row>
    <row r="183" spans="1:15" x14ac:dyDescent="0.2">
      <c r="A183" s="2" t="s">
        <v>24</v>
      </c>
      <c r="B183" s="3">
        <v>10</v>
      </c>
      <c r="C183" s="3">
        <v>77</v>
      </c>
      <c r="D183" s="3">
        <v>0</v>
      </c>
      <c r="E183" s="3">
        <v>0</v>
      </c>
      <c r="F183" s="3"/>
      <c r="G183" s="5">
        <v>1</v>
      </c>
      <c r="H183" s="5">
        <v>2006</v>
      </c>
      <c r="I183" s="79" t="str">
        <f t="shared" si="31"/>
        <v>2006-1</v>
      </c>
      <c r="J183" s="75">
        <f>VLOOKUP(I183,Meters!$A$1:$B$165,2,FALSE)</f>
        <v>339348</v>
      </c>
      <c r="K183" s="75">
        <f t="shared" si="32"/>
        <v>0</v>
      </c>
      <c r="L183" s="75" t="str">
        <f t="shared" si="33"/>
        <v/>
      </c>
      <c r="M183" s="83">
        <f t="shared" si="34"/>
        <v>0.12987012987012986</v>
      </c>
      <c r="O183" s="71" t="e">
        <f t="shared" si="35"/>
        <v>#DIV/0!</v>
      </c>
    </row>
    <row r="184" spans="1:15" x14ac:dyDescent="0.2">
      <c r="A184" s="2" t="s">
        <v>26</v>
      </c>
      <c r="B184" s="3">
        <v>9</v>
      </c>
      <c r="C184" s="3">
        <v>11</v>
      </c>
      <c r="D184" s="3">
        <v>1059</v>
      </c>
      <c r="E184" s="4">
        <v>117.666666666667</v>
      </c>
      <c r="F184" s="3"/>
      <c r="G184" s="5">
        <v>1</v>
      </c>
      <c r="H184" s="5">
        <v>2006</v>
      </c>
      <c r="I184" s="79" t="str">
        <f t="shared" si="31"/>
        <v>2006-1</v>
      </c>
      <c r="J184" s="75">
        <f>VLOOKUP(I184,Meters!$A$1:$B$165,2,FALSE)</f>
        <v>339348</v>
      </c>
      <c r="K184" s="75">
        <f t="shared" si="32"/>
        <v>3.4674336276231774E-4</v>
      </c>
      <c r="L184" s="75" t="str">
        <f t="shared" si="33"/>
        <v/>
      </c>
      <c r="M184" s="83">
        <f t="shared" si="34"/>
        <v>0.81818181818181823</v>
      </c>
      <c r="O184" s="71" t="str">
        <f t="shared" si="35"/>
        <v/>
      </c>
    </row>
    <row r="185" spans="1:15" x14ac:dyDescent="0.2">
      <c r="A185" s="2" t="s">
        <v>27</v>
      </c>
      <c r="B185" s="3">
        <v>7</v>
      </c>
      <c r="C185" s="3">
        <v>8</v>
      </c>
      <c r="D185" s="3">
        <v>1115</v>
      </c>
      <c r="E185" s="4">
        <v>159.28571428571399</v>
      </c>
      <c r="F185" s="3"/>
      <c r="G185" s="5">
        <v>1</v>
      </c>
      <c r="H185" s="5">
        <v>2006</v>
      </c>
      <c r="I185" s="79" t="str">
        <f t="shared" si="31"/>
        <v>2006-1</v>
      </c>
      <c r="J185" s="75">
        <f>VLOOKUP(I185,Meters!$A$1:$B$165,2,FALSE)</f>
        <v>339348</v>
      </c>
      <c r="K185" s="75">
        <f t="shared" si="32"/>
        <v>4.6938751454469747E-4</v>
      </c>
      <c r="L185" s="75" t="str">
        <f t="shared" si="33"/>
        <v/>
      </c>
      <c r="M185" s="83">
        <f t="shared" si="34"/>
        <v>0.875</v>
      </c>
      <c r="O185" s="71" t="str">
        <f t="shared" si="35"/>
        <v/>
      </c>
    </row>
    <row r="186" spans="1:15" x14ac:dyDescent="0.2">
      <c r="A186" s="2" t="s">
        <v>54</v>
      </c>
      <c r="B186" s="3">
        <v>1</v>
      </c>
      <c r="C186" s="3">
        <v>1</v>
      </c>
      <c r="D186" s="3">
        <v>4</v>
      </c>
      <c r="E186" s="3">
        <v>4</v>
      </c>
      <c r="F186" s="3"/>
      <c r="G186" s="5">
        <v>1</v>
      </c>
      <c r="H186" s="5">
        <v>2006</v>
      </c>
      <c r="I186" s="79" t="str">
        <f t="shared" si="31"/>
        <v>2006-1</v>
      </c>
      <c r="J186" s="75">
        <f>VLOOKUP(I186,Meters!$A$1:$B$165,2,FALSE)</f>
        <v>339348</v>
      </c>
      <c r="K186" s="75">
        <f t="shared" si="32"/>
        <v>1.1787309782288388E-5</v>
      </c>
      <c r="L186" s="75" t="str">
        <f t="shared" si="33"/>
        <v/>
      </c>
      <c r="M186" s="83">
        <f t="shared" si="34"/>
        <v>1</v>
      </c>
      <c r="O186" s="71" t="str">
        <f t="shared" si="35"/>
        <v/>
      </c>
    </row>
    <row r="187" spans="1:15" x14ac:dyDescent="0.2">
      <c r="A187" s="2" t="s">
        <v>28</v>
      </c>
      <c r="B187" s="3">
        <v>4</v>
      </c>
      <c r="C187" s="3">
        <v>4</v>
      </c>
      <c r="D187" s="3">
        <v>4</v>
      </c>
      <c r="E187" s="3">
        <v>1</v>
      </c>
      <c r="F187" s="3"/>
      <c r="G187" s="5">
        <v>1</v>
      </c>
      <c r="H187" s="5">
        <v>2006</v>
      </c>
      <c r="I187" s="79" t="str">
        <f t="shared" si="31"/>
        <v>2006-1</v>
      </c>
      <c r="J187" s="75">
        <f>VLOOKUP(I187,Meters!$A$1:$B$165,2,FALSE)</f>
        <v>339348</v>
      </c>
      <c r="K187" s="75">
        <f t="shared" si="32"/>
        <v>2.9468274455720969E-6</v>
      </c>
      <c r="L187" s="75" t="str">
        <f t="shared" si="33"/>
        <v/>
      </c>
      <c r="M187" s="83">
        <f t="shared" si="34"/>
        <v>1</v>
      </c>
      <c r="O187" s="71" t="str">
        <f t="shared" si="35"/>
        <v/>
      </c>
    </row>
    <row r="188" spans="1:15" x14ac:dyDescent="0.2">
      <c r="A188" s="2" t="s">
        <v>29</v>
      </c>
      <c r="B188" s="3">
        <v>1</v>
      </c>
      <c r="C188" s="3">
        <v>1</v>
      </c>
      <c r="D188" s="3">
        <v>1218</v>
      </c>
      <c r="E188" s="3">
        <v>1218</v>
      </c>
      <c r="F188" s="3"/>
      <c r="G188" s="5">
        <v>1</v>
      </c>
      <c r="H188" s="5">
        <v>2006</v>
      </c>
      <c r="I188" s="79" t="str">
        <f t="shared" si="31"/>
        <v>2006-1</v>
      </c>
      <c r="J188" s="75">
        <f>VLOOKUP(I188,Meters!$A$1:$B$165,2,FALSE)</f>
        <v>339348</v>
      </c>
      <c r="K188" s="75">
        <f t="shared" si="32"/>
        <v>3.5892358287068142E-3</v>
      </c>
      <c r="L188" s="75" t="str">
        <f t="shared" si="33"/>
        <v/>
      </c>
      <c r="M188" s="83">
        <f t="shared" si="34"/>
        <v>1</v>
      </c>
      <c r="O188" s="71" t="str">
        <f t="shared" si="35"/>
        <v/>
      </c>
    </row>
    <row r="189" spans="1:15" x14ac:dyDescent="0.2">
      <c r="A189" s="2" t="s">
        <v>30</v>
      </c>
      <c r="B189" s="3">
        <v>49</v>
      </c>
      <c r="C189" s="3">
        <v>49</v>
      </c>
      <c r="D189" s="3">
        <v>2999</v>
      </c>
      <c r="E189" s="4">
        <v>61.2040816326531</v>
      </c>
      <c r="F189" s="3"/>
      <c r="G189" s="5">
        <v>1</v>
      </c>
      <c r="H189" s="5">
        <v>2006</v>
      </c>
      <c r="I189" s="79" t="str">
        <f t="shared" si="31"/>
        <v>2006-1</v>
      </c>
      <c r="J189" s="75">
        <f>VLOOKUP(I189,Meters!$A$1:$B$165,2,FALSE)</f>
        <v>339348</v>
      </c>
      <c r="K189" s="75">
        <f t="shared" si="32"/>
        <v>1.8035786753613724E-4</v>
      </c>
      <c r="L189" s="75" t="str">
        <f t="shared" si="33"/>
        <v/>
      </c>
      <c r="M189" s="83">
        <f t="shared" si="34"/>
        <v>1</v>
      </c>
      <c r="O189" s="71" t="str">
        <f t="shared" si="35"/>
        <v/>
      </c>
    </row>
    <row r="190" spans="1:15" x14ac:dyDescent="0.2">
      <c r="A190" s="2" t="s">
        <v>31</v>
      </c>
      <c r="B190" s="3">
        <v>53</v>
      </c>
      <c r="C190" s="3">
        <v>77</v>
      </c>
      <c r="D190" s="3">
        <v>5006</v>
      </c>
      <c r="E190" s="4">
        <v>94.452830188679201</v>
      </c>
      <c r="F190" s="3"/>
      <c r="G190" s="5">
        <v>1</v>
      </c>
      <c r="H190" s="5">
        <v>2006</v>
      </c>
      <c r="I190" s="79" t="str">
        <f t="shared" si="31"/>
        <v>2006-1</v>
      </c>
      <c r="J190" s="75">
        <f>VLOOKUP(I190,Meters!$A$1:$B$165,2,FALSE)</f>
        <v>339348</v>
      </c>
      <c r="K190" s="75">
        <f t="shared" si="32"/>
        <v>2.7833619231196059E-4</v>
      </c>
      <c r="L190" s="75" t="str">
        <f t="shared" si="33"/>
        <v/>
      </c>
      <c r="M190" s="83">
        <f t="shared" si="34"/>
        <v>0.68831168831168832</v>
      </c>
      <c r="O190" s="71" t="str">
        <f t="shared" si="35"/>
        <v/>
      </c>
    </row>
    <row r="191" spans="1:15" x14ac:dyDescent="0.2">
      <c r="A191" s="2" t="s">
        <v>32</v>
      </c>
      <c r="B191" s="3">
        <v>16</v>
      </c>
      <c r="C191" s="3">
        <v>18</v>
      </c>
      <c r="D191" s="3">
        <v>4395</v>
      </c>
      <c r="E191" s="4">
        <v>274.6875</v>
      </c>
      <c r="F191" s="3"/>
      <c r="G191" s="5">
        <v>1</v>
      </c>
      <c r="H191" s="5">
        <v>2006</v>
      </c>
      <c r="I191" s="79" t="str">
        <f t="shared" si="31"/>
        <v>2006-1</v>
      </c>
      <c r="J191" s="75">
        <f>VLOOKUP(I191,Meters!$A$1:$B$165,2,FALSE)</f>
        <v>339348</v>
      </c>
      <c r="K191" s="75">
        <f t="shared" si="32"/>
        <v>8.0945666395558545E-4</v>
      </c>
      <c r="L191" s="75" t="str">
        <f t="shared" si="33"/>
        <v/>
      </c>
      <c r="M191" s="83">
        <f t="shared" si="34"/>
        <v>0.88888888888888884</v>
      </c>
      <c r="O191" s="71" t="str">
        <f t="shared" si="35"/>
        <v/>
      </c>
    </row>
    <row r="192" spans="1:15" x14ac:dyDescent="0.2">
      <c r="A192" s="2" t="s">
        <v>33</v>
      </c>
      <c r="B192" s="3">
        <v>2</v>
      </c>
      <c r="C192" s="3">
        <v>7</v>
      </c>
      <c r="D192" s="3">
        <v>166</v>
      </c>
      <c r="E192" s="3">
        <v>83</v>
      </c>
      <c r="F192" s="3"/>
      <c r="G192" s="5">
        <v>1</v>
      </c>
      <c r="H192" s="5">
        <v>2006</v>
      </c>
      <c r="I192" s="79" t="str">
        <f t="shared" si="31"/>
        <v>2006-1</v>
      </c>
      <c r="J192" s="75">
        <f>VLOOKUP(I192,Meters!$A$1:$B$165,2,FALSE)</f>
        <v>339348</v>
      </c>
      <c r="K192" s="75">
        <f t="shared" si="32"/>
        <v>2.4458667798248404E-4</v>
      </c>
      <c r="L192" s="75" t="str">
        <f t="shared" si="33"/>
        <v/>
      </c>
      <c r="M192" s="83">
        <f t="shared" si="34"/>
        <v>0.2857142857142857</v>
      </c>
      <c r="O192" s="71" t="str">
        <f t="shared" si="35"/>
        <v/>
      </c>
    </row>
    <row r="193" spans="1:15" x14ac:dyDescent="0.2">
      <c r="A193" s="2" t="s">
        <v>34</v>
      </c>
      <c r="B193" s="3">
        <v>1</v>
      </c>
      <c r="C193" s="3">
        <v>1</v>
      </c>
      <c r="D193" s="3">
        <v>1</v>
      </c>
      <c r="E193" s="3">
        <v>1</v>
      </c>
      <c r="F193" s="3"/>
      <c r="G193" s="5">
        <v>1</v>
      </c>
      <c r="H193" s="5">
        <v>2006</v>
      </c>
      <c r="I193" s="79" t="str">
        <f t="shared" si="31"/>
        <v>2006-1</v>
      </c>
      <c r="J193" s="75">
        <f>VLOOKUP(I193,Meters!$A$1:$B$165,2,FALSE)</f>
        <v>339348</v>
      </c>
      <c r="K193" s="75">
        <f t="shared" si="32"/>
        <v>2.9468274455720969E-6</v>
      </c>
      <c r="L193" s="75" t="str">
        <f t="shared" si="33"/>
        <v/>
      </c>
      <c r="M193" s="83">
        <f t="shared" si="34"/>
        <v>1</v>
      </c>
      <c r="O193" s="71" t="str">
        <f t="shared" si="35"/>
        <v/>
      </c>
    </row>
    <row r="194" spans="1:15" x14ac:dyDescent="0.2">
      <c r="A194" s="2" t="s">
        <v>35</v>
      </c>
      <c r="B194" s="3">
        <v>3</v>
      </c>
      <c r="C194" s="3">
        <v>4</v>
      </c>
      <c r="D194" s="3">
        <v>707</v>
      </c>
      <c r="E194" s="4">
        <v>235.666666666667</v>
      </c>
      <c r="F194" s="3"/>
      <c r="G194" s="5">
        <v>1</v>
      </c>
      <c r="H194" s="5">
        <v>2006</v>
      </c>
      <c r="I194" s="79" t="str">
        <f t="shared" si="31"/>
        <v>2006-1</v>
      </c>
      <c r="J194" s="75">
        <f>VLOOKUP(I194,Meters!$A$1:$B$165,2,FALSE)</f>
        <v>339348</v>
      </c>
      <c r="K194" s="75">
        <f t="shared" si="32"/>
        <v>6.9446900133982514E-4</v>
      </c>
      <c r="L194" s="75" t="str">
        <f t="shared" si="33"/>
        <v/>
      </c>
      <c r="M194" s="83">
        <f t="shared" si="34"/>
        <v>0.75</v>
      </c>
      <c r="O194" s="71" t="str">
        <f t="shared" si="35"/>
        <v/>
      </c>
    </row>
    <row r="195" spans="1:15" x14ac:dyDescent="0.2">
      <c r="A195" s="2" t="s">
        <v>56</v>
      </c>
      <c r="B195" s="3">
        <v>3</v>
      </c>
      <c r="C195" s="3">
        <v>3</v>
      </c>
      <c r="D195" s="3">
        <v>6</v>
      </c>
      <c r="E195" s="3">
        <v>2</v>
      </c>
      <c r="F195" s="3"/>
      <c r="G195" s="5">
        <v>1</v>
      </c>
      <c r="H195" s="5">
        <v>2006</v>
      </c>
      <c r="I195" s="79" t="str">
        <f t="shared" ref="I195:I258" si="36">CONCATENATE(H195,"-",G195)</f>
        <v>2006-1</v>
      </c>
      <c r="J195" s="75">
        <f>VLOOKUP(I195,Meters!$A$1:$B$165,2,FALSE)</f>
        <v>339348</v>
      </c>
      <c r="K195" s="75">
        <f t="shared" ref="K195:K258" si="37">E195/J195</f>
        <v>5.8936548911441938E-6</v>
      </c>
      <c r="L195" s="75" t="str">
        <f t="shared" ref="L195:L258" si="38">IFERROR(IF(ISBLANK(F195),"",(E195*(F195/D195)/J195)*(1/60)),"")</f>
        <v/>
      </c>
      <c r="M195" s="83">
        <f t="shared" ref="M195:M258" si="39">B195/C195</f>
        <v>1</v>
      </c>
      <c r="O195" s="71" t="str">
        <f t="shared" ref="O195:O258" si="40">IF((F195/D195)&gt;180,CONCATENATE(I195,"-ext."),"")</f>
        <v/>
      </c>
    </row>
    <row r="196" spans="1:15" x14ac:dyDescent="0.2">
      <c r="A196" s="2" t="s">
        <v>36</v>
      </c>
      <c r="B196" s="3">
        <v>81</v>
      </c>
      <c r="C196" s="3">
        <v>174</v>
      </c>
      <c r="D196" s="3">
        <v>2546</v>
      </c>
      <c r="E196" s="4">
        <v>31.432098765432102</v>
      </c>
      <c r="F196" s="3"/>
      <c r="G196" s="5">
        <v>1</v>
      </c>
      <c r="H196" s="5">
        <v>2006</v>
      </c>
      <c r="I196" s="79" t="str">
        <f t="shared" si="36"/>
        <v>2006-1</v>
      </c>
      <c r="J196" s="75">
        <f>VLOOKUP(I196,Meters!$A$1:$B$165,2,FALSE)</f>
        <v>339348</v>
      </c>
      <c r="K196" s="75">
        <f t="shared" si="37"/>
        <v>9.2624971313908143E-5</v>
      </c>
      <c r="L196" s="75" t="str">
        <f t="shared" si="38"/>
        <v/>
      </c>
      <c r="M196" s="83">
        <f t="shared" si="39"/>
        <v>0.46551724137931033</v>
      </c>
      <c r="O196" s="71" t="str">
        <f t="shared" si="40"/>
        <v/>
      </c>
    </row>
    <row r="197" spans="1:15" x14ac:dyDescent="0.2">
      <c r="A197" s="2" t="s">
        <v>37</v>
      </c>
      <c r="B197" s="3">
        <v>6</v>
      </c>
      <c r="C197" s="3">
        <v>17</v>
      </c>
      <c r="D197" s="3">
        <v>24</v>
      </c>
      <c r="E197" s="3">
        <v>4</v>
      </c>
      <c r="F197" s="3"/>
      <c r="G197" s="5">
        <v>1</v>
      </c>
      <c r="H197" s="5">
        <v>2006</v>
      </c>
      <c r="I197" s="79" t="str">
        <f t="shared" si="36"/>
        <v>2006-1</v>
      </c>
      <c r="J197" s="75">
        <f>VLOOKUP(I197,Meters!$A$1:$B$165,2,FALSE)</f>
        <v>339348</v>
      </c>
      <c r="K197" s="75">
        <f t="shared" si="37"/>
        <v>1.1787309782288388E-5</v>
      </c>
      <c r="L197" s="75" t="str">
        <f t="shared" si="38"/>
        <v/>
      </c>
      <c r="M197" s="83">
        <f t="shared" si="39"/>
        <v>0.35294117647058826</v>
      </c>
      <c r="O197" s="71" t="str">
        <f t="shared" si="40"/>
        <v/>
      </c>
    </row>
    <row r="198" spans="1:15" x14ac:dyDescent="0.2">
      <c r="A198" s="2" t="s">
        <v>38</v>
      </c>
      <c r="B198" s="3">
        <v>192</v>
      </c>
      <c r="C198" s="3">
        <v>216</v>
      </c>
      <c r="D198" s="3">
        <v>26234</v>
      </c>
      <c r="E198" s="4">
        <v>136.635416666667</v>
      </c>
      <c r="F198" s="3"/>
      <c r="G198" s="5">
        <v>1</v>
      </c>
      <c r="H198" s="5">
        <v>2006</v>
      </c>
      <c r="I198" s="79" t="str">
        <f t="shared" si="36"/>
        <v>2006-1</v>
      </c>
      <c r="J198" s="75">
        <f>VLOOKUP(I198,Meters!$A$1:$B$165,2,FALSE)</f>
        <v>339348</v>
      </c>
      <c r="K198" s="75">
        <f t="shared" si="37"/>
        <v>4.0264099587051345E-4</v>
      </c>
      <c r="L198" s="75" t="str">
        <f t="shared" si="38"/>
        <v/>
      </c>
      <c r="M198" s="83">
        <f t="shared" si="39"/>
        <v>0.88888888888888884</v>
      </c>
      <c r="O198" s="71" t="str">
        <f t="shared" si="40"/>
        <v/>
      </c>
    </row>
    <row r="199" spans="1:15" x14ac:dyDescent="0.2">
      <c r="A199" s="2" t="s">
        <v>39</v>
      </c>
      <c r="B199" s="3">
        <v>92</v>
      </c>
      <c r="C199" s="3">
        <v>93</v>
      </c>
      <c r="D199" s="3">
        <v>543</v>
      </c>
      <c r="E199" s="4">
        <v>5.9021739130434803</v>
      </c>
      <c r="F199" s="3"/>
      <c r="G199" s="5">
        <v>1</v>
      </c>
      <c r="H199" s="5">
        <v>2006</v>
      </c>
      <c r="I199" s="79" t="str">
        <f t="shared" si="36"/>
        <v>2006-1</v>
      </c>
      <c r="J199" s="75">
        <f>VLOOKUP(I199,Meters!$A$1:$B$165,2,FALSE)</f>
        <v>339348</v>
      </c>
      <c r="K199" s="75">
        <f t="shared" si="37"/>
        <v>1.7392688075496186E-5</v>
      </c>
      <c r="L199" s="75" t="str">
        <f t="shared" si="38"/>
        <v/>
      </c>
      <c r="M199" s="83">
        <f t="shared" si="39"/>
        <v>0.989247311827957</v>
      </c>
      <c r="O199" s="71" t="str">
        <f t="shared" si="40"/>
        <v/>
      </c>
    </row>
    <row r="200" spans="1:15" x14ac:dyDescent="0.2">
      <c r="A200" s="2" t="s">
        <v>41</v>
      </c>
      <c r="B200" s="3">
        <v>2</v>
      </c>
      <c r="C200" s="3">
        <v>2</v>
      </c>
      <c r="D200" s="3">
        <v>6</v>
      </c>
      <c r="E200" s="3">
        <v>3</v>
      </c>
      <c r="F200" s="3"/>
      <c r="G200" s="5">
        <v>1</v>
      </c>
      <c r="H200" s="5">
        <v>2006</v>
      </c>
      <c r="I200" s="79" t="str">
        <f t="shared" si="36"/>
        <v>2006-1</v>
      </c>
      <c r="J200" s="75">
        <f>VLOOKUP(I200,Meters!$A$1:$B$165,2,FALSE)</f>
        <v>339348</v>
      </c>
      <c r="K200" s="75">
        <f t="shared" si="37"/>
        <v>8.8404823367162915E-6</v>
      </c>
      <c r="L200" s="75" t="str">
        <f t="shared" si="38"/>
        <v/>
      </c>
      <c r="M200" s="83">
        <f t="shared" si="39"/>
        <v>1</v>
      </c>
      <c r="O200" s="71" t="str">
        <f t="shared" si="40"/>
        <v/>
      </c>
    </row>
    <row r="201" spans="1:15" x14ac:dyDescent="0.2">
      <c r="A201" s="2" t="s">
        <v>43</v>
      </c>
      <c r="B201" s="3">
        <v>30</v>
      </c>
      <c r="C201" s="3">
        <v>35</v>
      </c>
      <c r="D201" s="3">
        <v>144</v>
      </c>
      <c r="E201" s="4">
        <v>4.8</v>
      </c>
      <c r="F201" s="3"/>
      <c r="G201" s="5">
        <v>1</v>
      </c>
      <c r="H201" s="5">
        <v>2006</v>
      </c>
      <c r="I201" s="79" t="str">
        <f t="shared" si="36"/>
        <v>2006-1</v>
      </c>
      <c r="J201" s="75">
        <f>VLOOKUP(I201,Meters!$A$1:$B$165,2,FALSE)</f>
        <v>339348</v>
      </c>
      <c r="K201" s="75">
        <f t="shared" si="37"/>
        <v>1.4144771738746066E-5</v>
      </c>
      <c r="L201" s="75" t="str">
        <f t="shared" si="38"/>
        <v/>
      </c>
      <c r="M201" s="83">
        <f t="shared" si="39"/>
        <v>0.8571428571428571</v>
      </c>
      <c r="O201" s="71" t="str">
        <f t="shared" si="40"/>
        <v/>
      </c>
    </row>
    <row r="202" spans="1:15" x14ac:dyDescent="0.2">
      <c r="A202" s="2" t="s">
        <v>44</v>
      </c>
      <c r="B202" s="3">
        <v>15</v>
      </c>
      <c r="C202" s="3">
        <v>16</v>
      </c>
      <c r="D202" s="3">
        <v>121</v>
      </c>
      <c r="E202" s="4">
        <v>8.06666666666667</v>
      </c>
      <c r="F202" s="3"/>
      <c r="G202" s="5">
        <v>1</v>
      </c>
      <c r="H202" s="5">
        <v>2006</v>
      </c>
      <c r="I202" s="79" t="str">
        <f t="shared" si="36"/>
        <v>2006-1</v>
      </c>
      <c r="J202" s="75">
        <f>VLOOKUP(I202,Meters!$A$1:$B$165,2,FALSE)</f>
        <v>339348</v>
      </c>
      <c r="K202" s="75">
        <f t="shared" si="37"/>
        <v>2.3771074727614928E-5</v>
      </c>
      <c r="L202" s="75" t="str">
        <f t="shared" si="38"/>
        <v/>
      </c>
      <c r="M202" s="83">
        <f t="shared" si="39"/>
        <v>0.9375</v>
      </c>
      <c r="O202" s="71" t="str">
        <f t="shared" si="40"/>
        <v/>
      </c>
    </row>
    <row r="203" spans="1:15" x14ac:dyDescent="0.2">
      <c r="A203" s="2" t="s">
        <v>45</v>
      </c>
      <c r="B203" s="3">
        <v>9</v>
      </c>
      <c r="C203" s="3">
        <v>9</v>
      </c>
      <c r="D203" s="3">
        <v>111</v>
      </c>
      <c r="E203" s="4">
        <v>12.3333333333333</v>
      </c>
      <c r="F203" s="3"/>
      <c r="G203" s="5">
        <v>1</v>
      </c>
      <c r="H203" s="5">
        <v>2006</v>
      </c>
      <c r="I203" s="79" t="str">
        <f t="shared" si="36"/>
        <v>2006-1</v>
      </c>
      <c r="J203" s="75">
        <f>VLOOKUP(I203,Meters!$A$1:$B$165,2,FALSE)</f>
        <v>339348</v>
      </c>
      <c r="K203" s="75">
        <f t="shared" si="37"/>
        <v>3.6344205162055764E-5</v>
      </c>
      <c r="L203" s="75" t="str">
        <f t="shared" si="38"/>
        <v/>
      </c>
      <c r="M203" s="83">
        <f t="shared" si="39"/>
        <v>1</v>
      </c>
      <c r="O203" s="71" t="str">
        <f t="shared" si="40"/>
        <v/>
      </c>
    </row>
    <row r="204" spans="1:15" x14ac:dyDescent="0.2">
      <c r="A204" s="2" t="s">
        <v>46</v>
      </c>
      <c r="B204" s="3">
        <v>79</v>
      </c>
      <c r="C204" s="3">
        <v>120</v>
      </c>
      <c r="D204" s="3">
        <v>8227</v>
      </c>
      <c r="E204" s="4">
        <v>104.139240506329</v>
      </c>
      <c r="F204" s="3"/>
      <c r="G204" s="5">
        <v>1</v>
      </c>
      <c r="H204" s="5">
        <v>2006</v>
      </c>
      <c r="I204" s="79" t="str">
        <f t="shared" si="36"/>
        <v>2006-1</v>
      </c>
      <c r="J204" s="75">
        <f>VLOOKUP(I204,Meters!$A$1:$B$165,2,FALSE)</f>
        <v>339348</v>
      </c>
      <c r="K204" s="75">
        <f t="shared" si="37"/>
        <v>3.0688037208508376E-4</v>
      </c>
      <c r="L204" s="75" t="str">
        <f t="shared" si="38"/>
        <v/>
      </c>
      <c r="M204" s="83">
        <f t="shared" si="39"/>
        <v>0.65833333333333333</v>
      </c>
      <c r="O204" s="71" t="str">
        <f t="shared" si="40"/>
        <v/>
      </c>
    </row>
    <row r="205" spans="1:15" x14ac:dyDescent="0.2">
      <c r="A205" s="2" t="s">
        <v>47</v>
      </c>
      <c r="B205" s="3">
        <v>7</v>
      </c>
      <c r="C205" s="3">
        <v>26</v>
      </c>
      <c r="D205" s="3">
        <v>211</v>
      </c>
      <c r="E205" s="4">
        <v>30.1428571428571</v>
      </c>
      <c r="F205" s="3"/>
      <c r="G205" s="5">
        <v>1</v>
      </c>
      <c r="H205" s="5">
        <v>2006</v>
      </c>
      <c r="I205" s="79" t="str">
        <f t="shared" si="36"/>
        <v>2006-1</v>
      </c>
      <c r="J205" s="75">
        <f>VLOOKUP(I205,Meters!$A$1:$B$165,2,FALSE)</f>
        <v>339348</v>
      </c>
      <c r="K205" s="75">
        <f t="shared" si="37"/>
        <v>8.8825798716530229E-5</v>
      </c>
      <c r="L205" s="75" t="str">
        <f t="shared" si="38"/>
        <v/>
      </c>
      <c r="M205" s="83">
        <f t="shared" si="39"/>
        <v>0.26923076923076922</v>
      </c>
      <c r="O205" s="71" t="str">
        <f t="shared" si="40"/>
        <v/>
      </c>
    </row>
    <row r="206" spans="1:15" x14ac:dyDescent="0.2">
      <c r="A206" s="2" t="s">
        <v>48</v>
      </c>
      <c r="B206" s="3">
        <v>12</v>
      </c>
      <c r="C206" s="3">
        <v>12</v>
      </c>
      <c r="D206" s="3">
        <v>347</v>
      </c>
      <c r="E206" s="4">
        <v>28.9166666666667</v>
      </c>
      <c r="F206" s="3"/>
      <c r="G206" s="5">
        <v>1</v>
      </c>
      <c r="H206" s="5">
        <v>2006</v>
      </c>
      <c r="I206" s="79" t="str">
        <f t="shared" si="36"/>
        <v>2006-1</v>
      </c>
      <c r="J206" s="75">
        <f>VLOOKUP(I206,Meters!$A$1:$B$165,2,FALSE)</f>
        <v>339348</v>
      </c>
      <c r="K206" s="75">
        <f t="shared" si="37"/>
        <v>8.5212426967793244E-5</v>
      </c>
      <c r="L206" s="75" t="str">
        <f t="shared" si="38"/>
        <v/>
      </c>
      <c r="M206" s="83">
        <f t="shared" si="39"/>
        <v>1</v>
      </c>
      <c r="O206" s="71" t="str">
        <f t="shared" si="40"/>
        <v/>
      </c>
    </row>
    <row r="207" spans="1:15" x14ac:dyDescent="0.2">
      <c r="A207" s="2" t="s">
        <v>49</v>
      </c>
      <c r="B207" s="3">
        <v>65</v>
      </c>
      <c r="C207" s="3">
        <v>71</v>
      </c>
      <c r="D207" s="3">
        <v>100</v>
      </c>
      <c r="E207" s="4">
        <v>1.5384615384615401</v>
      </c>
      <c r="F207" s="3"/>
      <c r="G207" s="5">
        <v>1</v>
      </c>
      <c r="H207" s="5">
        <v>2006</v>
      </c>
      <c r="I207" s="79" t="str">
        <f t="shared" si="36"/>
        <v>2006-1</v>
      </c>
      <c r="J207" s="75">
        <f>VLOOKUP(I207,Meters!$A$1:$B$165,2,FALSE)</f>
        <v>339348</v>
      </c>
      <c r="K207" s="75">
        <f t="shared" si="37"/>
        <v>4.5335806854955391E-6</v>
      </c>
      <c r="L207" s="75" t="str">
        <f t="shared" si="38"/>
        <v/>
      </c>
      <c r="M207" s="83">
        <f t="shared" si="39"/>
        <v>0.91549295774647887</v>
      </c>
      <c r="O207" s="71" t="str">
        <f t="shared" si="40"/>
        <v/>
      </c>
    </row>
    <row r="208" spans="1:15" x14ac:dyDescent="0.2">
      <c r="A208" s="2" t="s">
        <v>51</v>
      </c>
      <c r="B208" s="3">
        <v>99</v>
      </c>
      <c r="C208" s="3">
        <v>111</v>
      </c>
      <c r="D208" s="3">
        <v>6633</v>
      </c>
      <c r="E208" s="3">
        <v>67</v>
      </c>
      <c r="F208" s="3"/>
      <c r="G208" s="5">
        <v>1</v>
      </c>
      <c r="H208" s="5">
        <v>2006</v>
      </c>
      <c r="I208" s="79" t="str">
        <f t="shared" si="36"/>
        <v>2006-1</v>
      </c>
      <c r="J208" s="75">
        <f>VLOOKUP(I208,Meters!$A$1:$B$165,2,FALSE)</f>
        <v>339348</v>
      </c>
      <c r="K208" s="75">
        <f t="shared" si="37"/>
        <v>1.9743743885333051E-4</v>
      </c>
      <c r="L208" s="75" t="str">
        <f t="shared" si="38"/>
        <v/>
      </c>
      <c r="M208" s="83">
        <f t="shared" si="39"/>
        <v>0.89189189189189189</v>
      </c>
      <c r="O208" s="71" t="str">
        <f t="shared" si="40"/>
        <v/>
      </c>
    </row>
    <row r="209" spans="1:15" x14ac:dyDescent="0.2">
      <c r="A209" s="2" t="s">
        <v>52</v>
      </c>
      <c r="B209" s="3">
        <v>70</v>
      </c>
      <c r="C209" s="3">
        <v>82</v>
      </c>
      <c r="D209" s="3">
        <v>9387</v>
      </c>
      <c r="E209" s="4">
        <v>134.1</v>
      </c>
      <c r="F209" s="3"/>
      <c r="G209" s="5">
        <v>1</v>
      </c>
      <c r="H209" s="5">
        <v>2006</v>
      </c>
      <c r="I209" s="79" t="str">
        <f t="shared" si="36"/>
        <v>2006-1</v>
      </c>
      <c r="J209" s="75">
        <f>VLOOKUP(I209,Meters!$A$1:$B$165,2,FALSE)</f>
        <v>339348</v>
      </c>
      <c r="K209" s="75">
        <f t="shared" si="37"/>
        <v>3.9516956045121821E-4</v>
      </c>
      <c r="L209" s="75" t="str">
        <f t="shared" si="38"/>
        <v/>
      </c>
      <c r="M209" s="83">
        <f t="shared" si="39"/>
        <v>0.85365853658536583</v>
      </c>
      <c r="O209" s="71" t="str">
        <f t="shared" si="40"/>
        <v/>
      </c>
    </row>
    <row r="210" spans="1:15" x14ac:dyDescent="0.2">
      <c r="A210" s="2" t="s">
        <v>53</v>
      </c>
      <c r="B210" s="3">
        <v>156</v>
      </c>
      <c r="C210" s="3">
        <v>185</v>
      </c>
      <c r="D210" s="3">
        <v>21251</v>
      </c>
      <c r="E210" s="4">
        <v>136.22435897435901</v>
      </c>
      <c r="F210" s="3"/>
      <c r="G210" s="5">
        <v>1</v>
      </c>
      <c r="H210" s="5">
        <v>2006</v>
      </c>
      <c r="I210" s="79" t="str">
        <f t="shared" si="36"/>
        <v>2006-1</v>
      </c>
      <c r="J210" s="75">
        <f>VLOOKUP(I210,Meters!$A$1:$B$165,2,FALSE)</f>
        <v>339348</v>
      </c>
      <c r="K210" s="75">
        <f t="shared" si="37"/>
        <v>4.0142967978110675E-4</v>
      </c>
      <c r="L210" s="75" t="str">
        <f t="shared" si="38"/>
        <v/>
      </c>
      <c r="M210" s="83">
        <f t="shared" si="39"/>
        <v>0.84324324324324329</v>
      </c>
      <c r="O210" s="71" t="str">
        <f t="shared" si="40"/>
        <v/>
      </c>
    </row>
    <row r="211" spans="1:15" x14ac:dyDescent="0.2">
      <c r="A211" s="2" t="s">
        <v>8</v>
      </c>
      <c r="B211" s="3">
        <v>8</v>
      </c>
      <c r="C211" s="3">
        <v>8</v>
      </c>
      <c r="D211" s="3">
        <v>1660</v>
      </c>
      <c r="E211" s="4">
        <v>207.5</v>
      </c>
      <c r="F211" s="3"/>
      <c r="G211" s="5">
        <v>2</v>
      </c>
      <c r="H211" s="5">
        <v>2006</v>
      </c>
      <c r="I211" s="79" t="str">
        <f t="shared" si="36"/>
        <v>2006-2</v>
      </c>
      <c r="J211" s="75">
        <f>VLOOKUP(I211,Meters!$A$1:$B$165,2,FALSE)</f>
        <v>339158</v>
      </c>
      <c r="K211" s="75">
        <f t="shared" si="37"/>
        <v>6.1180924524852727E-4</v>
      </c>
      <c r="L211" s="75" t="str">
        <f t="shared" si="38"/>
        <v/>
      </c>
      <c r="M211" s="83">
        <f t="shared" si="39"/>
        <v>1</v>
      </c>
      <c r="O211" s="71" t="str">
        <f t="shared" si="40"/>
        <v/>
      </c>
    </row>
    <row r="212" spans="1:15" x14ac:dyDescent="0.2">
      <c r="A212" s="2" t="s">
        <v>9</v>
      </c>
      <c r="B212" s="3">
        <v>45</v>
      </c>
      <c r="C212" s="3">
        <v>45</v>
      </c>
      <c r="D212" s="3">
        <v>5219</v>
      </c>
      <c r="E212" s="4">
        <v>115.977777777778</v>
      </c>
      <c r="F212" s="3"/>
      <c r="G212" s="5">
        <v>2</v>
      </c>
      <c r="H212" s="5">
        <v>2006</v>
      </c>
      <c r="I212" s="79" t="str">
        <f t="shared" si="36"/>
        <v>2006-2</v>
      </c>
      <c r="J212" s="75">
        <f>VLOOKUP(I212,Meters!$A$1:$B$165,2,FALSE)</f>
        <v>339158</v>
      </c>
      <c r="K212" s="75">
        <f t="shared" si="37"/>
        <v>3.4195795994131941E-4</v>
      </c>
      <c r="L212" s="75" t="str">
        <f t="shared" si="38"/>
        <v/>
      </c>
      <c r="M212" s="83">
        <f t="shared" si="39"/>
        <v>1</v>
      </c>
      <c r="O212" s="71" t="str">
        <f t="shared" si="40"/>
        <v/>
      </c>
    </row>
    <row r="213" spans="1:15" x14ac:dyDescent="0.2">
      <c r="A213" s="2" t="s">
        <v>58</v>
      </c>
      <c r="B213" s="3">
        <v>3</v>
      </c>
      <c r="C213" s="3">
        <v>3</v>
      </c>
      <c r="D213" s="3">
        <v>3685</v>
      </c>
      <c r="E213" s="4">
        <v>1228.3333333333301</v>
      </c>
      <c r="F213" s="3"/>
      <c r="G213" s="5">
        <v>2</v>
      </c>
      <c r="H213" s="5">
        <v>2006</v>
      </c>
      <c r="I213" s="79" t="str">
        <f t="shared" si="36"/>
        <v>2006-2</v>
      </c>
      <c r="J213" s="75">
        <f>VLOOKUP(I213,Meters!$A$1:$B$165,2,FALSE)</f>
        <v>339158</v>
      </c>
      <c r="K213" s="75">
        <f t="shared" si="37"/>
        <v>3.6217141666519148E-3</v>
      </c>
      <c r="L213" s="75" t="str">
        <f t="shared" si="38"/>
        <v/>
      </c>
      <c r="M213" s="83">
        <f t="shared" si="39"/>
        <v>1</v>
      </c>
      <c r="O213" s="71" t="str">
        <f t="shared" si="40"/>
        <v/>
      </c>
    </row>
    <row r="214" spans="1:15" x14ac:dyDescent="0.2">
      <c r="A214" s="2" t="s">
        <v>11</v>
      </c>
      <c r="B214" s="3">
        <v>8</v>
      </c>
      <c r="C214" s="3">
        <v>17</v>
      </c>
      <c r="D214" s="3">
        <v>966</v>
      </c>
      <c r="E214" s="4">
        <v>120.75</v>
      </c>
      <c r="F214" s="3"/>
      <c r="G214" s="5">
        <v>2</v>
      </c>
      <c r="H214" s="5">
        <v>2006</v>
      </c>
      <c r="I214" s="79" t="str">
        <f t="shared" si="36"/>
        <v>2006-2</v>
      </c>
      <c r="J214" s="75">
        <f>VLOOKUP(I214,Meters!$A$1:$B$165,2,FALSE)</f>
        <v>339158</v>
      </c>
      <c r="K214" s="75">
        <f t="shared" si="37"/>
        <v>3.5602875356028756E-4</v>
      </c>
      <c r="L214" s="75" t="str">
        <f t="shared" si="38"/>
        <v/>
      </c>
      <c r="M214" s="83">
        <f t="shared" si="39"/>
        <v>0.47058823529411764</v>
      </c>
      <c r="O214" s="71" t="str">
        <f t="shared" si="40"/>
        <v/>
      </c>
    </row>
    <row r="215" spans="1:15" x14ac:dyDescent="0.2">
      <c r="A215" s="2" t="s">
        <v>12</v>
      </c>
      <c r="B215" s="3">
        <v>30</v>
      </c>
      <c r="C215" s="3">
        <v>57</v>
      </c>
      <c r="D215" s="3">
        <v>6380</v>
      </c>
      <c r="E215" s="4">
        <v>212.666666666667</v>
      </c>
      <c r="F215" s="3"/>
      <c r="G215" s="5">
        <v>2</v>
      </c>
      <c r="H215" s="5">
        <v>2006</v>
      </c>
      <c r="I215" s="79" t="str">
        <f t="shared" si="36"/>
        <v>2006-2</v>
      </c>
      <c r="J215" s="75">
        <f>VLOOKUP(I215,Meters!$A$1:$B$165,2,FALSE)</f>
        <v>339158</v>
      </c>
      <c r="K215" s="75">
        <f t="shared" si="37"/>
        <v>6.2704304974869234E-4</v>
      </c>
      <c r="L215" s="75" t="str">
        <f t="shared" si="38"/>
        <v/>
      </c>
      <c r="M215" s="83">
        <f t="shared" si="39"/>
        <v>0.52631578947368418</v>
      </c>
      <c r="O215" s="71" t="str">
        <f t="shared" si="40"/>
        <v/>
      </c>
    </row>
    <row r="216" spans="1:15" x14ac:dyDescent="0.2">
      <c r="A216" s="2" t="s">
        <v>13</v>
      </c>
      <c r="B216" s="3">
        <v>5</v>
      </c>
      <c r="C216" s="3">
        <v>7</v>
      </c>
      <c r="D216" s="3">
        <v>170</v>
      </c>
      <c r="E216" s="3">
        <v>34</v>
      </c>
      <c r="F216" s="3"/>
      <c r="G216" s="5">
        <v>2</v>
      </c>
      <c r="H216" s="5">
        <v>2006</v>
      </c>
      <c r="I216" s="79" t="str">
        <f t="shared" si="36"/>
        <v>2006-2</v>
      </c>
      <c r="J216" s="75">
        <f>VLOOKUP(I216,Meters!$A$1:$B$165,2,FALSE)</f>
        <v>339158</v>
      </c>
      <c r="K216" s="75">
        <f t="shared" si="37"/>
        <v>1.0024826187204783E-4</v>
      </c>
      <c r="L216" s="75" t="str">
        <f t="shared" si="38"/>
        <v/>
      </c>
      <c r="M216" s="83">
        <f t="shared" si="39"/>
        <v>0.7142857142857143</v>
      </c>
      <c r="O216" s="71" t="str">
        <f t="shared" si="40"/>
        <v/>
      </c>
    </row>
    <row r="217" spans="1:15" x14ac:dyDescent="0.2">
      <c r="A217" s="2" t="s">
        <v>14</v>
      </c>
      <c r="B217" s="3">
        <v>28</v>
      </c>
      <c r="C217" s="3">
        <v>54</v>
      </c>
      <c r="D217" s="3">
        <v>113</v>
      </c>
      <c r="E217" s="4">
        <v>4.03571428571429</v>
      </c>
      <c r="F217" s="3"/>
      <c r="G217" s="5">
        <v>2</v>
      </c>
      <c r="H217" s="5">
        <v>2006</v>
      </c>
      <c r="I217" s="79" t="str">
        <f t="shared" si="36"/>
        <v>2006-2</v>
      </c>
      <c r="J217" s="75">
        <f>VLOOKUP(I217,Meters!$A$1:$B$165,2,FALSE)</f>
        <v>339158</v>
      </c>
      <c r="K217" s="75">
        <f t="shared" si="37"/>
        <v>1.1899215957501489E-5</v>
      </c>
      <c r="L217" s="75" t="str">
        <f t="shared" si="38"/>
        <v/>
      </c>
      <c r="M217" s="83">
        <f t="shared" si="39"/>
        <v>0.51851851851851849</v>
      </c>
      <c r="O217" s="71" t="str">
        <f t="shared" si="40"/>
        <v/>
      </c>
    </row>
    <row r="218" spans="1:15" x14ac:dyDescent="0.2">
      <c r="A218" s="2" t="s">
        <v>15</v>
      </c>
      <c r="B218" s="3">
        <v>14</v>
      </c>
      <c r="C218" s="3">
        <v>18</v>
      </c>
      <c r="D218" s="3">
        <v>542</v>
      </c>
      <c r="E218" s="4">
        <v>38.714285714285701</v>
      </c>
      <c r="F218" s="3"/>
      <c r="G218" s="5">
        <v>2</v>
      </c>
      <c r="H218" s="5">
        <v>2006</v>
      </c>
      <c r="I218" s="79" t="str">
        <f t="shared" si="36"/>
        <v>2006-2</v>
      </c>
      <c r="J218" s="75">
        <f>VLOOKUP(I218,Meters!$A$1:$B$165,2,FALSE)</f>
        <v>339158</v>
      </c>
      <c r="K218" s="75">
        <f t="shared" si="37"/>
        <v>1.1414823095514687E-4</v>
      </c>
      <c r="L218" s="75" t="str">
        <f t="shared" si="38"/>
        <v/>
      </c>
      <c r="M218" s="83">
        <f t="shared" si="39"/>
        <v>0.77777777777777779</v>
      </c>
      <c r="O218" s="71" t="str">
        <f t="shared" si="40"/>
        <v/>
      </c>
    </row>
    <row r="219" spans="1:15" x14ac:dyDescent="0.2">
      <c r="A219" s="2" t="s">
        <v>16</v>
      </c>
      <c r="B219" s="3">
        <v>47</v>
      </c>
      <c r="C219" s="3">
        <v>79</v>
      </c>
      <c r="D219" s="3">
        <v>125</v>
      </c>
      <c r="E219" s="4">
        <v>2.6595744680851099</v>
      </c>
      <c r="F219" s="3"/>
      <c r="G219" s="5">
        <v>2</v>
      </c>
      <c r="H219" s="5">
        <v>2006</v>
      </c>
      <c r="I219" s="79" t="str">
        <f t="shared" si="36"/>
        <v>2006-2</v>
      </c>
      <c r="J219" s="75">
        <f>VLOOKUP(I219,Meters!$A$1:$B$165,2,FALSE)</f>
        <v>339158</v>
      </c>
      <c r="K219" s="75">
        <f t="shared" si="37"/>
        <v>7.8416975807296595E-6</v>
      </c>
      <c r="L219" s="75" t="str">
        <f t="shared" si="38"/>
        <v/>
      </c>
      <c r="M219" s="83">
        <f t="shared" si="39"/>
        <v>0.59493670886075944</v>
      </c>
      <c r="O219" s="71" t="str">
        <f t="shared" si="40"/>
        <v/>
      </c>
    </row>
    <row r="220" spans="1:15" x14ac:dyDescent="0.2">
      <c r="A220" s="2" t="s">
        <v>17</v>
      </c>
      <c r="B220" s="3">
        <v>5</v>
      </c>
      <c r="C220" s="3">
        <v>9</v>
      </c>
      <c r="D220" s="3">
        <v>461</v>
      </c>
      <c r="E220" s="4">
        <v>92.2</v>
      </c>
      <c r="F220" s="3"/>
      <c r="G220" s="5">
        <v>2</v>
      </c>
      <c r="H220" s="5">
        <v>2006</v>
      </c>
      <c r="I220" s="79" t="str">
        <f t="shared" si="36"/>
        <v>2006-2</v>
      </c>
      <c r="J220" s="75">
        <f>VLOOKUP(I220,Meters!$A$1:$B$165,2,FALSE)</f>
        <v>339158</v>
      </c>
      <c r="K220" s="75">
        <f t="shared" si="37"/>
        <v>2.7184969837067092E-4</v>
      </c>
      <c r="L220" s="75" t="str">
        <f t="shared" si="38"/>
        <v/>
      </c>
      <c r="M220" s="83">
        <f t="shared" si="39"/>
        <v>0.55555555555555558</v>
      </c>
      <c r="O220" s="71" t="str">
        <f t="shared" si="40"/>
        <v/>
      </c>
    </row>
    <row r="221" spans="1:15" x14ac:dyDescent="0.2">
      <c r="A221" s="2" t="s">
        <v>18</v>
      </c>
      <c r="B221" s="3">
        <v>198</v>
      </c>
      <c r="C221" s="3">
        <v>266</v>
      </c>
      <c r="D221" s="3">
        <v>5</v>
      </c>
      <c r="E221" s="4">
        <v>2.5252525252525301E-2</v>
      </c>
      <c r="F221" s="3"/>
      <c r="G221" s="5">
        <v>2</v>
      </c>
      <c r="H221" s="5">
        <v>2006</v>
      </c>
      <c r="I221" s="79" t="str">
        <f t="shared" si="36"/>
        <v>2006-2</v>
      </c>
      <c r="J221" s="75">
        <f>VLOOKUP(I221,Meters!$A$1:$B$165,2,FALSE)</f>
        <v>339158</v>
      </c>
      <c r="K221" s="75">
        <f t="shared" si="37"/>
        <v>7.4456522483695798E-8</v>
      </c>
      <c r="L221" s="75" t="str">
        <f t="shared" si="38"/>
        <v/>
      </c>
      <c r="M221" s="83">
        <f t="shared" si="39"/>
        <v>0.74436090225563911</v>
      </c>
      <c r="O221" s="71" t="str">
        <f t="shared" si="40"/>
        <v/>
      </c>
    </row>
    <row r="222" spans="1:15" x14ac:dyDescent="0.2">
      <c r="A222" s="2" t="s">
        <v>19</v>
      </c>
      <c r="B222" s="3">
        <v>44</v>
      </c>
      <c r="C222" s="3">
        <v>50</v>
      </c>
      <c r="D222" s="3">
        <v>1797</v>
      </c>
      <c r="E222" s="4">
        <v>40.840909090909101</v>
      </c>
      <c r="F222" s="3"/>
      <c r="G222" s="5">
        <v>2</v>
      </c>
      <c r="H222" s="5">
        <v>2006</v>
      </c>
      <c r="I222" s="79" t="str">
        <f t="shared" si="36"/>
        <v>2006-2</v>
      </c>
      <c r="J222" s="75">
        <f>VLOOKUP(I222,Meters!$A$1:$B$165,2,FALSE)</f>
        <v>339158</v>
      </c>
      <c r="K222" s="75">
        <f t="shared" si="37"/>
        <v>1.2041853381288102E-4</v>
      </c>
      <c r="L222" s="75" t="str">
        <f t="shared" si="38"/>
        <v/>
      </c>
      <c r="M222" s="83">
        <f t="shared" si="39"/>
        <v>0.88</v>
      </c>
      <c r="O222" s="71" t="str">
        <f t="shared" si="40"/>
        <v/>
      </c>
    </row>
    <row r="223" spans="1:15" x14ac:dyDescent="0.2">
      <c r="A223" s="2" t="s">
        <v>20</v>
      </c>
      <c r="B223" s="3">
        <v>29</v>
      </c>
      <c r="C223" s="3">
        <v>38</v>
      </c>
      <c r="D223" s="3">
        <v>292</v>
      </c>
      <c r="E223" s="4">
        <v>10.0689655172414</v>
      </c>
      <c r="F223" s="3"/>
      <c r="G223" s="5">
        <v>2</v>
      </c>
      <c r="H223" s="5">
        <v>2006</v>
      </c>
      <c r="I223" s="79" t="str">
        <f t="shared" si="36"/>
        <v>2006-2</v>
      </c>
      <c r="J223" s="75">
        <f>VLOOKUP(I223,Meters!$A$1:$B$165,2,FALSE)</f>
        <v>339158</v>
      </c>
      <c r="K223" s="75">
        <f t="shared" si="37"/>
        <v>2.9688126233912809E-5</v>
      </c>
      <c r="L223" s="75" t="str">
        <f t="shared" si="38"/>
        <v/>
      </c>
      <c r="M223" s="83">
        <f t="shared" si="39"/>
        <v>0.76315789473684215</v>
      </c>
      <c r="O223" s="71" t="str">
        <f t="shared" si="40"/>
        <v/>
      </c>
    </row>
    <row r="224" spans="1:15" x14ac:dyDescent="0.2">
      <c r="A224" s="2" t="s">
        <v>21</v>
      </c>
      <c r="B224" s="3">
        <v>1</v>
      </c>
      <c r="C224" s="3">
        <v>1</v>
      </c>
      <c r="D224" s="3">
        <v>1</v>
      </c>
      <c r="E224" s="3">
        <v>1</v>
      </c>
      <c r="F224" s="3"/>
      <c r="G224" s="5">
        <v>2</v>
      </c>
      <c r="H224" s="5">
        <v>2006</v>
      </c>
      <c r="I224" s="79" t="str">
        <f t="shared" si="36"/>
        <v>2006-2</v>
      </c>
      <c r="J224" s="75">
        <f>VLOOKUP(I224,Meters!$A$1:$B$165,2,FALSE)</f>
        <v>339158</v>
      </c>
      <c r="K224" s="75">
        <f t="shared" si="37"/>
        <v>2.9484782903543482E-6</v>
      </c>
      <c r="L224" s="75" t="str">
        <f t="shared" si="38"/>
        <v/>
      </c>
      <c r="M224" s="83">
        <f t="shared" si="39"/>
        <v>1</v>
      </c>
      <c r="O224" s="71" t="str">
        <f t="shared" si="40"/>
        <v/>
      </c>
    </row>
    <row r="225" spans="1:15" x14ac:dyDescent="0.2">
      <c r="A225" s="2" t="s">
        <v>22</v>
      </c>
      <c r="B225" s="3">
        <v>3</v>
      </c>
      <c r="C225" s="3">
        <v>23</v>
      </c>
      <c r="D225" s="3">
        <v>24</v>
      </c>
      <c r="E225" s="3">
        <v>8</v>
      </c>
      <c r="F225" s="3"/>
      <c r="G225" s="5">
        <v>2</v>
      </c>
      <c r="H225" s="5">
        <v>2006</v>
      </c>
      <c r="I225" s="79" t="str">
        <f t="shared" si="36"/>
        <v>2006-2</v>
      </c>
      <c r="J225" s="75">
        <f>VLOOKUP(I225,Meters!$A$1:$B$165,2,FALSE)</f>
        <v>339158</v>
      </c>
      <c r="K225" s="75">
        <f t="shared" si="37"/>
        <v>2.3587826322834786E-5</v>
      </c>
      <c r="L225" s="75" t="str">
        <f t="shared" si="38"/>
        <v/>
      </c>
      <c r="M225" s="83">
        <f t="shared" si="39"/>
        <v>0.13043478260869565</v>
      </c>
      <c r="O225" s="71" t="str">
        <f t="shared" si="40"/>
        <v/>
      </c>
    </row>
    <row r="226" spans="1:15" x14ac:dyDescent="0.2">
      <c r="A226" s="2" t="s">
        <v>23</v>
      </c>
      <c r="B226" s="3">
        <v>8</v>
      </c>
      <c r="C226" s="3">
        <v>8</v>
      </c>
      <c r="D226" s="3">
        <v>288</v>
      </c>
      <c r="E226" s="3">
        <v>36</v>
      </c>
      <c r="F226" s="3"/>
      <c r="G226" s="5">
        <v>2</v>
      </c>
      <c r="H226" s="5">
        <v>2006</v>
      </c>
      <c r="I226" s="79" t="str">
        <f t="shared" si="36"/>
        <v>2006-2</v>
      </c>
      <c r="J226" s="75">
        <f>VLOOKUP(I226,Meters!$A$1:$B$165,2,FALSE)</f>
        <v>339158</v>
      </c>
      <c r="K226" s="75">
        <f t="shared" si="37"/>
        <v>1.0614521845275653E-4</v>
      </c>
      <c r="L226" s="75" t="str">
        <f t="shared" si="38"/>
        <v/>
      </c>
      <c r="M226" s="83">
        <f t="shared" si="39"/>
        <v>1</v>
      </c>
      <c r="O226" s="71" t="str">
        <f t="shared" si="40"/>
        <v/>
      </c>
    </row>
    <row r="227" spans="1:15" x14ac:dyDescent="0.2">
      <c r="A227" s="2" t="s">
        <v>24</v>
      </c>
      <c r="B227" s="3">
        <v>14</v>
      </c>
      <c r="C227" s="3">
        <v>103</v>
      </c>
      <c r="D227" s="3">
        <v>0</v>
      </c>
      <c r="E227" s="3">
        <v>0</v>
      </c>
      <c r="F227" s="3"/>
      <c r="G227" s="5">
        <v>2</v>
      </c>
      <c r="H227" s="5">
        <v>2006</v>
      </c>
      <c r="I227" s="79" t="str">
        <f t="shared" si="36"/>
        <v>2006-2</v>
      </c>
      <c r="J227" s="75">
        <f>VLOOKUP(I227,Meters!$A$1:$B$165,2,FALSE)</f>
        <v>339158</v>
      </c>
      <c r="K227" s="75">
        <f t="shared" si="37"/>
        <v>0</v>
      </c>
      <c r="L227" s="75" t="str">
        <f t="shared" si="38"/>
        <v/>
      </c>
      <c r="M227" s="83">
        <f t="shared" si="39"/>
        <v>0.13592233009708737</v>
      </c>
      <c r="O227" s="71" t="e">
        <f t="shared" si="40"/>
        <v>#DIV/0!</v>
      </c>
    </row>
    <row r="228" spans="1:15" x14ac:dyDescent="0.2">
      <c r="A228" s="2" t="s">
        <v>26</v>
      </c>
      <c r="B228" s="3">
        <v>5</v>
      </c>
      <c r="C228" s="3">
        <v>8</v>
      </c>
      <c r="D228" s="3">
        <v>278</v>
      </c>
      <c r="E228" s="4">
        <v>55.6</v>
      </c>
      <c r="F228" s="3"/>
      <c r="G228" s="5">
        <v>2</v>
      </c>
      <c r="H228" s="5">
        <v>2006</v>
      </c>
      <c r="I228" s="79" t="str">
        <f t="shared" si="36"/>
        <v>2006-2</v>
      </c>
      <c r="J228" s="75">
        <f>VLOOKUP(I228,Meters!$A$1:$B$165,2,FALSE)</f>
        <v>339158</v>
      </c>
      <c r="K228" s="75">
        <f t="shared" si="37"/>
        <v>1.6393539294370176E-4</v>
      </c>
      <c r="L228" s="75" t="str">
        <f t="shared" si="38"/>
        <v/>
      </c>
      <c r="M228" s="83">
        <f t="shared" si="39"/>
        <v>0.625</v>
      </c>
      <c r="O228" s="71" t="str">
        <f t="shared" si="40"/>
        <v/>
      </c>
    </row>
    <row r="229" spans="1:15" x14ac:dyDescent="0.2">
      <c r="A229" s="2" t="s">
        <v>27</v>
      </c>
      <c r="B229" s="3">
        <v>2</v>
      </c>
      <c r="C229" s="3">
        <v>2</v>
      </c>
      <c r="D229" s="3">
        <v>91</v>
      </c>
      <c r="E229" s="4">
        <v>45.5</v>
      </c>
      <c r="F229" s="3"/>
      <c r="G229" s="5">
        <v>2</v>
      </c>
      <c r="H229" s="5">
        <v>2006</v>
      </c>
      <c r="I229" s="79" t="str">
        <f t="shared" si="36"/>
        <v>2006-2</v>
      </c>
      <c r="J229" s="75">
        <f>VLOOKUP(I229,Meters!$A$1:$B$165,2,FALSE)</f>
        <v>339158</v>
      </c>
      <c r="K229" s="75">
        <f t="shared" si="37"/>
        <v>1.3415576221112284E-4</v>
      </c>
      <c r="L229" s="75" t="str">
        <f t="shared" si="38"/>
        <v/>
      </c>
      <c r="M229" s="83">
        <f t="shared" si="39"/>
        <v>1</v>
      </c>
      <c r="O229" s="71" t="str">
        <f t="shared" si="40"/>
        <v/>
      </c>
    </row>
    <row r="230" spans="1:15" x14ac:dyDescent="0.2">
      <c r="A230" s="2" t="s">
        <v>54</v>
      </c>
      <c r="B230" s="3">
        <v>1</v>
      </c>
      <c r="C230" s="3">
        <v>1</v>
      </c>
      <c r="D230" s="3">
        <v>118</v>
      </c>
      <c r="E230" s="3">
        <v>118</v>
      </c>
      <c r="F230" s="3"/>
      <c r="G230" s="5">
        <v>2</v>
      </c>
      <c r="H230" s="5">
        <v>2006</v>
      </c>
      <c r="I230" s="79" t="str">
        <f t="shared" si="36"/>
        <v>2006-2</v>
      </c>
      <c r="J230" s="75">
        <f>VLOOKUP(I230,Meters!$A$1:$B$165,2,FALSE)</f>
        <v>339158</v>
      </c>
      <c r="K230" s="75">
        <f t="shared" si="37"/>
        <v>3.4792043826181306E-4</v>
      </c>
      <c r="L230" s="75" t="str">
        <f t="shared" si="38"/>
        <v/>
      </c>
      <c r="M230" s="83">
        <f t="shared" si="39"/>
        <v>1</v>
      </c>
      <c r="O230" s="71" t="str">
        <f t="shared" si="40"/>
        <v/>
      </c>
    </row>
    <row r="231" spans="1:15" x14ac:dyDescent="0.2">
      <c r="A231" s="2" t="s">
        <v>28</v>
      </c>
      <c r="B231" s="3">
        <v>339</v>
      </c>
      <c r="C231" s="3">
        <v>365</v>
      </c>
      <c r="D231" s="3">
        <v>20193</v>
      </c>
      <c r="E231" s="4">
        <v>59.566371681415902</v>
      </c>
      <c r="F231" s="3"/>
      <c r="G231" s="5">
        <v>2</v>
      </c>
      <c r="H231" s="5">
        <v>2006</v>
      </c>
      <c r="I231" s="79" t="str">
        <f t="shared" si="36"/>
        <v>2006-2</v>
      </c>
      <c r="J231" s="75">
        <f>VLOOKUP(I231,Meters!$A$1:$B$165,2,FALSE)</f>
        <v>339158</v>
      </c>
      <c r="K231" s="75">
        <f t="shared" si="37"/>
        <v>1.7563015373783282E-4</v>
      </c>
      <c r="L231" s="75" t="str">
        <f t="shared" si="38"/>
        <v/>
      </c>
      <c r="M231" s="83">
        <f t="shared" si="39"/>
        <v>0.92876712328767119</v>
      </c>
      <c r="O231" s="71" t="str">
        <f t="shared" si="40"/>
        <v/>
      </c>
    </row>
    <row r="232" spans="1:15" x14ac:dyDescent="0.2">
      <c r="A232" s="2" t="s">
        <v>30</v>
      </c>
      <c r="B232" s="3">
        <v>45</v>
      </c>
      <c r="C232" s="3">
        <v>45</v>
      </c>
      <c r="D232" s="3">
        <v>4038</v>
      </c>
      <c r="E232" s="4">
        <v>89.733333333333306</v>
      </c>
      <c r="F232" s="3"/>
      <c r="G232" s="5">
        <v>2</v>
      </c>
      <c r="H232" s="5">
        <v>2006</v>
      </c>
      <c r="I232" s="79" t="str">
        <f t="shared" si="36"/>
        <v>2006-2</v>
      </c>
      <c r="J232" s="75">
        <f>VLOOKUP(I232,Meters!$A$1:$B$165,2,FALSE)</f>
        <v>339158</v>
      </c>
      <c r="K232" s="75">
        <f t="shared" si="37"/>
        <v>2.6457678525446343E-4</v>
      </c>
      <c r="L232" s="75" t="str">
        <f t="shared" si="38"/>
        <v/>
      </c>
      <c r="M232" s="83">
        <f t="shared" si="39"/>
        <v>1</v>
      </c>
      <c r="O232" s="71" t="str">
        <f t="shared" si="40"/>
        <v/>
      </c>
    </row>
    <row r="233" spans="1:15" x14ac:dyDescent="0.2">
      <c r="A233" s="2" t="s">
        <v>31</v>
      </c>
      <c r="B233" s="3">
        <v>91</v>
      </c>
      <c r="C233" s="3">
        <v>124</v>
      </c>
      <c r="D233" s="3">
        <v>18751</v>
      </c>
      <c r="E233" s="4">
        <v>206.05494505494499</v>
      </c>
      <c r="F233" s="3"/>
      <c r="G233" s="5">
        <v>2</v>
      </c>
      <c r="H233" s="5">
        <v>2006</v>
      </c>
      <c r="I233" s="79" t="str">
        <f t="shared" si="36"/>
        <v>2006-2</v>
      </c>
      <c r="J233" s="75">
        <f>VLOOKUP(I233,Meters!$A$1:$B$165,2,FALSE)</f>
        <v>339158</v>
      </c>
      <c r="K233" s="75">
        <f t="shared" si="37"/>
        <v>6.0754853211466339E-4</v>
      </c>
      <c r="L233" s="75" t="str">
        <f t="shared" si="38"/>
        <v/>
      </c>
      <c r="M233" s="83">
        <f t="shared" si="39"/>
        <v>0.7338709677419355</v>
      </c>
      <c r="O233" s="71" t="str">
        <f t="shared" si="40"/>
        <v/>
      </c>
    </row>
    <row r="234" spans="1:15" x14ac:dyDescent="0.2">
      <c r="A234" s="2" t="s">
        <v>32</v>
      </c>
      <c r="B234" s="3">
        <v>23</v>
      </c>
      <c r="C234" s="3">
        <v>26</v>
      </c>
      <c r="D234" s="3">
        <v>5123</v>
      </c>
      <c r="E234" s="4">
        <v>222.73913043478299</v>
      </c>
      <c r="F234" s="3"/>
      <c r="G234" s="5">
        <v>2</v>
      </c>
      <c r="H234" s="5">
        <v>2006</v>
      </c>
      <c r="I234" s="79" t="str">
        <f t="shared" si="36"/>
        <v>2006-2</v>
      </c>
      <c r="J234" s="75">
        <f>VLOOKUP(I234,Meters!$A$1:$B$165,2,FALSE)</f>
        <v>339158</v>
      </c>
      <c r="K234" s="75">
        <f t="shared" si="37"/>
        <v>6.567414904993631E-4</v>
      </c>
      <c r="L234" s="75" t="str">
        <f t="shared" si="38"/>
        <v/>
      </c>
      <c r="M234" s="83">
        <f t="shared" si="39"/>
        <v>0.88461538461538458</v>
      </c>
      <c r="O234" s="71" t="str">
        <f t="shared" si="40"/>
        <v/>
      </c>
    </row>
    <row r="235" spans="1:15" x14ac:dyDescent="0.2">
      <c r="A235" s="2" t="s">
        <v>33</v>
      </c>
      <c r="B235" s="3">
        <v>2</v>
      </c>
      <c r="C235" s="3">
        <v>7</v>
      </c>
      <c r="D235" s="3">
        <v>33</v>
      </c>
      <c r="E235" s="4">
        <v>16.5</v>
      </c>
      <c r="F235" s="3"/>
      <c r="G235" s="5">
        <v>2</v>
      </c>
      <c r="H235" s="5">
        <v>2006</v>
      </c>
      <c r="I235" s="79" t="str">
        <f t="shared" si="36"/>
        <v>2006-2</v>
      </c>
      <c r="J235" s="75">
        <f>VLOOKUP(I235,Meters!$A$1:$B$165,2,FALSE)</f>
        <v>339158</v>
      </c>
      <c r="K235" s="75">
        <f t="shared" si="37"/>
        <v>4.8649891790846743E-5</v>
      </c>
      <c r="L235" s="75" t="str">
        <f t="shared" si="38"/>
        <v/>
      </c>
      <c r="M235" s="83">
        <f t="shared" si="39"/>
        <v>0.2857142857142857</v>
      </c>
      <c r="O235" s="71" t="str">
        <f t="shared" si="40"/>
        <v/>
      </c>
    </row>
    <row r="236" spans="1:15" x14ac:dyDescent="0.2">
      <c r="A236" s="2" t="s">
        <v>34</v>
      </c>
      <c r="B236" s="3">
        <v>3</v>
      </c>
      <c r="C236" s="3">
        <v>3</v>
      </c>
      <c r="D236" s="3">
        <v>657</v>
      </c>
      <c r="E236" s="3">
        <v>219</v>
      </c>
      <c r="F236" s="3"/>
      <c r="G236" s="5">
        <v>2</v>
      </c>
      <c r="H236" s="5">
        <v>2006</v>
      </c>
      <c r="I236" s="79" t="str">
        <f t="shared" si="36"/>
        <v>2006-2</v>
      </c>
      <c r="J236" s="75">
        <f>VLOOKUP(I236,Meters!$A$1:$B$165,2,FALSE)</f>
        <v>339158</v>
      </c>
      <c r="K236" s="75">
        <f t="shared" si="37"/>
        <v>6.4571674558760225E-4</v>
      </c>
      <c r="L236" s="75" t="str">
        <f t="shared" si="38"/>
        <v/>
      </c>
      <c r="M236" s="83">
        <f t="shared" si="39"/>
        <v>1</v>
      </c>
      <c r="O236" s="71" t="str">
        <f t="shared" si="40"/>
        <v/>
      </c>
    </row>
    <row r="237" spans="1:15" x14ac:dyDescent="0.2">
      <c r="A237" s="2" t="s">
        <v>55</v>
      </c>
      <c r="B237" s="3">
        <v>1</v>
      </c>
      <c r="C237" s="3">
        <v>1</v>
      </c>
      <c r="D237" s="3">
        <v>13</v>
      </c>
      <c r="E237" s="3">
        <v>13</v>
      </c>
      <c r="F237" s="3"/>
      <c r="G237" s="5">
        <v>2</v>
      </c>
      <c r="H237" s="5">
        <v>2006</v>
      </c>
      <c r="I237" s="79" t="str">
        <f t="shared" si="36"/>
        <v>2006-2</v>
      </c>
      <c r="J237" s="75">
        <f>VLOOKUP(I237,Meters!$A$1:$B$165,2,FALSE)</f>
        <v>339158</v>
      </c>
      <c r="K237" s="75">
        <f t="shared" si="37"/>
        <v>3.8330217774606529E-5</v>
      </c>
      <c r="L237" s="75" t="str">
        <f t="shared" si="38"/>
        <v/>
      </c>
      <c r="M237" s="83">
        <f t="shared" si="39"/>
        <v>1</v>
      </c>
      <c r="O237" s="71" t="str">
        <f t="shared" si="40"/>
        <v/>
      </c>
    </row>
    <row r="238" spans="1:15" x14ac:dyDescent="0.2">
      <c r="A238" s="2" t="s">
        <v>35</v>
      </c>
      <c r="B238" s="3">
        <v>3</v>
      </c>
      <c r="C238" s="3">
        <v>3</v>
      </c>
      <c r="D238" s="3">
        <v>65</v>
      </c>
      <c r="E238" s="4">
        <v>21.6666666666667</v>
      </c>
      <c r="F238" s="3"/>
      <c r="G238" s="5">
        <v>2</v>
      </c>
      <c r="H238" s="5">
        <v>2006</v>
      </c>
      <c r="I238" s="79" t="str">
        <f t="shared" si="36"/>
        <v>2006-2</v>
      </c>
      <c r="J238" s="75">
        <f>VLOOKUP(I238,Meters!$A$1:$B$165,2,FALSE)</f>
        <v>339158</v>
      </c>
      <c r="K238" s="75">
        <f t="shared" si="37"/>
        <v>6.3883696291010971E-5</v>
      </c>
      <c r="L238" s="75" t="str">
        <f t="shared" si="38"/>
        <v/>
      </c>
      <c r="M238" s="83">
        <f t="shared" si="39"/>
        <v>1</v>
      </c>
      <c r="O238" s="71" t="str">
        <f t="shared" si="40"/>
        <v/>
      </c>
    </row>
    <row r="239" spans="1:15" x14ac:dyDescent="0.2">
      <c r="A239" s="2" t="s">
        <v>36</v>
      </c>
      <c r="B239" s="3">
        <v>88</v>
      </c>
      <c r="C239" s="3">
        <v>178</v>
      </c>
      <c r="D239" s="3">
        <v>1022</v>
      </c>
      <c r="E239" s="4">
        <v>11.613636363636401</v>
      </c>
      <c r="F239" s="3"/>
      <c r="G239" s="5">
        <v>2</v>
      </c>
      <c r="H239" s="5">
        <v>2006</v>
      </c>
      <c r="I239" s="79" t="str">
        <f t="shared" si="36"/>
        <v>2006-2</v>
      </c>
      <c r="J239" s="75">
        <f>VLOOKUP(I239,Meters!$A$1:$B$165,2,FALSE)</f>
        <v>339158</v>
      </c>
      <c r="K239" s="75">
        <f t="shared" si="37"/>
        <v>3.424255469025174E-5</v>
      </c>
      <c r="L239" s="75" t="str">
        <f t="shared" si="38"/>
        <v/>
      </c>
      <c r="M239" s="83">
        <f t="shared" si="39"/>
        <v>0.4943820224719101</v>
      </c>
      <c r="O239" s="71" t="str">
        <f t="shared" si="40"/>
        <v/>
      </c>
    </row>
    <row r="240" spans="1:15" x14ac:dyDescent="0.2">
      <c r="A240" s="2" t="s">
        <v>37</v>
      </c>
      <c r="B240" s="3">
        <v>6</v>
      </c>
      <c r="C240" s="3">
        <v>13</v>
      </c>
      <c r="D240" s="3">
        <v>317</v>
      </c>
      <c r="E240" s="4">
        <v>52.8333333333333</v>
      </c>
      <c r="F240" s="3"/>
      <c r="G240" s="5">
        <v>2</v>
      </c>
      <c r="H240" s="5">
        <v>2006</v>
      </c>
      <c r="I240" s="79" t="str">
        <f t="shared" si="36"/>
        <v>2006-2</v>
      </c>
      <c r="J240" s="75">
        <f>VLOOKUP(I240,Meters!$A$1:$B$165,2,FALSE)</f>
        <v>339158</v>
      </c>
      <c r="K240" s="75">
        <f t="shared" si="37"/>
        <v>1.5577793634038797E-4</v>
      </c>
      <c r="L240" s="75" t="str">
        <f t="shared" si="38"/>
        <v/>
      </c>
      <c r="M240" s="83">
        <f t="shared" si="39"/>
        <v>0.46153846153846156</v>
      </c>
      <c r="O240" s="71" t="str">
        <f t="shared" si="40"/>
        <v/>
      </c>
    </row>
    <row r="241" spans="1:15" x14ac:dyDescent="0.2">
      <c r="A241" s="2" t="s">
        <v>38</v>
      </c>
      <c r="B241" s="3">
        <v>2</v>
      </c>
      <c r="C241" s="3">
        <v>3</v>
      </c>
      <c r="D241" s="3">
        <v>3</v>
      </c>
      <c r="E241" s="4">
        <v>1.5</v>
      </c>
      <c r="F241" s="3"/>
      <c r="G241" s="5">
        <v>2</v>
      </c>
      <c r="H241" s="5">
        <v>2006</v>
      </c>
      <c r="I241" s="79" t="str">
        <f t="shared" si="36"/>
        <v>2006-2</v>
      </c>
      <c r="J241" s="75">
        <f>VLOOKUP(I241,Meters!$A$1:$B$165,2,FALSE)</f>
        <v>339158</v>
      </c>
      <c r="K241" s="75">
        <f t="shared" si="37"/>
        <v>4.4227174355315223E-6</v>
      </c>
      <c r="L241" s="75" t="str">
        <f t="shared" si="38"/>
        <v/>
      </c>
      <c r="M241" s="83">
        <f t="shared" si="39"/>
        <v>0.66666666666666663</v>
      </c>
      <c r="O241" s="71" t="str">
        <f t="shared" si="40"/>
        <v/>
      </c>
    </row>
    <row r="242" spans="1:15" x14ac:dyDescent="0.2">
      <c r="A242" s="2" t="s">
        <v>39</v>
      </c>
      <c r="B242" s="3">
        <v>239</v>
      </c>
      <c r="C242" s="3">
        <v>242</v>
      </c>
      <c r="D242" s="3">
        <v>1581</v>
      </c>
      <c r="E242" s="4">
        <v>6.6150627615062803</v>
      </c>
      <c r="F242" s="3"/>
      <c r="G242" s="5">
        <v>2</v>
      </c>
      <c r="H242" s="5">
        <v>2006</v>
      </c>
      <c r="I242" s="79" t="str">
        <f t="shared" si="36"/>
        <v>2006-2</v>
      </c>
      <c r="J242" s="75">
        <f>VLOOKUP(I242,Meters!$A$1:$B$165,2,FALSE)</f>
        <v>339158</v>
      </c>
      <c r="K242" s="75">
        <f t="shared" si="37"/>
        <v>1.950436894163275E-5</v>
      </c>
      <c r="L242" s="75" t="str">
        <f t="shared" si="38"/>
        <v/>
      </c>
      <c r="M242" s="83">
        <f t="shared" si="39"/>
        <v>0.98760330578512401</v>
      </c>
      <c r="O242" s="71" t="str">
        <f t="shared" si="40"/>
        <v/>
      </c>
    </row>
    <row r="243" spans="1:15" x14ac:dyDescent="0.2">
      <c r="A243" s="2" t="s">
        <v>40</v>
      </c>
      <c r="B243" s="3">
        <v>1</v>
      </c>
      <c r="C243" s="3">
        <v>1</v>
      </c>
      <c r="D243" s="3">
        <v>1</v>
      </c>
      <c r="E243" s="3">
        <v>1</v>
      </c>
      <c r="F243" s="3"/>
      <c r="G243" s="5">
        <v>2</v>
      </c>
      <c r="H243" s="5">
        <v>2006</v>
      </c>
      <c r="I243" s="79" t="str">
        <f t="shared" si="36"/>
        <v>2006-2</v>
      </c>
      <c r="J243" s="75">
        <f>VLOOKUP(I243,Meters!$A$1:$B$165,2,FALSE)</f>
        <v>339158</v>
      </c>
      <c r="K243" s="75">
        <f t="shared" si="37"/>
        <v>2.9484782903543482E-6</v>
      </c>
      <c r="L243" s="75" t="str">
        <f t="shared" si="38"/>
        <v/>
      </c>
      <c r="M243" s="83">
        <f t="shared" si="39"/>
        <v>1</v>
      </c>
      <c r="O243" s="71" t="str">
        <f t="shared" si="40"/>
        <v/>
      </c>
    </row>
    <row r="244" spans="1:15" x14ac:dyDescent="0.2">
      <c r="A244" s="2" t="s">
        <v>41</v>
      </c>
      <c r="B244" s="3">
        <v>4</v>
      </c>
      <c r="C244" s="3">
        <v>4</v>
      </c>
      <c r="D244" s="3">
        <v>59</v>
      </c>
      <c r="E244" s="4">
        <v>14.75</v>
      </c>
      <c r="F244" s="3"/>
      <c r="G244" s="5">
        <v>2</v>
      </c>
      <c r="H244" s="5">
        <v>2006</v>
      </c>
      <c r="I244" s="79" t="str">
        <f t="shared" si="36"/>
        <v>2006-2</v>
      </c>
      <c r="J244" s="75">
        <f>VLOOKUP(I244,Meters!$A$1:$B$165,2,FALSE)</f>
        <v>339158</v>
      </c>
      <c r="K244" s="75">
        <f t="shared" si="37"/>
        <v>4.3490054782726633E-5</v>
      </c>
      <c r="L244" s="75" t="str">
        <f t="shared" si="38"/>
        <v/>
      </c>
      <c r="M244" s="83">
        <f t="shared" si="39"/>
        <v>1</v>
      </c>
      <c r="O244" s="71" t="str">
        <f t="shared" si="40"/>
        <v/>
      </c>
    </row>
    <row r="245" spans="1:15" x14ac:dyDescent="0.2">
      <c r="A245" s="2" t="s">
        <v>43</v>
      </c>
      <c r="B245" s="3">
        <v>82</v>
      </c>
      <c r="C245" s="3">
        <v>84</v>
      </c>
      <c r="D245" s="3">
        <v>389</v>
      </c>
      <c r="E245" s="4">
        <v>4.7439024390243896</v>
      </c>
      <c r="F245" s="3"/>
      <c r="G245" s="5">
        <v>2</v>
      </c>
      <c r="H245" s="5">
        <v>2006</v>
      </c>
      <c r="I245" s="79" t="str">
        <f t="shared" si="36"/>
        <v>2006-2</v>
      </c>
      <c r="J245" s="75">
        <f>VLOOKUP(I245,Meters!$A$1:$B$165,2,FALSE)</f>
        <v>339158</v>
      </c>
      <c r="K245" s="75">
        <f t="shared" si="37"/>
        <v>1.3987293353022455E-5</v>
      </c>
      <c r="L245" s="75" t="str">
        <f t="shared" si="38"/>
        <v/>
      </c>
      <c r="M245" s="83">
        <f t="shared" si="39"/>
        <v>0.97619047619047616</v>
      </c>
      <c r="O245" s="71" t="str">
        <f t="shared" si="40"/>
        <v/>
      </c>
    </row>
    <row r="246" spans="1:15" x14ac:dyDescent="0.2">
      <c r="A246" s="2" t="s">
        <v>44</v>
      </c>
      <c r="B246" s="3">
        <v>19</v>
      </c>
      <c r="C246" s="3">
        <v>20</v>
      </c>
      <c r="D246" s="3">
        <v>55</v>
      </c>
      <c r="E246" s="4">
        <v>2.8947368421052602</v>
      </c>
      <c r="F246" s="3"/>
      <c r="G246" s="5">
        <v>2</v>
      </c>
      <c r="H246" s="5">
        <v>2006</v>
      </c>
      <c r="I246" s="79" t="str">
        <f t="shared" si="36"/>
        <v>2006-2</v>
      </c>
      <c r="J246" s="75">
        <f>VLOOKUP(I246,Meters!$A$1:$B$165,2,FALSE)</f>
        <v>339158</v>
      </c>
      <c r="K246" s="75">
        <f t="shared" si="37"/>
        <v>8.5350687352362616E-6</v>
      </c>
      <c r="L246" s="75" t="str">
        <f t="shared" si="38"/>
        <v/>
      </c>
      <c r="M246" s="83">
        <f t="shared" si="39"/>
        <v>0.95</v>
      </c>
      <c r="O246" s="71" t="str">
        <f t="shared" si="40"/>
        <v/>
      </c>
    </row>
    <row r="247" spans="1:15" x14ac:dyDescent="0.2">
      <c r="A247" s="2" t="s">
        <v>45</v>
      </c>
      <c r="B247" s="3">
        <v>22</v>
      </c>
      <c r="C247" s="3">
        <v>26</v>
      </c>
      <c r="D247" s="3">
        <v>1286</v>
      </c>
      <c r="E247" s="4">
        <v>58.454545454545503</v>
      </c>
      <c r="F247" s="3"/>
      <c r="G247" s="5">
        <v>2</v>
      </c>
      <c r="H247" s="5">
        <v>2006</v>
      </c>
      <c r="I247" s="79" t="str">
        <f t="shared" si="36"/>
        <v>2006-2</v>
      </c>
      <c r="J247" s="75">
        <f>VLOOKUP(I247,Meters!$A$1:$B$165,2,FALSE)</f>
        <v>339158</v>
      </c>
      <c r="K247" s="75">
        <f t="shared" si="37"/>
        <v>1.7235195824525886E-4</v>
      </c>
      <c r="L247" s="75" t="str">
        <f t="shared" si="38"/>
        <v/>
      </c>
      <c r="M247" s="83">
        <f t="shared" si="39"/>
        <v>0.84615384615384615</v>
      </c>
      <c r="O247" s="71" t="str">
        <f t="shared" si="40"/>
        <v/>
      </c>
    </row>
    <row r="248" spans="1:15" x14ac:dyDescent="0.2">
      <c r="A248" s="2" t="s">
        <v>46</v>
      </c>
      <c r="B248" s="3">
        <v>88</v>
      </c>
      <c r="C248" s="3">
        <v>143</v>
      </c>
      <c r="D248" s="3">
        <v>9188</v>
      </c>
      <c r="E248" s="4">
        <v>104.40909090909101</v>
      </c>
      <c r="F248" s="3"/>
      <c r="G248" s="5">
        <v>2</v>
      </c>
      <c r="H248" s="5">
        <v>2006</v>
      </c>
      <c r="I248" s="79" t="str">
        <f t="shared" si="36"/>
        <v>2006-2</v>
      </c>
      <c r="J248" s="75">
        <f>VLOOKUP(I248,Meters!$A$1:$B$165,2,FALSE)</f>
        <v>339158</v>
      </c>
      <c r="K248" s="75">
        <f t="shared" si="37"/>
        <v>3.0784793786108836E-4</v>
      </c>
      <c r="L248" s="75" t="str">
        <f t="shared" si="38"/>
        <v/>
      </c>
      <c r="M248" s="83">
        <f t="shared" si="39"/>
        <v>0.61538461538461542</v>
      </c>
      <c r="O248" s="71" t="str">
        <f t="shared" si="40"/>
        <v/>
      </c>
    </row>
    <row r="249" spans="1:15" x14ac:dyDescent="0.2">
      <c r="A249" s="2" t="s">
        <v>47</v>
      </c>
      <c r="B249" s="3">
        <v>24</v>
      </c>
      <c r="C249" s="3">
        <v>79</v>
      </c>
      <c r="D249" s="3">
        <v>244</v>
      </c>
      <c r="E249" s="4">
        <v>10.1666666666667</v>
      </c>
      <c r="F249" s="3"/>
      <c r="G249" s="5">
        <v>2</v>
      </c>
      <c r="H249" s="5">
        <v>2006</v>
      </c>
      <c r="I249" s="79" t="str">
        <f t="shared" si="36"/>
        <v>2006-2</v>
      </c>
      <c r="J249" s="75">
        <f>VLOOKUP(I249,Meters!$A$1:$B$165,2,FALSE)</f>
        <v>339158</v>
      </c>
      <c r="K249" s="75">
        <f t="shared" si="37"/>
        <v>2.9976195951935971E-5</v>
      </c>
      <c r="L249" s="75" t="str">
        <f t="shared" si="38"/>
        <v/>
      </c>
      <c r="M249" s="83">
        <f t="shared" si="39"/>
        <v>0.30379746835443039</v>
      </c>
      <c r="O249" s="71" t="str">
        <f t="shared" si="40"/>
        <v/>
      </c>
    </row>
    <row r="250" spans="1:15" x14ac:dyDescent="0.2">
      <c r="A250" s="2" t="s">
        <v>48</v>
      </c>
      <c r="B250" s="3">
        <v>44</v>
      </c>
      <c r="C250" s="3">
        <v>44</v>
      </c>
      <c r="D250" s="3">
        <v>736</v>
      </c>
      <c r="E250" s="4">
        <v>16.727272727272702</v>
      </c>
      <c r="F250" s="3"/>
      <c r="G250" s="5">
        <v>2</v>
      </c>
      <c r="H250" s="5">
        <v>2006</v>
      </c>
      <c r="I250" s="79" t="str">
        <f t="shared" si="36"/>
        <v>2006-2</v>
      </c>
      <c r="J250" s="75">
        <f>VLOOKUP(I250,Meters!$A$1:$B$165,2,FALSE)</f>
        <v>339158</v>
      </c>
      <c r="K250" s="75">
        <f t="shared" si="37"/>
        <v>4.9320000493199932E-5</v>
      </c>
      <c r="L250" s="75" t="str">
        <f t="shared" si="38"/>
        <v/>
      </c>
      <c r="M250" s="83">
        <f t="shared" si="39"/>
        <v>1</v>
      </c>
      <c r="O250" s="71" t="str">
        <f t="shared" si="40"/>
        <v/>
      </c>
    </row>
    <row r="251" spans="1:15" x14ac:dyDescent="0.2">
      <c r="A251" s="2" t="s">
        <v>49</v>
      </c>
      <c r="B251" s="3">
        <v>44</v>
      </c>
      <c r="C251" s="3">
        <v>50</v>
      </c>
      <c r="D251" s="3">
        <v>88</v>
      </c>
      <c r="E251" s="3">
        <v>2</v>
      </c>
      <c r="F251" s="3"/>
      <c r="G251" s="5">
        <v>2</v>
      </c>
      <c r="H251" s="5">
        <v>2006</v>
      </c>
      <c r="I251" s="79" t="str">
        <f t="shared" si="36"/>
        <v>2006-2</v>
      </c>
      <c r="J251" s="75">
        <f>VLOOKUP(I251,Meters!$A$1:$B$165,2,FALSE)</f>
        <v>339158</v>
      </c>
      <c r="K251" s="75">
        <f t="shared" si="37"/>
        <v>5.8969565807086965E-6</v>
      </c>
      <c r="L251" s="75" t="str">
        <f t="shared" si="38"/>
        <v/>
      </c>
      <c r="M251" s="83">
        <f t="shared" si="39"/>
        <v>0.88</v>
      </c>
      <c r="O251" s="71" t="str">
        <f t="shared" si="40"/>
        <v/>
      </c>
    </row>
    <row r="252" spans="1:15" x14ac:dyDescent="0.2">
      <c r="A252" s="2" t="s">
        <v>51</v>
      </c>
      <c r="B252" s="3">
        <v>184</v>
      </c>
      <c r="C252" s="3">
        <v>203</v>
      </c>
      <c r="D252" s="3">
        <v>13944</v>
      </c>
      <c r="E252" s="4">
        <v>75.7826086956522</v>
      </c>
      <c r="F252" s="3"/>
      <c r="G252" s="5">
        <v>2</v>
      </c>
      <c r="H252" s="5">
        <v>2006</v>
      </c>
      <c r="I252" s="79" t="str">
        <f t="shared" si="36"/>
        <v>2006-2</v>
      </c>
      <c r="J252" s="75">
        <f>VLOOKUP(I252,Meters!$A$1:$B$165,2,FALSE)</f>
        <v>339158</v>
      </c>
      <c r="K252" s="75">
        <f t="shared" si="37"/>
        <v>2.2344337652554916E-4</v>
      </c>
      <c r="L252" s="75" t="str">
        <f t="shared" si="38"/>
        <v/>
      </c>
      <c r="M252" s="83">
        <f t="shared" si="39"/>
        <v>0.90640394088669951</v>
      </c>
      <c r="O252" s="71" t="str">
        <f t="shared" si="40"/>
        <v/>
      </c>
    </row>
    <row r="253" spans="1:15" x14ac:dyDescent="0.2">
      <c r="A253" s="2" t="s">
        <v>52</v>
      </c>
      <c r="B253" s="3">
        <v>30</v>
      </c>
      <c r="C253" s="3">
        <v>43</v>
      </c>
      <c r="D253" s="3">
        <v>3148</v>
      </c>
      <c r="E253" s="4">
        <v>104.933333333333</v>
      </c>
      <c r="F253" s="3"/>
      <c r="G253" s="5">
        <v>2</v>
      </c>
      <c r="H253" s="5">
        <v>2006</v>
      </c>
      <c r="I253" s="79" t="str">
        <f t="shared" si="36"/>
        <v>2006-2</v>
      </c>
      <c r="J253" s="75">
        <f>VLOOKUP(I253,Meters!$A$1:$B$165,2,FALSE)</f>
        <v>339158</v>
      </c>
      <c r="K253" s="75">
        <f t="shared" si="37"/>
        <v>3.0939365526784859E-4</v>
      </c>
      <c r="L253" s="75" t="str">
        <f t="shared" si="38"/>
        <v/>
      </c>
      <c r="M253" s="83">
        <f t="shared" si="39"/>
        <v>0.69767441860465118</v>
      </c>
      <c r="O253" s="71" t="str">
        <f t="shared" si="40"/>
        <v/>
      </c>
    </row>
    <row r="254" spans="1:15" x14ac:dyDescent="0.2">
      <c r="A254" s="2" t="s">
        <v>53</v>
      </c>
      <c r="B254" s="3">
        <v>34</v>
      </c>
      <c r="C254" s="3">
        <v>42</v>
      </c>
      <c r="D254" s="3">
        <v>1764</v>
      </c>
      <c r="E254" s="4">
        <v>51.882352941176499</v>
      </c>
      <c r="F254" s="3"/>
      <c r="G254" s="5">
        <v>2</v>
      </c>
      <c r="H254" s="5">
        <v>2006</v>
      </c>
      <c r="I254" s="79" t="str">
        <f t="shared" si="36"/>
        <v>2006-2</v>
      </c>
      <c r="J254" s="75">
        <f>VLOOKUP(I254,Meters!$A$1:$B$165,2,FALSE)</f>
        <v>339158</v>
      </c>
      <c r="K254" s="75">
        <f t="shared" si="37"/>
        <v>1.5297399129956098E-4</v>
      </c>
      <c r="L254" s="75" t="str">
        <f t="shared" si="38"/>
        <v/>
      </c>
      <c r="M254" s="83">
        <f t="shared" si="39"/>
        <v>0.80952380952380953</v>
      </c>
      <c r="O254" s="71" t="str">
        <f t="shared" si="40"/>
        <v/>
      </c>
    </row>
    <row r="255" spans="1:15" x14ac:dyDescent="0.2">
      <c r="A255" s="2" t="s">
        <v>8</v>
      </c>
      <c r="B255" s="3">
        <v>5</v>
      </c>
      <c r="C255" s="3">
        <v>5</v>
      </c>
      <c r="D255" s="3">
        <v>477</v>
      </c>
      <c r="E255" s="4">
        <v>95.4</v>
      </c>
      <c r="F255" s="3"/>
      <c r="G255" s="5">
        <v>3</v>
      </c>
      <c r="H255" s="5">
        <v>2006</v>
      </c>
      <c r="I255" s="79" t="str">
        <f t="shared" si="36"/>
        <v>2006-3</v>
      </c>
      <c r="J255" s="75">
        <f>VLOOKUP(I255,Meters!$A$1:$B$165,2,FALSE)</f>
        <v>341402</v>
      </c>
      <c r="K255" s="75">
        <f t="shared" si="37"/>
        <v>2.7943597284140105E-4</v>
      </c>
      <c r="L255" s="75" t="str">
        <f t="shared" si="38"/>
        <v/>
      </c>
      <c r="M255" s="83">
        <f t="shared" si="39"/>
        <v>1</v>
      </c>
      <c r="O255" s="71" t="str">
        <f t="shared" si="40"/>
        <v/>
      </c>
    </row>
    <row r="256" spans="1:15" x14ac:dyDescent="0.2">
      <c r="A256" s="2" t="s">
        <v>9</v>
      </c>
      <c r="B256" s="3">
        <v>118</v>
      </c>
      <c r="C256" s="3">
        <v>121</v>
      </c>
      <c r="D256" s="3">
        <v>1921</v>
      </c>
      <c r="E256" s="4">
        <v>16.279661016949198</v>
      </c>
      <c r="F256" s="3"/>
      <c r="G256" s="5">
        <v>3</v>
      </c>
      <c r="H256" s="5">
        <v>2006</v>
      </c>
      <c r="I256" s="79" t="str">
        <f t="shared" si="36"/>
        <v>2006-3</v>
      </c>
      <c r="J256" s="75">
        <f>VLOOKUP(I256,Meters!$A$1:$B$165,2,FALSE)</f>
        <v>341402</v>
      </c>
      <c r="K256" s="75">
        <f t="shared" si="37"/>
        <v>4.7684726559742471E-5</v>
      </c>
      <c r="L256" s="75" t="str">
        <f t="shared" si="38"/>
        <v/>
      </c>
      <c r="M256" s="83">
        <f t="shared" si="39"/>
        <v>0.97520661157024791</v>
      </c>
      <c r="O256" s="71" t="str">
        <f t="shared" si="40"/>
        <v/>
      </c>
    </row>
    <row r="257" spans="1:15" x14ac:dyDescent="0.2">
      <c r="A257" s="2" t="s">
        <v>10</v>
      </c>
      <c r="B257" s="3">
        <v>0</v>
      </c>
      <c r="C257" s="3">
        <v>1</v>
      </c>
      <c r="D257" s="3">
        <v>1</v>
      </c>
      <c r="E257" s="6"/>
      <c r="F257" s="3"/>
      <c r="G257" s="5">
        <v>3</v>
      </c>
      <c r="H257" s="5">
        <v>2006</v>
      </c>
      <c r="I257" s="79" t="str">
        <f t="shared" si="36"/>
        <v>2006-3</v>
      </c>
      <c r="J257" s="75">
        <f>VLOOKUP(I257,Meters!$A$1:$B$165,2,FALSE)</f>
        <v>341402</v>
      </c>
      <c r="K257" s="75">
        <f t="shared" si="37"/>
        <v>0</v>
      </c>
      <c r="L257" s="75" t="str">
        <f t="shared" si="38"/>
        <v/>
      </c>
      <c r="M257" s="83">
        <f t="shared" si="39"/>
        <v>0</v>
      </c>
      <c r="O257" s="71" t="str">
        <f t="shared" si="40"/>
        <v/>
      </c>
    </row>
    <row r="258" spans="1:15" x14ac:dyDescent="0.2">
      <c r="A258" s="2" t="s">
        <v>11</v>
      </c>
      <c r="B258" s="3">
        <v>6</v>
      </c>
      <c r="C258" s="3">
        <v>18</v>
      </c>
      <c r="D258" s="3">
        <v>95</v>
      </c>
      <c r="E258" s="4">
        <v>15.8333333333333</v>
      </c>
      <c r="F258" s="3"/>
      <c r="G258" s="5">
        <v>3</v>
      </c>
      <c r="H258" s="5">
        <v>2006</v>
      </c>
      <c r="I258" s="79" t="str">
        <f t="shared" si="36"/>
        <v>2006-3</v>
      </c>
      <c r="J258" s="75">
        <f>VLOOKUP(I258,Meters!$A$1:$B$165,2,FALSE)</f>
        <v>341402</v>
      </c>
      <c r="K258" s="75">
        <f t="shared" si="37"/>
        <v>4.6377388923712517E-5</v>
      </c>
      <c r="L258" s="75" t="str">
        <f t="shared" si="38"/>
        <v/>
      </c>
      <c r="M258" s="83">
        <f t="shared" si="39"/>
        <v>0.33333333333333331</v>
      </c>
      <c r="O258" s="71" t="str">
        <f t="shared" si="40"/>
        <v/>
      </c>
    </row>
    <row r="259" spans="1:15" x14ac:dyDescent="0.2">
      <c r="A259" s="2" t="s">
        <v>12</v>
      </c>
      <c r="B259" s="3">
        <v>54</v>
      </c>
      <c r="C259" s="3">
        <v>90</v>
      </c>
      <c r="D259" s="3">
        <v>11750</v>
      </c>
      <c r="E259" s="4">
        <v>217.59259259259301</v>
      </c>
      <c r="F259" s="3"/>
      <c r="G259" s="5">
        <v>3</v>
      </c>
      <c r="H259" s="5">
        <v>2006</v>
      </c>
      <c r="I259" s="79" t="str">
        <f t="shared" ref="I259:I322" si="41">CONCATENATE(H259,"-",G259)</f>
        <v>2006-3</v>
      </c>
      <c r="J259" s="75">
        <f>VLOOKUP(I259,Meters!$A$1:$B$165,2,FALSE)</f>
        <v>341402</v>
      </c>
      <c r="K259" s="75">
        <f t="shared" ref="K259:K322" si="42">E259/J259</f>
        <v>6.3735008170014531E-4</v>
      </c>
      <c r="L259" s="75" t="str">
        <f t="shared" ref="L259:L322" si="43">IFERROR(IF(ISBLANK(F259),"",(E259*(F259/D259)/J259)*(1/60)),"")</f>
        <v/>
      </c>
      <c r="M259" s="83">
        <f t="shared" ref="M259:M322" si="44">B259/C259</f>
        <v>0.6</v>
      </c>
      <c r="O259" s="71" t="str">
        <f t="shared" ref="O259:O322" si="45">IF((F259/D259)&gt;180,CONCATENATE(I259,"-ext."),"")</f>
        <v/>
      </c>
    </row>
    <row r="260" spans="1:15" x14ac:dyDescent="0.2">
      <c r="A260" s="2" t="s">
        <v>13</v>
      </c>
      <c r="B260" s="3">
        <v>12</v>
      </c>
      <c r="C260" s="3">
        <v>14</v>
      </c>
      <c r="D260" s="3">
        <v>1873</v>
      </c>
      <c r="E260" s="4">
        <v>156.083333333333</v>
      </c>
      <c r="F260" s="3"/>
      <c r="G260" s="5">
        <v>3</v>
      </c>
      <c r="H260" s="5">
        <v>2006</v>
      </c>
      <c r="I260" s="79" t="str">
        <f t="shared" si="41"/>
        <v>2006-3</v>
      </c>
      <c r="J260" s="75">
        <f>VLOOKUP(I260,Meters!$A$1:$B$165,2,FALSE)</f>
        <v>341402</v>
      </c>
      <c r="K260" s="75">
        <f t="shared" si="42"/>
        <v>4.5718341817954492E-4</v>
      </c>
      <c r="L260" s="75" t="str">
        <f t="shared" si="43"/>
        <v/>
      </c>
      <c r="M260" s="83">
        <f t="shared" si="44"/>
        <v>0.8571428571428571</v>
      </c>
      <c r="O260" s="71" t="str">
        <f t="shared" si="45"/>
        <v/>
      </c>
    </row>
    <row r="261" spans="1:15" x14ac:dyDescent="0.2">
      <c r="A261" s="2" t="s">
        <v>14</v>
      </c>
      <c r="B261" s="3">
        <v>35</v>
      </c>
      <c r="C261" s="3">
        <v>70</v>
      </c>
      <c r="D261" s="3">
        <v>97</v>
      </c>
      <c r="E261" s="4">
        <v>2.77142857142857</v>
      </c>
      <c r="F261" s="3"/>
      <c r="G261" s="5">
        <v>3</v>
      </c>
      <c r="H261" s="5">
        <v>2006</v>
      </c>
      <c r="I261" s="79" t="str">
        <f t="shared" si="41"/>
        <v>2006-3</v>
      </c>
      <c r="J261" s="75">
        <f>VLOOKUP(I261,Meters!$A$1:$B$165,2,FALSE)</f>
        <v>341402</v>
      </c>
      <c r="K261" s="75">
        <f t="shared" si="42"/>
        <v>8.1177865725114974E-6</v>
      </c>
      <c r="L261" s="75" t="str">
        <f t="shared" si="43"/>
        <v/>
      </c>
      <c r="M261" s="83">
        <f t="shared" si="44"/>
        <v>0.5</v>
      </c>
      <c r="O261" s="71" t="str">
        <f t="shared" si="45"/>
        <v/>
      </c>
    </row>
    <row r="262" spans="1:15" x14ac:dyDescent="0.2">
      <c r="A262" s="2" t="s">
        <v>15</v>
      </c>
      <c r="B262" s="3">
        <v>10</v>
      </c>
      <c r="C262" s="3">
        <v>13</v>
      </c>
      <c r="D262" s="3">
        <v>1204</v>
      </c>
      <c r="E262" s="4">
        <v>120.4</v>
      </c>
      <c r="F262" s="3"/>
      <c r="G262" s="5">
        <v>3</v>
      </c>
      <c r="H262" s="5">
        <v>2006</v>
      </c>
      <c r="I262" s="79" t="str">
        <f t="shared" si="41"/>
        <v>2006-3</v>
      </c>
      <c r="J262" s="75">
        <f>VLOOKUP(I262,Meters!$A$1:$B$165,2,FALSE)</f>
        <v>341402</v>
      </c>
      <c r="K262" s="75">
        <f t="shared" si="42"/>
        <v>3.5266342903673677E-4</v>
      </c>
      <c r="L262" s="75" t="str">
        <f t="shared" si="43"/>
        <v/>
      </c>
      <c r="M262" s="83">
        <f t="shared" si="44"/>
        <v>0.76923076923076927</v>
      </c>
      <c r="O262" s="71" t="str">
        <f t="shared" si="45"/>
        <v/>
      </c>
    </row>
    <row r="263" spans="1:15" x14ac:dyDescent="0.2">
      <c r="A263" s="2" t="s">
        <v>16</v>
      </c>
      <c r="B263" s="3">
        <v>47</v>
      </c>
      <c r="C263" s="3">
        <v>83</v>
      </c>
      <c r="D263" s="3">
        <v>123</v>
      </c>
      <c r="E263" s="4">
        <v>2.6170212765957399</v>
      </c>
      <c r="F263" s="3"/>
      <c r="G263" s="5">
        <v>3</v>
      </c>
      <c r="H263" s="5">
        <v>2006</v>
      </c>
      <c r="I263" s="79" t="str">
        <f t="shared" si="41"/>
        <v>2006-3</v>
      </c>
      <c r="J263" s="75">
        <f>VLOOKUP(I263,Meters!$A$1:$B$165,2,FALSE)</f>
        <v>341402</v>
      </c>
      <c r="K263" s="75">
        <f t="shared" si="42"/>
        <v>7.6655124357670426E-6</v>
      </c>
      <c r="L263" s="75" t="str">
        <f t="shared" si="43"/>
        <v/>
      </c>
      <c r="M263" s="83">
        <f t="shared" si="44"/>
        <v>0.5662650602409639</v>
      </c>
      <c r="O263" s="71" t="str">
        <f t="shared" si="45"/>
        <v/>
      </c>
    </row>
    <row r="264" spans="1:15" x14ac:dyDescent="0.2">
      <c r="A264" s="2" t="s">
        <v>17</v>
      </c>
      <c r="B264" s="3">
        <v>1</v>
      </c>
      <c r="C264" s="3">
        <v>1</v>
      </c>
      <c r="D264" s="3">
        <v>21</v>
      </c>
      <c r="E264" s="3">
        <v>21</v>
      </c>
      <c r="F264" s="3"/>
      <c r="G264" s="5">
        <v>3</v>
      </c>
      <c r="H264" s="5">
        <v>2006</v>
      </c>
      <c r="I264" s="79" t="str">
        <f t="shared" si="41"/>
        <v>2006-3</v>
      </c>
      <c r="J264" s="75">
        <f>VLOOKUP(I264,Meters!$A$1:$B$165,2,FALSE)</f>
        <v>341402</v>
      </c>
      <c r="K264" s="75">
        <f t="shared" si="42"/>
        <v>6.1511063204081997E-5</v>
      </c>
      <c r="L264" s="75" t="str">
        <f t="shared" si="43"/>
        <v/>
      </c>
      <c r="M264" s="83">
        <f t="shared" si="44"/>
        <v>1</v>
      </c>
      <c r="O264" s="71" t="str">
        <f t="shared" si="45"/>
        <v/>
      </c>
    </row>
    <row r="265" spans="1:15" x14ac:dyDescent="0.2">
      <c r="A265" s="2" t="s">
        <v>18</v>
      </c>
      <c r="B265" s="3">
        <v>210</v>
      </c>
      <c r="C265" s="3">
        <v>279</v>
      </c>
      <c r="D265" s="3">
        <v>7</v>
      </c>
      <c r="E265" s="4">
        <v>3.3333333333333298E-2</v>
      </c>
      <c r="F265" s="3"/>
      <c r="G265" s="5">
        <v>3</v>
      </c>
      <c r="H265" s="5">
        <v>2006</v>
      </c>
      <c r="I265" s="79" t="str">
        <f t="shared" si="41"/>
        <v>2006-3</v>
      </c>
      <c r="J265" s="75">
        <f>VLOOKUP(I265,Meters!$A$1:$B$165,2,FALSE)</f>
        <v>341402</v>
      </c>
      <c r="K265" s="75">
        <f t="shared" si="42"/>
        <v>9.7636608260447501E-8</v>
      </c>
      <c r="L265" s="75" t="str">
        <f t="shared" si="43"/>
        <v/>
      </c>
      <c r="M265" s="83">
        <f t="shared" si="44"/>
        <v>0.75268817204301075</v>
      </c>
      <c r="O265" s="71" t="str">
        <f t="shared" si="45"/>
        <v/>
      </c>
    </row>
    <row r="266" spans="1:15" x14ac:dyDescent="0.2">
      <c r="A266" s="2" t="s">
        <v>19</v>
      </c>
      <c r="B266" s="3">
        <v>68</v>
      </c>
      <c r="C266" s="3">
        <v>77</v>
      </c>
      <c r="D266" s="3">
        <v>6872</v>
      </c>
      <c r="E266" s="4">
        <v>101.058823529412</v>
      </c>
      <c r="F266" s="3"/>
      <c r="G266" s="5">
        <v>3</v>
      </c>
      <c r="H266" s="5">
        <v>2006</v>
      </c>
      <c r="I266" s="79" t="str">
        <f t="shared" si="41"/>
        <v>2006-3</v>
      </c>
      <c r="J266" s="75">
        <f>VLOOKUP(I266,Meters!$A$1:$B$165,2,FALSE)</f>
        <v>341402</v>
      </c>
      <c r="K266" s="75">
        <f t="shared" si="42"/>
        <v>2.9601122292608714E-4</v>
      </c>
      <c r="L266" s="75" t="str">
        <f t="shared" si="43"/>
        <v/>
      </c>
      <c r="M266" s="83">
        <f t="shared" si="44"/>
        <v>0.88311688311688308</v>
      </c>
      <c r="O266" s="71" t="str">
        <f t="shared" si="45"/>
        <v/>
      </c>
    </row>
    <row r="267" spans="1:15" x14ac:dyDescent="0.2">
      <c r="A267" s="2" t="s">
        <v>20</v>
      </c>
      <c r="B267" s="3">
        <v>35</v>
      </c>
      <c r="C267" s="3">
        <v>51</v>
      </c>
      <c r="D267" s="3">
        <v>3581</v>
      </c>
      <c r="E267" s="4">
        <v>102.314285714286</v>
      </c>
      <c r="F267" s="3"/>
      <c r="G267" s="5">
        <v>3</v>
      </c>
      <c r="H267" s="5">
        <v>2006</v>
      </c>
      <c r="I267" s="79" t="str">
        <f t="shared" si="41"/>
        <v>2006-3</v>
      </c>
      <c r="J267" s="75">
        <f>VLOOKUP(I267,Meters!$A$1:$B$165,2,FALSE)</f>
        <v>341402</v>
      </c>
      <c r="K267" s="75">
        <f t="shared" si="42"/>
        <v>2.9968859501199757E-4</v>
      </c>
      <c r="L267" s="75" t="str">
        <f t="shared" si="43"/>
        <v/>
      </c>
      <c r="M267" s="83">
        <f t="shared" si="44"/>
        <v>0.68627450980392157</v>
      </c>
      <c r="O267" s="71" t="str">
        <f t="shared" si="45"/>
        <v/>
      </c>
    </row>
    <row r="268" spans="1:15" x14ac:dyDescent="0.2">
      <c r="A268" s="2" t="s">
        <v>21</v>
      </c>
      <c r="B268" s="3">
        <v>2</v>
      </c>
      <c r="C268" s="3">
        <v>3</v>
      </c>
      <c r="D268" s="3">
        <v>17</v>
      </c>
      <c r="E268" s="4">
        <v>8.5</v>
      </c>
      <c r="F268" s="3"/>
      <c r="G268" s="5">
        <v>3</v>
      </c>
      <c r="H268" s="5">
        <v>2006</v>
      </c>
      <c r="I268" s="79" t="str">
        <f t="shared" si="41"/>
        <v>2006-3</v>
      </c>
      <c r="J268" s="75">
        <f>VLOOKUP(I268,Meters!$A$1:$B$165,2,FALSE)</f>
        <v>341402</v>
      </c>
      <c r="K268" s="75">
        <f t="shared" si="42"/>
        <v>2.489733510641414E-5</v>
      </c>
      <c r="L268" s="75" t="str">
        <f t="shared" si="43"/>
        <v/>
      </c>
      <c r="M268" s="83">
        <f t="shared" si="44"/>
        <v>0.66666666666666663</v>
      </c>
      <c r="O268" s="71" t="str">
        <f t="shared" si="45"/>
        <v/>
      </c>
    </row>
    <row r="269" spans="1:15" x14ac:dyDescent="0.2">
      <c r="A269" s="2" t="s">
        <v>22</v>
      </c>
      <c r="B269" s="3">
        <v>21</v>
      </c>
      <c r="C269" s="3">
        <v>45</v>
      </c>
      <c r="D269" s="3">
        <v>1064</v>
      </c>
      <c r="E269" s="4">
        <v>50.6666666666667</v>
      </c>
      <c r="F269" s="3"/>
      <c r="G269" s="5">
        <v>3</v>
      </c>
      <c r="H269" s="5">
        <v>2006</v>
      </c>
      <c r="I269" s="79" t="str">
        <f t="shared" si="41"/>
        <v>2006-3</v>
      </c>
      <c r="J269" s="75">
        <f>VLOOKUP(I269,Meters!$A$1:$B$165,2,FALSE)</f>
        <v>341402</v>
      </c>
      <c r="K269" s="75">
        <f t="shared" si="42"/>
        <v>1.4840764455588046E-4</v>
      </c>
      <c r="L269" s="75" t="str">
        <f t="shared" si="43"/>
        <v/>
      </c>
      <c r="M269" s="83">
        <f t="shared" si="44"/>
        <v>0.46666666666666667</v>
      </c>
      <c r="O269" s="71" t="str">
        <f t="shared" si="45"/>
        <v/>
      </c>
    </row>
    <row r="270" spans="1:15" x14ac:dyDescent="0.2">
      <c r="A270" s="2" t="s">
        <v>23</v>
      </c>
      <c r="B270" s="3">
        <v>11</v>
      </c>
      <c r="C270" s="3">
        <v>11</v>
      </c>
      <c r="D270" s="3">
        <v>3256</v>
      </c>
      <c r="E270" s="3">
        <v>296</v>
      </c>
      <c r="F270" s="3"/>
      <c r="G270" s="5">
        <v>3</v>
      </c>
      <c r="H270" s="5">
        <v>2006</v>
      </c>
      <c r="I270" s="79" t="str">
        <f t="shared" si="41"/>
        <v>2006-3</v>
      </c>
      <c r="J270" s="75">
        <f>VLOOKUP(I270,Meters!$A$1:$B$165,2,FALSE)</f>
        <v>341402</v>
      </c>
      <c r="K270" s="75">
        <f t="shared" si="42"/>
        <v>8.670130813527747E-4</v>
      </c>
      <c r="L270" s="75" t="str">
        <f t="shared" si="43"/>
        <v/>
      </c>
      <c r="M270" s="83">
        <f t="shared" si="44"/>
        <v>1</v>
      </c>
      <c r="O270" s="71" t="str">
        <f t="shared" si="45"/>
        <v/>
      </c>
    </row>
    <row r="271" spans="1:15" x14ac:dyDescent="0.2">
      <c r="A271" s="2" t="s">
        <v>24</v>
      </c>
      <c r="B271" s="3">
        <v>11</v>
      </c>
      <c r="C271" s="3">
        <v>111</v>
      </c>
      <c r="D271" s="3">
        <v>0</v>
      </c>
      <c r="E271" s="3">
        <v>0</v>
      </c>
      <c r="F271" s="3"/>
      <c r="G271" s="5">
        <v>3</v>
      </c>
      <c r="H271" s="5">
        <v>2006</v>
      </c>
      <c r="I271" s="79" t="str">
        <f t="shared" si="41"/>
        <v>2006-3</v>
      </c>
      <c r="J271" s="75">
        <f>VLOOKUP(I271,Meters!$A$1:$B$165,2,FALSE)</f>
        <v>341402</v>
      </c>
      <c r="K271" s="75">
        <f t="shared" si="42"/>
        <v>0</v>
      </c>
      <c r="L271" s="75" t="str">
        <f t="shared" si="43"/>
        <v/>
      </c>
      <c r="M271" s="83">
        <f t="shared" si="44"/>
        <v>9.90990990990991E-2</v>
      </c>
      <c r="O271" s="71" t="e">
        <f t="shared" si="45"/>
        <v>#DIV/0!</v>
      </c>
    </row>
    <row r="272" spans="1:15" x14ac:dyDescent="0.2">
      <c r="A272" s="2" t="s">
        <v>26</v>
      </c>
      <c r="B272" s="3">
        <v>6</v>
      </c>
      <c r="C272" s="3">
        <v>8</v>
      </c>
      <c r="D272" s="3">
        <v>742</v>
      </c>
      <c r="E272" s="4">
        <v>123.666666666667</v>
      </c>
      <c r="F272" s="3"/>
      <c r="G272" s="5">
        <v>3</v>
      </c>
      <c r="H272" s="5">
        <v>2006</v>
      </c>
      <c r="I272" s="79" t="str">
        <f t="shared" si="41"/>
        <v>2006-3</v>
      </c>
      <c r="J272" s="75">
        <f>VLOOKUP(I272,Meters!$A$1:$B$165,2,FALSE)</f>
        <v>341402</v>
      </c>
      <c r="K272" s="75">
        <f t="shared" si="42"/>
        <v>3.622318166462616E-4</v>
      </c>
      <c r="L272" s="75" t="str">
        <f t="shared" si="43"/>
        <v/>
      </c>
      <c r="M272" s="83">
        <f t="shared" si="44"/>
        <v>0.75</v>
      </c>
      <c r="O272" s="71" t="str">
        <f t="shared" si="45"/>
        <v/>
      </c>
    </row>
    <row r="273" spans="1:15" x14ac:dyDescent="0.2">
      <c r="A273" s="2" t="s">
        <v>27</v>
      </c>
      <c r="B273" s="3">
        <v>3</v>
      </c>
      <c r="C273" s="3">
        <v>3</v>
      </c>
      <c r="D273" s="3">
        <v>276</v>
      </c>
      <c r="E273" s="3">
        <v>92</v>
      </c>
      <c r="F273" s="3"/>
      <c r="G273" s="5">
        <v>3</v>
      </c>
      <c r="H273" s="5">
        <v>2006</v>
      </c>
      <c r="I273" s="79" t="str">
        <f t="shared" si="41"/>
        <v>2006-3</v>
      </c>
      <c r="J273" s="75">
        <f>VLOOKUP(I273,Meters!$A$1:$B$165,2,FALSE)</f>
        <v>341402</v>
      </c>
      <c r="K273" s="75">
        <f t="shared" si="42"/>
        <v>2.6947703879883541E-4</v>
      </c>
      <c r="L273" s="75" t="str">
        <f t="shared" si="43"/>
        <v/>
      </c>
      <c r="M273" s="83">
        <f t="shared" si="44"/>
        <v>1</v>
      </c>
      <c r="O273" s="71" t="str">
        <f t="shared" si="45"/>
        <v/>
      </c>
    </row>
    <row r="274" spans="1:15" x14ac:dyDescent="0.2">
      <c r="A274" s="2" t="s">
        <v>28</v>
      </c>
      <c r="B274" s="3">
        <v>255</v>
      </c>
      <c r="C274" s="3">
        <v>268</v>
      </c>
      <c r="D274" s="3">
        <v>22373</v>
      </c>
      <c r="E274" s="4">
        <v>87.737254901960796</v>
      </c>
      <c r="F274" s="3"/>
      <c r="G274" s="5">
        <v>3</v>
      </c>
      <c r="H274" s="5">
        <v>2006</v>
      </c>
      <c r="I274" s="79" t="str">
        <f t="shared" si="41"/>
        <v>2006-3</v>
      </c>
      <c r="J274" s="75">
        <f>VLOOKUP(I274,Meters!$A$1:$B$165,2,FALSE)</f>
        <v>341402</v>
      </c>
      <c r="K274" s="75">
        <f t="shared" si="42"/>
        <v>2.5699103960129347E-4</v>
      </c>
      <c r="L274" s="75" t="str">
        <f t="shared" si="43"/>
        <v/>
      </c>
      <c r="M274" s="83">
        <f t="shared" si="44"/>
        <v>0.95149253731343286</v>
      </c>
      <c r="O274" s="71" t="str">
        <f t="shared" si="45"/>
        <v/>
      </c>
    </row>
    <row r="275" spans="1:15" x14ac:dyDescent="0.2">
      <c r="A275" s="2" t="s">
        <v>59</v>
      </c>
      <c r="B275" s="3">
        <v>1</v>
      </c>
      <c r="C275" s="3">
        <v>1</v>
      </c>
      <c r="D275" s="3">
        <v>1380</v>
      </c>
      <c r="E275" s="3">
        <v>1380</v>
      </c>
      <c r="F275" s="3"/>
      <c r="G275" s="5">
        <v>3</v>
      </c>
      <c r="H275" s="5">
        <v>2006</v>
      </c>
      <c r="I275" s="79" t="str">
        <f t="shared" si="41"/>
        <v>2006-3</v>
      </c>
      <c r="J275" s="75">
        <f>VLOOKUP(I275,Meters!$A$1:$B$165,2,FALSE)</f>
        <v>341402</v>
      </c>
      <c r="K275" s="75">
        <f t="shared" si="42"/>
        <v>4.0421555819825311E-3</v>
      </c>
      <c r="L275" s="75" t="str">
        <f t="shared" si="43"/>
        <v/>
      </c>
      <c r="M275" s="83">
        <f t="shared" si="44"/>
        <v>1</v>
      </c>
      <c r="O275" s="71" t="str">
        <f t="shared" si="45"/>
        <v/>
      </c>
    </row>
    <row r="276" spans="1:15" x14ac:dyDescent="0.2">
      <c r="A276" s="2" t="s">
        <v>30</v>
      </c>
      <c r="B276" s="3">
        <v>60</v>
      </c>
      <c r="C276" s="3">
        <v>60</v>
      </c>
      <c r="D276" s="3">
        <v>5901</v>
      </c>
      <c r="E276" s="4">
        <v>98.35</v>
      </c>
      <c r="F276" s="3"/>
      <c r="G276" s="5">
        <v>3</v>
      </c>
      <c r="H276" s="5">
        <v>2006</v>
      </c>
      <c r="I276" s="79" t="str">
        <f t="shared" si="41"/>
        <v>2006-3</v>
      </c>
      <c r="J276" s="75">
        <f>VLOOKUP(I276,Meters!$A$1:$B$165,2,FALSE)</f>
        <v>341402</v>
      </c>
      <c r="K276" s="75">
        <f t="shared" si="42"/>
        <v>2.8807681267245067E-4</v>
      </c>
      <c r="L276" s="75" t="str">
        <f t="shared" si="43"/>
        <v/>
      </c>
      <c r="M276" s="83">
        <f t="shared" si="44"/>
        <v>1</v>
      </c>
      <c r="O276" s="71" t="str">
        <f t="shared" si="45"/>
        <v/>
      </c>
    </row>
    <row r="277" spans="1:15" x14ac:dyDescent="0.2">
      <c r="A277" s="2" t="s">
        <v>31</v>
      </c>
      <c r="B277" s="3">
        <v>95</v>
      </c>
      <c r="C277" s="3">
        <v>132</v>
      </c>
      <c r="D277" s="3">
        <v>19786</v>
      </c>
      <c r="E277" s="4">
        <v>208.273684210526</v>
      </c>
      <c r="F277" s="3"/>
      <c r="G277" s="5">
        <v>3</v>
      </c>
      <c r="H277" s="5">
        <v>2006</v>
      </c>
      <c r="I277" s="79" t="str">
        <f t="shared" si="41"/>
        <v>2006-3</v>
      </c>
      <c r="J277" s="75">
        <f>VLOOKUP(I277,Meters!$A$1:$B$165,2,FALSE)</f>
        <v>341402</v>
      </c>
      <c r="K277" s="75">
        <f t="shared" si="42"/>
        <v>6.1005408348669896E-4</v>
      </c>
      <c r="L277" s="75" t="str">
        <f t="shared" si="43"/>
        <v/>
      </c>
      <c r="M277" s="83">
        <f t="shared" si="44"/>
        <v>0.71969696969696972</v>
      </c>
      <c r="O277" s="71" t="str">
        <f t="shared" si="45"/>
        <v/>
      </c>
    </row>
    <row r="278" spans="1:15" x14ac:dyDescent="0.2">
      <c r="A278" s="2" t="s">
        <v>32</v>
      </c>
      <c r="B278" s="3">
        <v>50</v>
      </c>
      <c r="C278" s="3">
        <v>60</v>
      </c>
      <c r="D278" s="3">
        <v>21600</v>
      </c>
      <c r="E278" s="3">
        <v>432</v>
      </c>
      <c r="F278" s="3"/>
      <c r="G278" s="5">
        <v>3</v>
      </c>
      <c r="H278" s="5">
        <v>2006</v>
      </c>
      <c r="I278" s="79" t="str">
        <f t="shared" si="41"/>
        <v>2006-3</v>
      </c>
      <c r="J278" s="75">
        <f>VLOOKUP(I278,Meters!$A$1:$B$165,2,FALSE)</f>
        <v>341402</v>
      </c>
      <c r="K278" s="75">
        <f t="shared" si="42"/>
        <v>1.265370443055401E-3</v>
      </c>
      <c r="L278" s="75" t="str">
        <f t="shared" si="43"/>
        <v/>
      </c>
      <c r="M278" s="83">
        <f t="shared" si="44"/>
        <v>0.83333333333333337</v>
      </c>
      <c r="O278" s="71" t="str">
        <f t="shared" si="45"/>
        <v/>
      </c>
    </row>
    <row r="279" spans="1:15" x14ac:dyDescent="0.2">
      <c r="A279" s="2" t="s">
        <v>33</v>
      </c>
      <c r="B279" s="3">
        <v>2</v>
      </c>
      <c r="C279" s="3">
        <v>11</v>
      </c>
      <c r="D279" s="3">
        <v>160</v>
      </c>
      <c r="E279" s="3">
        <v>80</v>
      </c>
      <c r="F279" s="3"/>
      <c r="G279" s="5">
        <v>3</v>
      </c>
      <c r="H279" s="5">
        <v>2006</v>
      </c>
      <c r="I279" s="79" t="str">
        <f t="shared" si="41"/>
        <v>2006-3</v>
      </c>
      <c r="J279" s="75">
        <f>VLOOKUP(I279,Meters!$A$1:$B$165,2,FALSE)</f>
        <v>341402</v>
      </c>
      <c r="K279" s="75">
        <f t="shared" si="42"/>
        <v>2.3432785982507425E-4</v>
      </c>
      <c r="L279" s="75" t="str">
        <f t="shared" si="43"/>
        <v/>
      </c>
      <c r="M279" s="83">
        <f t="shared" si="44"/>
        <v>0.18181818181818182</v>
      </c>
      <c r="O279" s="71" t="str">
        <f t="shared" si="45"/>
        <v/>
      </c>
    </row>
    <row r="280" spans="1:15" x14ac:dyDescent="0.2">
      <c r="A280" s="2" t="s">
        <v>34</v>
      </c>
      <c r="B280" s="3">
        <v>1</v>
      </c>
      <c r="C280" s="3">
        <v>2</v>
      </c>
      <c r="D280" s="3">
        <v>55</v>
      </c>
      <c r="E280" s="3">
        <v>55</v>
      </c>
      <c r="F280" s="3"/>
      <c r="G280" s="5">
        <v>3</v>
      </c>
      <c r="H280" s="5">
        <v>2006</v>
      </c>
      <c r="I280" s="79" t="str">
        <f t="shared" si="41"/>
        <v>2006-3</v>
      </c>
      <c r="J280" s="75">
        <f>VLOOKUP(I280,Meters!$A$1:$B$165,2,FALSE)</f>
        <v>341402</v>
      </c>
      <c r="K280" s="75">
        <f t="shared" si="42"/>
        <v>1.6110040362973856E-4</v>
      </c>
      <c r="L280" s="75" t="str">
        <f t="shared" si="43"/>
        <v/>
      </c>
      <c r="M280" s="83">
        <f t="shared" si="44"/>
        <v>0.5</v>
      </c>
      <c r="O280" s="71" t="str">
        <f t="shared" si="45"/>
        <v/>
      </c>
    </row>
    <row r="281" spans="1:15" x14ac:dyDescent="0.2">
      <c r="A281" s="2" t="s">
        <v>35</v>
      </c>
      <c r="B281" s="3">
        <v>1</v>
      </c>
      <c r="C281" s="3">
        <v>1</v>
      </c>
      <c r="D281" s="3">
        <v>1</v>
      </c>
      <c r="E281" s="3">
        <v>1</v>
      </c>
      <c r="F281" s="3"/>
      <c r="G281" s="5">
        <v>3</v>
      </c>
      <c r="H281" s="5">
        <v>2006</v>
      </c>
      <c r="I281" s="79" t="str">
        <f t="shared" si="41"/>
        <v>2006-3</v>
      </c>
      <c r="J281" s="75">
        <f>VLOOKUP(I281,Meters!$A$1:$B$165,2,FALSE)</f>
        <v>341402</v>
      </c>
      <c r="K281" s="75">
        <f t="shared" si="42"/>
        <v>2.9290982478134283E-6</v>
      </c>
      <c r="L281" s="75" t="str">
        <f t="shared" si="43"/>
        <v/>
      </c>
      <c r="M281" s="83">
        <f t="shared" si="44"/>
        <v>1</v>
      </c>
      <c r="O281" s="71" t="str">
        <f t="shared" si="45"/>
        <v/>
      </c>
    </row>
    <row r="282" spans="1:15" x14ac:dyDescent="0.2">
      <c r="A282" s="2" t="s">
        <v>36</v>
      </c>
      <c r="B282" s="3">
        <v>96</v>
      </c>
      <c r="C282" s="3">
        <v>182</v>
      </c>
      <c r="D282" s="3">
        <v>2237</v>
      </c>
      <c r="E282" s="4">
        <v>23.3020833333333</v>
      </c>
      <c r="F282" s="3"/>
      <c r="G282" s="5">
        <v>3</v>
      </c>
      <c r="H282" s="5">
        <v>2006</v>
      </c>
      <c r="I282" s="79" t="str">
        <f t="shared" si="41"/>
        <v>2006-3</v>
      </c>
      <c r="J282" s="75">
        <f>VLOOKUP(I282,Meters!$A$1:$B$165,2,FALSE)</f>
        <v>341402</v>
      </c>
      <c r="K282" s="75">
        <f t="shared" si="42"/>
        <v>6.8254091462069053E-5</v>
      </c>
      <c r="L282" s="75" t="str">
        <f t="shared" si="43"/>
        <v/>
      </c>
      <c r="M282" s="83">
        <f t="shared" si="44"/>
        <v>0.52747252747252749</v>
      </c>
      <c r="O282" s="71" t="str">
        <f t="shared" si="45"/>
        <v/>
      </c>
    </row>
    <row r="283" spans="1:15" x14ac:dyDescent="0.2">
      <c r="A283" s="2" t="s">
        <v>37</v>
      </c>
      <c r="B283" s="3">
        <v>2</v>
      </c>
      <c r="C283" s="3">
        <v>10</v>
      </c>
      <c r="D283" s="3">
        <v>10</v>
      </c>
      <c r="E283" s="3">
        <v>5</v>
      </c>
      <c r="F283" s="3"/>
      <c r="G283" s="5">
        <v>3</v>
      </c>
      <c r="H283" s="5">
        <v>2006</v>
      </c>
      <c r="I283" s="79" t="str">
        <f t="shared" si="41"/>
        <v>2006-3</v>
      </c>
      <c r="J283" s="75">
        <f>VLOOKUP(I283,Meters!$A$1:$B$165,2,FALSE)</f>
        <v>341402</v>
      </c>
      <c r="K283" s="75">
        <f t="shared" si="42"/>
        <v>1.4645491239067141E-5</v>
      </c>
      <c r="L283" s="75" t="str">
        <f t="shared" si="43"/>
        <v/>
      </c>
      <c r="M283" s="83">
        <f t="shared" si="44"/>
        <v>0.2</v>
      </c>
      <c r="O283" s="71" t="str">
        <f t="shared" si="45"/>
        <v/>
      </c>
    </row>
    <row r="284" spans="1:15" x14ac:dyDescent="0.2">
      <c r="A284" s="2" t="s">
        <v>38</v>
      </c>
      <c r="B284" s="3">
        <v>3</v>
      </c>
      <c r="C284" s="3">
        <v>3</v>
      </c>
      <c r="D284" s="3">
        <v>140</v>
      </c>
      <c r="E284" s="4">
        <v>46.6666666666667</v>
      </c>
      <c r="F284" s="3"/>
      <c r="G284" s="5">
        <v>3</v>
      </c>
      <c r="H284" s="5">
        <v>2006</v>
      </c>
      <c r="I284" s="79" t="str">
        <f t="shared" si="41"/>
        <v>2006-3</v>
      </c>
      <c r="J284" s="75">
        <f>VLOOKUP(I284,Meters!$A$1:$B$165,2,FALSE)</f>
        <v>341402</v>
      </c>
      <c r="K284" s="75">
        <f t="shared" si="42"/>
        <v>1.3669125156462675E-4</v>
      </c>
      <c r="L284" s="75" t="str">
        <f t="shared" si="43"/>
        <v/>
      </c>
      <c r="M284" s="83">
        <f t="shared" si="44"/>
        <v>1</v>
      </c>
      <c r="O284" s="71" t="str">
        <f t="shared" si="45"/>
        <v/>
      </c>
    </row>
    <row r="285" spans="1:15" x14ac:dyDescent="0.2">
      <c r="A285" s="2" t="s">
        <v>39</v>
      </c>
      <c r="B285" s="3">
        <v>412</v>
      </c>
      <c r="C285" s="3">
        <v>416</v>
      </c>
      <c r="D285" s="3">
        <v>2584</v>
      </c>
      <c r="E285" s="4">
        <v>6.2718446601941702</v>
      </c>
      <c r="F285" s="3"/>
      <c r="G285" s="5">
        <v>3</v>
      </c>
      <c r="H285" s="5">
        <v>2006</v>
      </c>
      <c r="I285" s="79" t="str">
        <f t="shared" si="41"/>
        <v>2006-3</v>
      </c>
      <c r="J285" s="75">
        <f>VLOOKUP(I285,Meters!$A$1:$B$165,2,FALSE)</f>
        <v>341402</v>
      </c>
      <c r="K285" s="75">
        <f t="shared" si="42"/>
        <v>1.837084920473275E-5</v>
      </c>
      <c r="L285" s="75" t="str">
        <f t="shared" si="43"/>
        <v/>
      </c>
      <c r="M285" s="83">
        <f t="shared" si="44"/>
        <v>0.99038461538461542</v>
      </c>
      <c r="O285" s="71" t="str">
        <f t="shared" si="45"/>
        <v/>
      </c>
    </row>
    <row r="286" spans="1:15" x14ac:dyDescent="0.2">
      <c r="A286" s="2" t="s">
        <v>40</v>
      </c>
      <c r="B286" s="3">
        <v>1</v>
      </c>
      <c r="C286" s="3">
        <v>2</v>
      </c>
      <c r="D286" s="3">
        <v>32</v>
      </c>
      <c r="E286" s="3">
        <v>32</v>
      </c>
      <c r="F286" s="3"/>
      <c r="G286" s="5">
        <v>3</v>
      </c>
      <c r="H286" s="5">
        <v>2006</v>
      </c>
      <c r="I286" s="79" t="str">
        <f t="shared" si="41"/>
        <v>2006-3</v>
      </c>
      <c r="J286" s="75">
        <f>VLOOKUP(I286,Meters!$A$1:$B$165,2,FALSE)</f>
        <v>341402</v>
      </c>
      <c r="K286" s="75">
        <f t="shared" si="42"/>
        <v>9.3731143930029707E-5</v>
      </c>
      <c r="L286" s="75" t="str">
        <f t="shared" si="43"/>
        <v/>
      </c>
      <c r="M286" s="83">
        <f t="shared" si="44"/>
        <v>0.5</v>
      </c>
      <c r="O286" s="71" t="str">
        <f t="shared" si="45"/>
        <v/>
      </c>
    </row>
    <row r="287" spans="1:15" x14ac:dyDescent="0.2">
      <c r="A287" s="2" t="s">
        <v>41</v>
      </c>
      <c r="B287" s="3">
        <v>1</v>
      </c>
      <c r="C287" s="3">
        <v>1</v>
      </c>
      <c r="D287" s="3">
        <v>1</v>
      </c>
      <c r="E287" s="3">
        <v>1</v>
      </c>
      <c r="F287" s="3"/>
      <c r="G287" s="5">
        <v>3</v>
      </c>
      <c r="H287" s="5">
        <v>2006</v>
      </c>
      <c r="I287" s="79" t="str">
        <f t="shared" si="41"/>
        <v>2006-3</v>
      </c>
      <c r="J287" s="75">
        <f>VLOOKUP(I287,Meters!$A$1:$B$165,2,FALSE)</f>
        <v>341402</v>
      </c>
      <c r="K287" s="75">
        <f t="shared" si="42"/>
        <v>2.9290982478134283E-6</v>
      </c>
      <c r="L287" s="75" t="str">
        <f t="shared" si="43"/>
        <v/>
      </c>
      <c r="M287" s="83">
        <f t="shared" si="44"/>
        <v>1</v>
      </c>
      <c r="O287" s="71" t="str">
        <f t="shared" si="45"/>
        <v/>
      </c>
    </row>
    <row r="288" spans="1:15" x14ac:dyDescent="0.2">
      <c r="A288" s="2" t="s">
        <v>43</v>
      </c>
      <c r="B288" s="3">
        <v>78</v>
      </c>
      <c r="C288" s="3">
        <v>82</v>
      </c>
      <c r="D288" s="3">
        <v>418</v>
      </c>
      <c r="E288" s="4">
        <v>5.3589743589743604</v>
      </c>
      <c r="F288" s="3"/>
      <c r="G288" s="5">
        <v>3</v>
      </c>
      <c r="H288" s="5">
        <v>2006</v>
      </c>
      <c r="I288" s="79" t="str">
        <f t="shared" si="41"/>
        <v>2006-3</v>
      </c>
      <c r="J288" s="75">
        <f>VLOOKUP(I288,Meters!$A$1:$B$165,2,FALSE)</f>
        <v>341402</v>
      </c>
      <c r="K288" s="75">
        <f t="shared" si="42"/>
        <v>1.569696240494889E-5</v>
      </c>
      <c r="L288" s="75" t="str">
        <f t="shared" si="43"/>
        <v/>
      </c>
      <c r="M288" s="83">
        <f t="shared" si="44"/>
        <v>0.95121951219512191</v>
      </c>
      <c r="O288" s="71" t="str">
        <f t="shared" si="45"/>
        <v/>
      </c>
    </row>
    <row r="289" spans="1:15" x14ac:dyDescent="0.2">
      <c r="A289" s="2" t="s">
        <v>44</v>
      </c>
      <c r="B289" s="3">
        <v>15</v>
      </c>
      <c r="C289" s="3">
        <v>19</v>
      </c>
      <c r="D289" s="3">
        <v>272</v>
      </c>
      <c r="E289" s="4">
        <v>18.133333333333301</v>
      </c>
      <c r="F289" s="3"/>
      <c r="G289" s="5">
        <v>3</v>
      </c>
      <c r="H289" s="5">
        <v>2006</v>
      </c>
      <c r="I289" s="79" t="str">
        <f t="shared" si="41"/>
        <v>2006-3</v>
      </c>
      <c r="J289" s="75">
        <f>VLOOKUP(I289,Meters!$A$1:$B$165,2,FALSE)</f>
        <v>341402</v>
      </c>
      <c r="K289" s="75">
        <f t="shared" si="42"/>
        <v>5.3114314893683401E-5</v>
      </c>
      <c r="L289" s="75" t="str">
        <f t="shared" si="43"/>
        <v/>
      </c>
      <c r="M289" s="83">
        <f t="shared" si="44"/>
        <v>0.78947368421052633</v>
      </c>
      <c r="O289" s="71" t="str">
        <f t="shared" si="45"/>
        <v/>
      </c>
    </row>
    <row r="290" spans="1:15" x14ac:dyDescent="0.2">
      <c r="A290" s="2" t="s">
        <v>45</v>
      </c>
      <c r="B290" s="3">
        <v>14</v>
      </c>
      <c r="C290" s="3">
        <v>19</v>
      </c>
      <c r="D290" s="3">
        <v>3838</v>
      </c>
      <c r="E290" s="4">
        <v>274.142857142857</v>
      </c>
      <c r="F290" s="3"/>
      <c r="G290" s="5">
        <v>3</v>
      </c>
      <c r="H290" s="5">
        <v>2006</v>
      </c>
      <c r="I290" s="79" t="str">
        <f t="shared" si="41"/>
        <v>2006-3</v>
      </c>
      <c r="J290" s="75">
        <f>VLOOKUP(I290,Meters!$A$1:$B$165,2,FALSE)</f>
        <v>341402</v>
      </c>
      <c r="K290" s="75">
        <f t="shared" si="42"/>
        <v>8.0299136250770937E-4</v>
      </c>
      <c r="L290" s="75" t="str">
        <f t="shared" si="43"/>
        <v/>
      </c>
      <c r="M290" s="83">
        <f t="shared" si="44"/>
        <v>0.73684210526315785</v>
      </c>
      <c r="O290" s="71" t="str">
        <f t="shared" si="45"/>
        <v/>
      </c>
    </row>
    <row r="291" spans="1:15" x14ac:dyDescent="0.2">
      <c r="A291" s="2" t="s">
        <v>46</v>
      </c>
      <c r="B291" s="3">
        <v>88</v>
      </c>
      <c r="C291" s="3">
        <v>147</v>
      </c>
      <c r="D291" s="3">
        <v>8229</v>
      </c>
      <c r="E291" s="4">
        <v>93.511363636363598</v>
      </c>
      <c r="F291" s="3"/>
      <c r="G291" s="5">
        <v>3</v>
      </c>
      <c r="H291" s="5">
        <v>2006</v>
      </c>
      <c r="I291" s="79" t="str">
        <f t="shared" si="41"/>
        <v>2006-3</v>
      </c>
      <c r="J291" s="75">
        <f>VLOOKUP(I291,Meters!$A$1:$B$165,2,FALSE)</f>
        <v>341402</v>
      </c>
      <c r="K291" s="75">
        <f t="shared" si="42"/>
        <v>2.7390397137791694E-4</v>
      </c>
      <c r="L291" s="75" t="str">
        <f t="shared" si="43"/>
        <v/>
      </c>
      <c r="M291" s="83">
        <f t="shared" si="44"/>
        <v>0.59863945578231292</v>
      </c>
      <c r="O291" s="71" t="str">
        <f t="shared" si="45"/>
        <v/>
      </c>
    </row>
    <row r="292" spans="1:15" x14ac:dyDescent="0.2">
      <c r="A292" s="2" t="s">
        <v>47</v>
      </c>
      <c r="B292" s="3">
        <v>35</v>
      </c>
      <c r="C292" s="3">
        <v>114</v>
      </c>
      <c r="D292" s="3">
        <v>725</v>
      </c>
      <c r="E292" s="4">
        <v>20.714285714285701</v>
      </c>
      <c r="F292" s="3"/>
      <c r="G292" s="5">
        <v>3</v>
      </c>
      <c r="H292" s="5">
        <v>2006</v>
      </c>
      <c r="I292" s="79" t="str">
        <f t="shared" si="41"/>
        <v>2006-3</v>
      </c>
      <c r="J292" s="75">
        <f>VLOOKUP(I292,Meters!$A$1:$B$165,2,FALSE)</f>
        <v>341402</v>
      </c>
      <c r="K292" s="75">
        <f t="shared" si="42"/>
        <v>6.0674177990420975E-5</v>
      </c>
      <c r="L292" s="75" t="str">
        <f t="shared" si="43"/>
        <v/>
      </c>
      <c r="M292" s="83">
        <f t="shared" si="44"/>
        <v>0.30701754385964913</v>
      </c>
      <c r="O292" s="71" t="str">
        <f t="shared" si="45"/>
        <v/>
      </c>
    </row>
    <row r="293" spans="1:15" x14ac:dyDescent="0.2">
      <c r="A293" s="2" t="s">
        <v>48</v>
      </c>
      <c r="B293" s="3">
        <v>126</v>
      </c>
      <c r="C293" s="3">
        <v>127</v>
      </c>
      <c r="D293" s="3">
        <v>2077</v>
      </c>
      <c r="E293" s="4">
        <v>16.484126984126998</v>
      </c>
      <c r="F293" s="3"/>
      <c r="G293" s="5">
        <v>3</v>
      </c>
      <c r="H293" s="5">
        <v>2006</v>
      </c>
      <c r="I293" s="79" t="str">
        <f t="shared" si="41"/>
        <v>2006-3</v>
      </c>
      <c r="J293" s="75">
        <f>VLOOKUP(I293,Meters!$A$1:$B$165,2,FALSE)</f>
        <v>341402</v>
      </c>
      <c r="K293" s="75">
        <f t="shared" si="42"/>
        <v>4.8283627465940444E-5</v>
      </c>
      <c r="L293" s="75" t="str">
        <f t="shared" si="43"/>
        <v/>
      </c>
      <c r="M293" s="83">
        <f t="shared" si="44"/>
        <v>0.99212598425196852</v>
      </c>
      <c r="O293" s="71" t="str">
        <f t="shared" si="45"/>
        <v/>
      </c>
    </row>
    <row r="294" spans="1:15" x14ac:dyDescent="0.2">
      <c r="A294" s="2" t="s">
        <v>49</v>
      </c>
      <c r="B294" s="3">
        <v>23</v>
      </c>
      <c r="C294" s="3">
        <v>28</v>
      </c>
      <c r="D294" s="3">
        <v>41</v>
      </c>
      <c r="E294" s="4">
        <v>1.7826086956521701</v>
      </c>
      <c r="F294" s="3"/>
      <c r="G294" s="5">
        <v>3</v>
      </c>
      <c r="H294" s="5">
        <v>2006</v>
      </c>
      <c r="I294" s="79" t="str">
        <f t="shared" si="41"/>
        <v>2006-3</v>
      </c>
      <c r="J294" s="75">
        <f>VLOOKUP(I294,Meters!$A$1:$B$165,2,FALSE)</f>
        <v>341402</v>
      </c>
      <c r="K294" s="75">
        <f t="shared" si="42"/>
        <v>5.2214360069717518E-6</v>
      </c>
      <c r="L294" s="75" t="str">
        <f t="shared" si="43"/>
        <v/>
      </c>
      <c r="M294" s="83">
        <f t="shared" si="44"/>
        <v>0.8214285714285714</v>
      </c>
      <c r="O294" s="71" t="str">
        <f t="shared" si="45"/>
        <v/>
      </c>
    </row>
    <row r="295" spans="1:15" x14ac:dyDescent="0.2">
      <c r="A295" s="2" t="s">
        <v>51</v>
      </c>
      <c r="B295" s="3">
        <v>226</v>
      </c>
      <c r="C295" s="3">
        <v>238</v>
      </c>
      <c r="D295" s="3">
        <v>17454</v>
      </c>
      <c r="E295" s="4">
        <v>77.230088495575203</v>
      </c>
      <c r="F295" s="3"/>
      <c r="G295" s="5">
        <v>3</v>
      </c>
      <c r="H295" s="5">
        <v>2006</v>
      </c>
      <c r="I295" s="79" t="str">
        <f t="shared" si="41"/>
        <v>2006-3</v>
      </c>
      <c r="J295" s="75">
        <f>VLOOKUP(I295,Meters!$A$1:$B$165,2,FALSE)</f>
        <v>341402</v>
      </c>
      <c r="K295" s="75">
        <f t="shared" si="42"/>
        <v>2.2621451689086531E-4</v>
      </c>
      <c r="L295" s="75" t="str">
        <f t="shared" si="43"/>
        <v/>
      </c>
      <c r="M295" s="83">
        <f t="shared" si="44"/>
        <v>0.94957983193277307</v>
      </c>
      <c r="O295" s="71" t="str">
        <f t="shared" si="45"/>
        <v/>
      </c>
    </row>
    <row r="296" spans="1:15" x14ac:dyDescent="0.2">
      <c r="A296" s="2" t="s">
        <v>52</v>
      </c>
      <c r="B296" s="3">
        <v>29</v>
      </c>
      <c r="C296" s="3">
        <v>56</v>
      </c>
      <c r="D296" s="3">
        <v>1122</v>
      </c>
      <c r="E296" s="4">
        <v>38.689655172413801</v>
      </c>
      <c r="F296" s="3"/>
      <c r="G296" s="5">
        <v>3</v>
      </c>
      <c r="H296" s="5">
        <v>2006</v>
      </c>
      <c r="I296" s="79" t="str">
        <f t="shared" si="41"/>
        <v>2006-3</v>
      </c>
      <c r="J296" s="75">
        <f>VLOOKUP(I296,Meters!$A$1:$B$165,2,FALSE)</f>
        <v>341402</v>
      </c>
      <c r="K296" s="75">
        <f t="shared" si="42"/>
        <v>1.13325801174023E-4</v>
      </c>
      <c r="L296" s="75" t="str">
        <f t="shared" si="43"/>
        <v/>
      </c>
      <c r="M296" s="83">
        <f t="shared" si="44"/>
        <v>0.5178571428571429</v>
      </c>
      <c r="O296" s="71" t="str">
        <f t="shared" si="45"/>
        <v/>
      </c>
    </row>
    <row r="297" spans="1:15" x14ac:dyDescent="0.2">
      <c r="A297" s="2" t="s">
        <v>53</v>
      </c>
      <c r="B297" s="3">
        <v>39</v>
      </c>
      <c r="C297" s="3">
        <v>62</v>
      </c>
      <c r="D297" s="3">
        <v>2942</v>
      </c>
      <c r="E297" s="4">
        <v>75.435897435897402</v>
      </c>
      <c r="F297" s="3"/>
      <c r="G297" s="5">
        <v>3</v>
      </c>
      <c r="H297" s="5">
        <v>2006</v>
      </c>
      <c r="I297" s="79" t="str">
        <f t="shared" si="41"/>
        <v>2006-3</v>
      </c>
      <c r="J297" s="75">
        <f>VLOOKUP(I297,Meters!$A$1:$B$165,2,FALSE)</f>
        <v>341402</v>
      </c>
      <c r="K297" s="75">
        <f t="shared" si="42"/>
        <v>2.2095915500172056E-4</v>
      </c>
      <c r="L297" s="75" t="str">
        <f t="shared" si="43"/>
        <v/>
      </c>
      <c r="M297" s="83">
        <f t="shared" si="44"/>
        <v>0.62903225806451613</v>
      </c>
      <c r="O297" s="71" t="str">
        <f t="shared" si="45"/>
        <v/>
      </c>
    </row>
    <row r="298" spans="1:15" x14ac:dyDescent="0.2">
      <c r="A298" s="2" t="s">
        <v>8</v>
      </c>
      <c r="B298" s="3">
        <v>8</v>
      </c>
      <c r="C298" s="3">
        <v>8</v>
      </c>
      <c r="D298" s="3">
        <v>120</v>
      </c>
      <c r="E298" s="3">
        <v>15</v>
      </c>
      <c r="F298" s="3"/>
      <c r="G298" s="5">
        <v>4</v>
      </c>
      <c r="H298" s="5">
        <v>2006</v>
      </c>
      <c r="I298" s="79" t="str">
        <f t="shared" si="41"/>
        <v>2006-4</v>
      </c>
      <c r="J298" s="75">
        <f>VLOOKUP(I298,Meters!$A$1:$B$165,2,FALSE)</f>
        <v>345517</v>
      </c>
      <c r="K298" s="75">
        <f t="shared" si="42"/>
        <v>4.3413203981280224E-5</v>
      </c>
      <c r="L298" s="75" t="str">
        <f t="shared" si="43"/>
        <v/>
      </c>
      <c r="M298" s="83">
        <f t="shared" si="44"/>
        <v>1</v>
      </c>
      <c r="O298" s="71" t="str">
        <f t="shared" si="45"/>
        <v/>
      </c>
    </row>
    <row r="299" spans="1:15" x14ac:dyDescent="0.2">
      <c r="A299" s="2" t="s">
        <v>9</v>
      </c>
      <c r="B299" s="3">
        <v>27</v>
      </c>
      <c r="C299" s="3">
        <v>27</v>
      </c>
      <c r="D299" s="3">
        <v>874</v>
      </c>
      <c r="E299" s="4">
        <v>32.370370370370402</v>
      </c>
      <c r="F299" s="3"/>
      <c r="G299" s="5">
        <v>4</v>
      </c>
      <c r="H299" s="5">
        <v>2006</v>
      </c>
      <c r="I299" s="79" t="str">
        <f t="shared" si="41"/>
        <v>2006-4</v>
      </c>
      <c r="J299" s="75">
        <f>VLOOKUP(I299,Meters!$A$1:$B$165,2,FALSE)</f>
        <v>345517</v>
      </c>
      <c r="K299" s="75">
        <f t="shared" si="42"/>
        <v>9.3686766122565328E-5</v>
      </c>
      <c r="L299" s="75" t="str">
        <f t="shared" si="43"/>
        <v/>
      </c>
      <c r="M299" s="83">
        <f t="shared" si="44"/>
        <v>1</v>
      </c>
      <c r="O299" s="71" t="str">
        <f t="shared" si="45"/>
        <v/>
      </c>
    </row>
    <row r="300" spans="1:15" x14ac:dyDescent="0.2">
      <c r="A300" s="2" t="s">
        <v>10</v>
      </c>
      <c r="B300" s="3">
        <v>0</v>
      </c>
      <c r="C300" s="3">
        <v>1</v>
      </c>
      <c r="D300" s="3">
        <v>14</v>
      </c>
      <c r="E300" s="6"/>
      <c r="F300" s="3"/>
      <c r="G300" s="5">
        <v>4</v>
      </c>
      <c r="H300" s="5">
        <v>2006</v>
      </c>
      <c r="I300" s="79" t="str">
        <f t="shared" si="41"/>
        <v>2006-4</v>
      </c>
      <c r="J300" s="75">
        <f>VLOOKUP(I300,Meters!$A$1:$B$165,2,FALSE)</f>
        <v>345517</v>
      </c>
      <c r="K300" s="75">
        <f t="shared" si="42"/>
        <v>0</v>
      </c>
      <c r="L300" s="75" t="str">
        <f t="shared" si="43"/>
        <v/>
      </c>
      <c r="M300" s="83">
        <f t="shared" si="44"/>
        <v>0</v>
      </c>
      <c r="O300" s="71" t="str">
        <f t="shared" si="45"/>
        <v/>
      </c>
    </row>
    <row r="301" spans="1:15" x14ac:dyDescent="0.2">
      <c r="A301" s="2" t="s">
        <v>11</v>
      </c>
      <c r="B301" s="3">
        <v>11</v>
      </c>
      <c r="C301" s="3">
        <v>17</v>
      </c>
      <c r="D301" s="3">
        <v>199</v>
      </c>
      <c r="E301" s="4">
        <v>18.090909090909101</v>
      </c>
      <c r="F301" s="3"/>
      <c r="G301" s="5">
        <v>4</v>
      </c>
      <c r="H301" s="5">
        <v>2006</v>
      </c>
      <c r="I301" s="79" t="str">
        <f t="shared" si="41"/>
        <v>2006-4</v>
      </c>
      <c r="J301" s="75">
        <f>VLOOKUP(I301,Meters!$A$1:$B$165,2,FALSE)</f>
        <v>345517</v>
      </c>
      <c r="K301" s="75">
        <f t="shared" si="42"/>
        <v>5.2358955104695571E-5</v>
      </c>
      <c r="L301" s="75" t="str">
        <f t="shared" si="43"/>
        <v/>
      </c>
      <c r="M301" s="83">
        <f t="shared" si="44"/>
        <v>0.6470588235294118</v>
      </c>
      <c r="O301" s="71" t="str">
        <f t="shared" si="45"/>
        <v/>
      </c>
    </row>
    <row r="302" spans="1:15" x14ac:dyDescent="0.2">
      <c r="A302" s="2" t="s">
        <v>12</v>
      </c>
      <c r="B302" s="3">
        <v>27</v>
      </c>
      <c r="C302" s="3">
        <v>47</v>
      </c>
      <c r="D302" s="3">
        <v>4267</v>
      </c>
      <c r="E302" s="4">
        <v>158.03703703703701</v>
      </c>
      <c r="F302" s="3"/>
      <c r="G302" s="5">
        <v>4</v>
      </c>
      <c r="H302" s="5">
        <v>2006</v>
      </c>
      <c r="I302" s="79" t="str">
        <f t="shared" si="41"/>
        <v>2006-4</v>
      </c>
      <c r="J302" s="75">
        <f>VLOOKUP(I302,Meters!$A$1:$B$165,2,FALSE)</f>
        <v>345517</v>
      </c>
      <c r="K302" s="75">
        <f t="shared" si="42"/>
        <v>4.5739294169906838E-4</v>
      </c>
      <c r="L302" s="75" t="str">
        <f t="shared" si="43"/>
        <v/>
      </c>
      <c r="M302" s="83">
        <f t="shared" si="44"/>
        <v>0.57446808510638303</v>
      </c>
      <c r="O302" s="71" t="str">
        <f t="shared" si="45"/>
        <v/>
      </c>
    </row>
    <row r="303" spans="1:15" x14ac:dyDescent="0.2">
      <c r="A303" s="2" t="s">
        <v>13</v>
      </c>
      <c r="B303" s="3">
        <v>8</v>
      </c>
      <c r="C303" s="3">
        <v>13</v>
      </c>
      <c r="D303" s="3">
        <v>839</v>
      </c>
      <c r="E303" s="4">
        <v>104.875</v>
      </c>
      <c r="F303" s="3"/>
      <c r="G303" s="5">
        <v>4</v>
      </c>
      <c r="H303" s="5">
        <v>2006</v>
      </c>
      <c r="I303" s="79" t="str">
        <f t="shared" si="41"/>
        <v>2006-4</v>
      </c>
      <c r="J303" s="75">
        <f>VLOOKUP(I303,Meters!$A$1:$B$165,2,FALSE)</f>
        <v>345517</v>
      </c>
      <c r="K303" s="75">
        <f t="shared" si="42"/>
        <v>3.0353065116911759E-4</v>
      </c>
      <c r="L303" s="75" t="str">
        <f t="shared" si="43"/>
        <v/>
      </c>
      <c r="M303" s="83">
        <f t="shared" si="44"/>
        <v>0.61538461538461542</v>
      </c>
      <c r="O303" s="71" t="str">
        <f t="shared" si="45"/>
        <v/>
      </c>
    </row>
    <row r="304" spans="1:15" x14ac:dyDescent="0.2">
      <c r="A304" s="2" t="s">
        <v>14</v>
      </c>
      <c r="B304" s="3">
        <v>32</v>
      </c>
      <c r="C304" s="3">
        <v>66</v>
      </c>
      <c r="D304" s="3">
        <v>128</v>
      </c>
      <c r="E304" s="3">
        <v>4</v>
      </c>
      <c r="F304" s="3"/>
      <c r="G304" s="5">
        <v>4</v>
      </c>
      <c r="H304" s="5">
        <v>2006</v>
      </c>
      <c r="I304" s="79" t="str">
        <f t="shared" si="41"/>
        <v>2006-4</v>
      </c>
      <c r="J304" s="75">
        <f>VLOOKUP(I304,Meters!$A$1:$B$165,2,FALSE)</f>
        <v>345517</v>
      </c>
      <c r="K304" s="75">
        <f t="shared" si="42"/>
        <v>1.157685439500806E-5</v>
      </c>
      <c r="L304" s="75" t="str">
        <f t="shared" si="43"/>
        <v/>
      </c>
      <c r="M304" s="83">
        <f t="shared" si="44"/>
        <v>0.48484848484848486</v>
      </c>
      <c r="O304" s="71" t="str">
        <f t="shared" si="45"/>
        <v/>
      </c>
    </row>
    <row r="305" spans="1:15" x14ac:dyDescent="0.2">
      <c r="A305" s="2" t="s">
        <v>15</v>
      </c>
      <c r="B305" s="3">
        <v>30</v>
      </c>
      <c r="C305" s="3">
        <v>33</v>
      </c>
      <c r="D305" s="3">
        <v>2380</v>
      </c>
      <c r="E305" s="4">
        <v>79.3333333333333</v>
      </c>
      <c r="F305" s="3"/>
      <c r="G305" s="5">
        <v>4</v>
      </c>
      <c r="H305" s="5">
        <v>2006</v>
      </c>
      <c r="I305" s="79" t="str">
        <f t="shared" si="41"/>
        <v>2006-4</v>
      </c>
      <c r="J305" s="75">
        <f>VLOOKUP(I305,Meters!$A$1:$B$165,2,FALSE)</f>
        <v>345517</v>
      </c>
      <c r="K305" s="75">
        <f t="shared" si="42"/>
        <v>2.2960761216765977E-4</v>
      </c>
      <c r="L305" s="75" t="str">
        <f t="shared" si="43"/>
        <v/>
      </c>
      <c r="M305" s="83">
        <f t="shared" si="44"/>
        <v>0.90909090909090906</v>
      </c>
      <c r="O305" s="71" t="str">
        <f t="shared" si="45"/>
        <v/>
      </c>
    </row>
    <row r="306" spans="1:15" x14ac:dyDescent="0.2">
      <c r="A306" s="2" t="s">
        <v>16</v>
      </c>
      <c r="B306" s="3">
        <v>43</v>
      </c>
      <c r="C306" s="3">
        <v>84</v>
      </c>
      <c r="D306" s="3">
        <v>156</v>
      </c>
      <c r="E306" s="4">
        <v>3.6279069767441898</v>
      </c>
      <c r="F306" s="3"/>
      <c r="G306" s="5">
        <v>4</v>
      </c>
      <c r="H306" s="5">
        <v>2006</v>
      </c>
      <c r="I306" s="79" t="str">
        <f t="shared" si="41"/>
        <v>2006-4</v>
      </c>
      <c r="J306" s="75">
        <f>VLOOKUP(I306,Meters!$A$1:$B$165,2,FALSE)</f>
        <v>345517</v>
      </c>
      <c r="K306" s="75">
        <f t="shared" si="42"/>
        <v>1.0499937707100345E-5</v>
      </c>
      <c r="L306" s="75" t="str">
        <f t="shared" si="43"/>
        <v/>
      </c>
      <c r="M306" s="83">
        <f t="shared" si="44"/>
        <v>0.51190476190476186</v>
      </c>
      <c r="O306" s="71" t="str">
        <f t="shared" si="45"/>
        <v/>
      </c>
    </row>
    <row r="307" spans="1:15" x14ac:dyDescent="0.2">
      <c r="A307" s="2" t="s">
        <v>17</v>
      </c>
      <c r="B307" s="3">
        <v>9</v>
      </c>
      <c r="C307" s="3">
        <v>10</v>
      </c>
      <c r="D307" s="3">
        <v>1122</v>
      </c>
      <c r="E307" s="4">
        <v>124.666666666667</v>
      </c>
      <c r="F307" s="3"/>
      <c r="G307" s="5">
        <v>4</v>
      </c>
      <c r="H307" s="5">
        <v>2006</v>
      </c>
      <c r="I307" s="79" t="str">
        <f t="shared" si="41"/>
        <v>2006-4</v>
      </c>
      <c r="J307" s="75">
        <f>VLOOKUP(I307,Meters!$A$1:$B$165,2,FALSE)</f>
        <v>345517</v>
      </c>
      <c r="K307" s="75">
        <f t="shared" si="42"/>
        <v>3.6081196197775217E-4</v>
      </c>
      <c r="L307" s="75" t="str">
        <f t="shared" si="43"/>
        <v/>
      </c>
      <c r="M307" s="83">
        <f t="shared" si="44"/>
        <v>0.9</v>
      </c>
      <c r="O307" s="71" t="str">
        <f t="shared" si="45"/>
        <v/>
      </c>
    </row>
    <row r="308" spans="1:15" x14ac:dyDescent="0.2">
      <c r="A308" s="2" t="s">
        <v>18</v>
      </c>
      <c r="B308" s="3">
        <v>186</v>
      </c>
      <c r="C308" s="3">
        <v>266</v>
      </c>
      <c r="D308" s="3">
        <v>23</v>
      </c>
      <c r="E308" s="4">
        <v>0.123655913978495</v>
      </c>
      <c r="F308" s="3"/>
      <c r="G308" s="5">
        <v>4</v>
      </c>
      <c r="H308" s="5">
        <v>2006</v>
      </c>
      <c r="I308" s="79" t="str">
        <f t="shared" si="41"/>
        <v>2006-4</v>
      </c>
      <c r="J308" s="75">
        <f>VLOOKUP(I308,Meters!$A$1:$B$165,2,FALSE)</f>
        <v>345517</v>
      </c>
      <c r="K308" s="75">
        <f t="shared" si="42"/>
        <v>3.5788662780266963E-7</v>
      </c>
      <c r="L308" s="75" t="str">
        <f t="shared" si="43"/>
        <v/>
      </c>
      <c r="M308" s="83">
        <f t="shared" si="44"/>
        <v>0.6992481203007519</v>
      </c>
      <c r="O308" s="71" t="str">
        <f t="shared" si="45"/>
        <v/>
      </c>
    </row>
    <row r="309" spans="1:15" x14ac:dyDescent="0.2">
      <c r="A309" s="2" t="s">
        <v>19</v>
      </c>
      <c r="B309" s="3">
        <v>49</v>
      </c>
      <c r="C309" s="3">
        <v>52</v>
      </c>
      <c r="D309" s="3">
        <v>1619</v>
      </c>
      <c r="E309" s="4">
        <v>33.040816326530603</v>
      </c>
      <c r="F309" s="3"/>
      <c r="G309" s="5">
        <v>4</v>
      </c>
      <c r="H309" s="5">
        <v>2006</v>
      </c>
      <c r="I309" s="79" t="str">
        <f t="shared" si="41"/>
        <v>2006-4</v>
      </c>
      <c r="J309" s="75">
        <f>VLOOKUP(I309,Meters!$A$1:$B$165,2,FALSE)</f>
        <v>345517</v>
      </c>
      <c r="K309" s="75">
        <f t="shared" si="42"/>
        <v>9.5627179926112472E-5</v>
      </c>
      <c r="L309" s="75" t="str">
        <f t="shared" si="43"/>
        <v/>
      </c>
      <c r="M309" s="83">
        <f t="shared" si="44"/>
        <v>0.94230769230769229</v>
      </c>
      <c r="O309" s="71" t="str">
        <f t="shared" si="45"/>
        <v/>
      </c>
    </row>
    <row r="310" spans="1:15" x14ac:dyDescent="0.2">
      <c r="A310" s="2" t="s">
        <v>20</v>
      </c>
      <c r="B310" s="3">
        <v>25</v>
      </c>
      <c r="C310" s="3">
        <v>38</v>
      </c>
      <c r="D310" s="3">
        <v>164</v>
      </c>
      <c r="E310" s="4">
        <v>6.56</v>
      </c>
      <c r="F310" s="3"/>
      <c r="G310" s="5">
        <v>4</v>
      </c>
      <c r="H310" s="5">
        <v>2006</v>
      </c>
      <c r="I310" s="79" t="str">
        <f t="shared" si="41"/>
        <v>2006-4</v>
      </c>
      <c r="J310" s="75">
        <f>VLOOKUP(I310,Meters!$A$1:$B$165,2,FALSE)</f>
        <v>345517</v>
      </c>
      <c r="K310" s="75">
        <f t="shared" si="42"/>
        <v>1.8986041207813218E-5</v>
      </c>
      <c r="L310" s="75" t="str">
        <f t="shared" si="43"/>
        <v/>
      </c>
      <c r="M310" s="83">
        <f t="shared" si="44"/>
        <v>0.65789473684210531</v>
      </c>
      <c r="O310" s="71" t="str">
        <f t="shared" si="45"/>
        <v/>
      </c>
    </row>
    <row r="311" spans="1:15" x14ac:dyDescent="0.2">
      <c r="A311" s="2" t="s">
        <v>22</v>
      </c>
      <c r="B311" s="3">
        <v>16</v>
      </c>
      <c r="C311" s="3">
        <v>40</v>
      </c>
      <c r="D311" s="3">
        <v>67</v>
      </c>
      <c r="E311" s="4">
        <v>4.1875</v>
      </c>
      <c r="F311" s="3"/>
      <c r="G311" s="5">
        <v>4</v>
      </c>
      <c r="H311" s="5">
        <v>2006</v>
      </c>
      <c r="I311" s="79" t="str">
        <f t="shared" si="41"/>
        <v>2006-4</v>
      </c>
      <c r="J311" s="75">
        <f>VLOOKUP(I311,Meters!$A$1:$B$165,2,FALSE)</f>
        <v>345517</v>
      </c>
      <c r="K311" s="75">
        <f t="shared" si="42"/>
        <v>1.2119519444774063E-5</v>
      </c>
      <c r="L311" s="75" t="str">
        <f t="shared" si="43"/>
        <v/>
      </c>
      <c r="M311" s="83">
        <f t="shared" si="44"/>
        <v>0.4</v>
      </c>
      <c r="O311" s="71" t="str">
        <f t="shared" si="45"/>
        <v/>
      </c>
    </row>
    <row r="312" spans="1:15" x14ac:dyDescent="0.2">
      <c r="A312" s="2" t="s">
        <v>23</v>
      </c>
      <c r="B312" s="3">
        <v>7</v>
      </c>
      <c r="C312" s="3">
        <v>7</v>
      </c>
      <c r="D312" s="3">
        <v>964</v>
      </c>
      <c r="E312" s="4">
        <v>137.71428571428601</v>
      </c>
      <c r="F312" s="3"/>
      <c r="G312" s="5">
        <v>4</v>
      </c>
      <c r="H312" s="5">
        <v>2006</v>
      </c>
      <c r="I312" s="79" t="str">
        <f t="shared" si="41"/>
        <v>2006-4</v>
      </c>
      <c r="J312" s="75">
        <f>VLOOKUP(I312,Meters!$A$1:$B$165,2,FALSE)</f>
        <v>345517</v>
      </c>
      <c r="K312" s="75">
        <f t="shared" si="42"/>
        <v>3.9857455845670694E-4</v>
      </c>
      <c r="L312" s="75" t="str">
        <f t="shared" si="43"/>
        <v/>
      </c>
      <c r="M312" s="83">
        <f t="shared" si="44"/>
        <v>1</v>
      </c>
      <c r="O312" s="71" t="str">
        <f t="shared" si="45"/>
        <v/>
      </c>
    </row>
    <row r="313" spans="1:15" x14ac:dyDescent="0.2">
      <c r="A313" s="2" t="s">
        <v>24</v>
      </c>
      <c r="B313" s="3">
        <v>18</v>
      </c>
      <c r="C313" s="3">
        <v>91</v>
      </c>
      <c r="D313" s="3">
        <v>0</v>
      </c>
      <c r="E313" s="3">
        <v>0</v>
      </c>
      <c r="F313" s="3"/>
      <c r="G313" s="5">
        <v>4</v>
      </c>
      <c r="H313" s="5">
        <v>2006</v>
      </c>
      <c r="I313" s="79" t="str">
        <f t="shared" si="41"/>
        <v>2006-4</v>
      </c>
      <c r="J313" s="75">
        <f>VLOOKUP(I313,Meters!$A$1:$B$165,2,FALSE)</f>
        <v>345517</v>
      </c>
      <c r="K313" s="75">
        <f t="shared" si="42"/>
        <v>0</v>
      </c>
      <c r="L313" s="75" t="str">
        <f t="shared" si="43"/>
        <v/>
      </c>
      <c r="M313" s="83">
        <f t="shared" si="44"/>
        <v>0.19780219780219779</v>
      </c>
      <c r="O313" s="71" t="e">
        <f t="shared" si="45"/>
        <v>#DIV/0!</v>
      </c>
    </row>
    <row r="314" spans="1:15" x14ac:dyDescent="0.2">
      <c r="A314" s="2" t="s">
        <v>57</v>
      </c>
      <c r="B314" s="3">
        <v>2</v>
      </c>
      <c r="C314" s="3">
        <v>2</v>
      </c>
      <c r="D314" s="3">
        <v>1775</v>
      </c>
      <c r="E314" s="4">
        <v>887.5</v>
      </c>
      <c r="F314" s="3"/>
      <c r="G314" s="5">
        <v>4</v>
      </c>
      <c r="H314" s="5">
        <v>2006</v>
      </c>
      <c r="I314" s="79" t="str">
        <f t="shared" si="41"/>
        <v>2006-4</v>
      </c>
      <c r="J314" s="75">
        <f>VLOOKUP(I314,Meters!$A$1:$B$165,2,FALSE)</f>
        <v>345517</v>
      </c>
      <c r="K314" s="75">
        <f t="shared" si="42"/>
        <v>2.5686145688924135E-3</v>
      </c>
      <c r="L314" s="75" t="str">
        <f t="shared" si="43"/>
        <v/>
      </c>
      <c r="M314" s="83">
        <f t="shared" si="44"/>
        <v>1</v>
      </c>
      <c r="O314" s="71" t="str">
        <f t="shared" si="45"/>
        <v/>
      </c>
    </row>
    <row r="315" spans="1:15" x14ac:dyDescent="0.2">
      <c r="A315" s="2" t="s">
        <v>26</v>
      </c>
      <c r="B315" s="3">
        <v>13</v>
      </c>
      <c r="C315" s="3">
        <v>21</v>
      </c>
      <c r="D315" s="3">
        <v>762</v>
      </c>
      <c r="E315" s="4">
        <v>58.615384615384599</v>
      </c>
      <c r="F315" s="3"/>
      <c r="G315" s="5">
        <v>4</v>
      </c>
      <c r="H315" s="5">
        <v>2006</v>
      </c>
      <c r="I315" s="79" t="str">
        <f t="shared" si="41"/>
        <v>2006-4</v>
      </c>
      <c r="J315" s="75">
        <f>VLOOKUP(I315,Meters!$A$1:$B$165,2,FALSE)</f>
        <v>345517</v>
      </c>
      <c r="K315" s="75">
        <f t="shared" si="42"/>
        <v>1.6964544324992576E-4</v>
      </c>
      <c r="L315" s="75" t="str">
        <f t="shared" si="43"/>
        <v/>
      </c>
      <c r="M315" s="83">
        <f t="shared" si="44"/>
        <v>0.61904761904761907</v>
      </c>
      <c r="O315" s="71" t="str">
        <f t="shared" si="45"/>
        <v/>
      </c>
    </row>
    <row r="316" spans="1:15" x14ac:dyDescent="0.2">
      <c r="A316" s="2" t="s">
        <v>27</v>
      </c>
      <c r="B316" s="3">
        <v>5</v>
      </c>
      <c r="C316" s="3">
        <v>6</v>
      </c>
      <c r="D316" s="3">
        <v>1169</v>
      </c>
      <c r="E316" s="4">
        <v>233.8</v>
      </c>
      <c r="F316" s="3"/>
      <c r="G316" s="5">
        <v>4</v>
      </c>
      <c r="H316" s="5">
        <v>2006</v>
      </c>
      <c r="I316" s="79" t="str">
        <f t="shared" si="41"/>
        <v>2006-4</v>
      </c>
      <c r="J316" s="75">
        <f>VLOOKUP(I316,Meters!$A$1:$B$165,2,FALSE)</f>
        <v>345517</v>
      </c>
      <c r="K316" s="75">
        <f t="shared" si="42"/>
        <v>6.7666713938822117E-4</v>
      </c>
      <c r="L316" s="75" t="str">
        <f t="shared" si="43"/>
        <v/>
      </c>
      <c r="M316" s="83">
        <f t="shared" si="44"/>
        <v>0.83333333333333337</v>
      </c>
      <c r="O316" s="71" t="str">
        <f t="shared" si="45"/>
        <v/>
      </c>
    </row>
    <row r="317" spans="1:15" x14ac:dyDescent="0.2">
      <c r="A317" s="2" t="s">
        <v>28</v>
      </c>
      <c r="B317" s="3">
        <v>1</v>
      </c>
      <c r="C317" s="3">
        <v>1</v>
      </c>
      <c r="D317" s="3">
        <v>3</v>
      </c>
      <c r="E317" s="3">
        <v>3</v>
      </c>
      <c r="F317" s="3"/>
      <c r="G317" s="5">
        <v>4</v>
      </c>
      <c r="H317" s="5">
        <v>2006</v>
      </c>
      <c r="I317" s="79" t="str">
        <f t="shared" si="41"/>
        <v>2006-4</v>
      </c>
      <c r="J317" s="75">
        <f>VLOOKUP(I317,Meters!$A$1:$B$165,2,FALSE)</f>
        <v>345517</v>
      </c>
      <c r="K317" s="75">
        <f t="shared" si="42"/>
        <v>8.6826407962560461E-6</v>
      </c>
      <c r="L317" s="75" t="str">
        <f t="shared" si="43"/>
        <v/>
      </c>
      <c r="M317" s="83">
        <f t="shared" si="44"/>
        <v>1</v>
      </c>
      <c r="O317" s="71" t="str">
        <f t="shared" si="45"/>
        <v/>
      </c>
    </row>
    <row r="318" spans="1:15" x14ac:dyDescent="0.2">
      <c r="A318" s="2" t="s">
        <v>30</v>
      </c>
      <c r="B318" s="3">
        <v>68</v>
      </c>
      <c r="C318" s="3">
        <v>68</v>
      </c>
      <c r="D318" s="3">
        <v>10130</v>
      </c>
      <c r="E318" s="4">
        <v>148.970588235294</v>
      </c>
      <c r="F318" s="3"/>
      <c r="G318" s="5">
        <v>4</v>
      </c>
      <c r="H318" s="5">
        <v>2006</v>
      </c>
      <c r="I318" s="79" t="str">
        <f t="shared" si="41"/>
        <v>2006-4</v>
      </c>
      <c r="J318" s="75">
        <f>VLOOKUP(I318,Meters!$A$1:$B$165,2,FALSE)</f>
        <v>345517</v>
      </c>
      <c r="K318" s="75">
        <f t="shared" si="42"/>
        <v>4.3115270228467488E-4</v>
      </c>
      <c r="L318" s="75" t="str">
        <f t="shared" si="43"/>
        <v/>
      </c>
      <c r="M318" s="83">
        <f t="shared" si="44"/>
        <v>1</v>
      </c>
      <c r="O318" s="71" t="str">
        <f t="shared" si="45"/>
        <v/>
      </c>
    </row>
    <row r="319" spans="1:15" x14ac:dyDescent="0.2">
      <c r="A319" s="2" t="s">
        <v>31</v>
      </c>
      <c r="B319" s="3">
        <v>54</v>
      </c>
      <c r="C319" s="3">
        <v>89</v>
      </c>
      <c r="D319" s="3">
        <v>7808</v>
      </c>
      <c r="E319" s="4">
        <v>144.59259259259301</v>
      </c>
      <c r="F319" s="3"/>
      <c r="G319" s="5">
        <v>4</v>
      </c>
      <c r="H319" s="5">
        <v>2006</v>
      </c>
      <c r="I319" s="79" t="str">
        <f t="shared" si="41"/>
        <v>2006-4</v>
      </c>
      <c r="J319" s="75">
        <f>VLOOKUP(I319,Meters!$A$1:$B$165,2,FALSE)</f>
        <v>345517</v>
      </c>
      <c r="K319" s="75">
        <f t="shared" si="42"/>
        <v>4.1848184776029258E-4</v>
      </c>
      <c r="L319" s="75" t="str">
        <f t="shared" si="43"/>
        <v/>
      </c>
      <c r="M319" s="83">
        <f t="shared" si="44"/>
        <v>0.6067415730337079</v>
      </c>
      <c r="O319" s="71" t="str">
        <f t="shared" si="45"/>
        <v/>
      </c>
    </row>
    <row r="320" spans="1:15" x14ac:dyDescent="0.2">
      <c r="A320" s="2" t="s">
        <v>32</v>
      </c>
      <c r="B320" s="3">
        <v>45</v>
      </c>
      <c r="C320" s="3">
        <v>53</v>
      </c>
      <c r="D320" s="3">
        <v>11388</v>
      </c>
      <c r="E320" s="4">
        <v>253.066666666667</v>
      </c>
      <c r="F320" s="3"/>
      <c r="G320" s="5">
        <v>4</v>
      </c>
      <c r="H320" s="5">
        <v>2006</v>
      </c>
      <c r="I320" s="79" t="str">
        <f t="shared" si="41"/>
        <v>2006-4</v>
      </c>
      <c r="J320" s="75">
        <f>VLOOKUP(I320,Meters!$A$1:$B$165,2,FALSE)</f>
        <v>345517</v>
      </c>
      <c r="K320" s="75">
        <f t="shared" si="42"/>
        <v>7.3242898805751095E-4</v>
      </c>
      <c r="L320" s="75" t="str">
        <f t="shared" si="43"/>
        <v/>
      </c>
      <c r="M320" s="83">
        <f t="shared" si="44"/>
        <v>0.84905660377358494</v>
      </c>
      <c r="O320" s="71" t="str">
        <f t="shared" si="45"/>
        <v/>
      </c>
    </row>
    <row r="321" spans="1:15" x14ac:dyDescent="0.2">
      <c r="A321" s="2" t="s">
        <v>33</v>
      </c>
      <c r="B321" s="3">
        <v>1</v>
      </c>
      <c r="C321" s="3">
        <v>8</v>
      </c>
      <c r="D321" s="3">
        <v>670</v>
      </c>
      <c r="E321" s="3">
        <v>670</v>
      </c>
      <c r="F321" s="3"/>
      <c r="G321" s="5">
        <v>4</v>
      </c>
      <c r="H321" s="5">
        <v>2006</v>
      </c>
      <c r="I321" s="79" t="str">
        <f t="shared" si="41"/>
        <v>2006-4</v>
      </c>
      <c r="J321" s="75">
        <f>VLOOKUP(I321,Meters!$A$1:$B$165,2,FALSE)</f>
        <v>345517</v>
      </c>
      <c r="K321" s="75">
        <f t="shared" si="42"/>
        <v>1.9391231111638501E-3</v>
      </c>
      <c r="L321" s="75" t="str">
        <f t="shared" si="43"/>
        <v/>
      </c>
      <c r="M321" s="83">
        <f t="shared" si="44"/>
        <v>0.125</v>
      </c>
      <c r="O321" s="71" t="str">
        <f t="shared" si="45"/>
        <v/>
      </c>
    </row>
    <row r="322" spans="1:15" x14ac:dyDescent="0.2">
      <c r="A322" s="2" t="s">
        <v>34</v>
      </c>
      <c r="B322" s="3">
        <v>3</v>
      </c>
      <c r="C322" s="3">
        <v>3</v>
      </c>
      <c r="D322" s="3">
        <v>60</v>
      </c>
      <c r="E322" s="3">
        <v>20</v>
      </c>
      <c r="F322" s="3"/>
      <c r="G322" s="5">
        <v>4</v>
      </c>
      <c r="H322" s="5">
        <v>2006</v>
      </c>
      <c r="I322" s="79" t="str">
        <f t="shared" si="41"/>
        <v>2006-4</v>
      </c>
      <c r="J322" s="75">
        <f>VLOOKUP(I322,Meters!$A$1:$B$165,2,FALSE)</f>
        <v>345517</v>
      </c>
      <c r="K322" s="75">
        <f t="shared" si="42"/>
        <v>5.7884271975040305E-5</v>
      </c>
      <c r="L322" s="75" t="str">
        <f t="shared" si="43"/>
        <v/>
      </c>
      <c r="M322" s="83">
        <f t="shared" si="44"/>
        <v>1</v>
      </c>
      <c r="O322" s="71" t="str">
        <f t="shared" si="45"/>
        <v/>
      </c>
    </row>
    <row r="323" spans="1:15" x14ac:dyDescent="0.2">
      <c r="A323" s="2" t="s">
        <v>35</v>
      </c>
      <c r="B323" s="3">
        <v>3</v>
      </c>
      <c r="C323" s="3">
        <v>3</v>
      </c>
      <c r="D323" s="3">
        <v>426</v>
      </c>
      <c r="E323" s="3">
        <v>142</v>
      </c>
      <c r="F323" s="3"/>
      <c r="G323" s="5">
        <v>4</v>
      </c>
      <c r="H323" s="5">
        <v>2006</v>
      </c>
      <c r="I323" s="79" t="str">
        <f t="shared" ref="I323:I386" si="46">CONCATENATE(H323,"-",G323)</f>
        <v>2006-4</v>
      </c>
      <c r="J323" s="75">
        <f>VLOOKUP(I323,Meters!$A$1:$B$165,2,FALSE)</f>
        <v>345517</v>
      </c>
      <c r="K323" s="75">
        <f t="shared" ref="K323:K386" si="47">E323/J323</f>
        <v>4.1097833102278616E-4</v>
      </c>
      <c r="L323" s="75" t="str">
        <f t="shared" ref="L323:L386" si="48">IFERROR(IF(ISBLANK(F323),"",(E323*(F323/D323)/J323)*(1/60)),"")</f>
        <v/>
      </c>
      <c r="M323" s="83">
        <f t="shared" ref="M323:M386" si="49">B323/C323</f>
        <v>1</v>
      </c>
      <c r="O323" s="71" t="str">
        <f t="shared" ref="O323:O386" si="50">IF((F323/D323)&gt;180,CONCATENATE(I323,"-ext."),"")</f>
        <v/>
      </c>
    </row>
    <row r="324" spans="1:15" x14ac:dyDescent="0.2">
      <c r="A324" s="2" t="s">
        <v>36</v>
      </c>
      <c r="B324" s="3">
        <v>86</v>
      </c>
      <c r="C324" s="3">
        <v>177</v>
      </c>
      <c r="D324" s="3">
        <v>789</v>
      </c>
      <c r="E324" s="4">
        <v>9.1744186046511604</v>
      </c>
      <c r="F324" s="3"/>
      <c r="G324" s="5">
        <v>4</v>
      </c>
      <c r="H324" s="5">
        <v>2006</v>
      </c>
      <c r="I324" s="79" t="str">
        <f t="shared" si="46"/>
        <v>2006-4</v>
      </c>
      <c r="J324" s="75">
        <f>VLOOKUP(I324,Meters!$A$1:$B$165,2,FALSE)</f>
        <v>345517</v>
      </c>
      <c r="K324" s="75">
        <f t="shared" si="47"/>
        <v>2.6552727086224876E-5</v>
      </c>
      <c r="L324" s="75" t="str">
        <f t="shared" si="48"/>
        <v/>
      </c>
      <c r="M324" s="83">
        <f t="shared" si="49"/>
        <v>0.48587570621468928</v>
      </c>
      <c r="O324" s="71" t="str">
        <f t="shared" si="50"/>
        <v/>
      </c>
    </row>
    <row r="325" spans="1:15" x14ac:dyDescent="0.2">
      <c r="A325" s="2" t="s">
        <v>37</v>
      </c>
      <c r="B325" s="3">
        <v>20</v>
      </c>
      <c r="C325" s="3">
        <v>29</v>
      </c>
      <c r="D325" s="3">
        <v>35</v>
      </c>
      <c r="E325" s="4">
        <v>1.75</v>
      </c>
      <c r="F325" s="3"/>
      <c r="G325" s="5">
        <v>4</v>
      </c>
      <c r="H325" s="5">
        <v>2006</v>
      </c>
      <c r="I325" s="79" t="str">
        <f t="shared" si="46"/>
        <v>2006-4</v>
      </c>
      <c r="J325" s="75">
        <f>VLOOKUP(I325,Meters!$A$1:$B$165,2,FALSE)</f>
        <v>345517</v>
      </c>
      <c r="K325" s="75">
        <f t="shared" si="47"/>
        <v>5.0648737978160266E-6</v>
      </c>
      <c r="L325" s="75" t="str">
        <f t="shared" si="48"/>
        <v/>
      </c>
      <c r="M325" s="83">
        <f t="shared" si="49"/>
        <v>0.68965517241379315</v>
      </c>
      <c r="O325" s="71" t="str">
        <f t="shared" si="50"/>
        <v/>
      </c>
    </row>
    <row r="326" spans="1:15" x14ac:dyDescent="0.2">
      <c r="A326" s="2" t="s">
        <v>38</v>
      </c>
      <c r="B326" s="3">
        <v>104</v>
      </c>
      <c r="C326" s="3">
        <v>115</v>
      </c>
      <c r="D326" s="3">
        <v>14861</v>
      </c>
      <c r="E326" s="4">
        <v>142.894230769231</v>
      </c>
      <c r="F326" s="3"/>
      <c r="G326" s="5">
        <v>4</v>
      </c>
      <c r="H326" s="5">
        <v>2006</v>
      </c>
      <c r="I326" s="79" t="str">
        <f t="shared" si="46"/>
        <v>2006-4</v>
      </c>
      <c r="J326" s="75">
        <f>VLOOKUP(I326,Meters!$A$1:$B$165,2,FALSE)</f>
        <v>345517</v>
      </c>
      <c r="K326" s="75">
        <f t="shared" si="47"/>
        <v>4.1356642587551696E-4</v>
      </c>
      <c r="L326" s="75" t="str">
        <f t="shared" si="48"/>
        <v/>
      </c>
      <c r="M326" s="83">
        <f t="shared" si="49"/>
        <v>0.90434782608695652</v>
      </c>
      <c r="O326" s="71" t="str">
        <f t="shared" si="50"/>
        <v/>
      </c>
    </row>
    <row r="327" spans="1:15" x14ac:dyDescent="0.2">
      <c r="A327" s="2" t="s">
        <v>39</v>
      </c>
      <c r="B327" s="3">
        <v>147</v>
      </c>
      <c r="C327" s="3">
        <v>151</v>
      </c>
      <c r="D327" s="3">
        <v>1093</v>
      </c>
      <c r="E327" s="4">
        <v>7.43537414965986</v>
      </c>
      <c r="F327" s="3"/>
      <c r="G327" s="5">
        <v>4</v>
      </c>
      <c r="H327" s="5">
        <v>2006</v>
      </c>
      <c r="I327" s="79" t="str">
        <f t="shared" si="46"/>
        <v>2006-4</v>
      </c>
      <c r="J327" s="75">
        <f>VLOOKUP(I327,Meters!$A$1:$B$165,2,FALSE)</f>
        <v>345517</v>
      </c>
      <c r="K327" s="75">
        <f t="shared" si="47"/>
        <v>2.1519560975754766E-5</v>
      </c>
      <c r="L327" s="75" t="str">
        <f t="shared" si="48"/>
        <v/>
      </c>
      <c r="M327" s="83">
        <f t="shared" si="49"/>
        <v>0.97350993377483441</v>
      </c>
      <c r="O327" s="71" t="str">
        <f t="shared" si="50"/>
        <v/>
      </c>
    </row>
    <row r="328" spans="1:15" x14ac:dyDescent="0.2">
      <c r="A328" s="2" t="s">
        <v>40</v>
      </c>
      <c r="B328" s="3">
        <v>7</v>
      </c>
      <c r="C328" s="3">
        <v>7</v>
      </c>
      <c r="D328" s="3">
        <v>4665</v>
      </c>
      <c r="E328" s="4">
        <v>666.42857142857099</v>
      </c>
      <c r="F328" s="3"/>
      <c r="G328" s="5">
        <v>4</v>
      </c>
      <c r="H328" s="5">
        <v>2006</v>
      </c>
      <c r="I328" s="79" t="str">
        <f t="shared" si="46"/>
        <v>2006-4</v>
      </c>
      <c r="J328" s="75">
        <f>VLOOKUP(I328,Meters!$A$1:$B$165,2,FALSE)</f>
        <v>345517</v>
      </c>
      <c r="K328" s="75">
        <f t="shared" si="47"/>
        <v>1.9287866340254487E-3</v>
      </c>
      <c r="L328" s="75" t="str">
        <f t="shared" si="48"/>
        <v/>
      </c>
      <c r="M328" s="83">
        <f t="shared" si="49"/>
        <v>1</v>
      </c>
      <c r="O328" s="71" t="str">
        <f t="shared" si="50"/>
        <v/>
      </c>
    </row>
    <row r="329" spans="1:15" x14ac:dyDescent="0.2">
      <c r="A329" s="2" t="s">
        <v>41</v>
      </c>
      <c r="B329" s="3">
        <v>3</v>
      </c>
      <c r="C329" s="3">
        <v>3</v>
      </c>
      <c r="D329" s="3">
        <v>3</v>
      </c>
      <c r="E329" s="3">
        <v>1</v>
      </c>
      <c r="F329" s="3"/>
      <c r="G329" s="5">
        <v>4</v>
      </c>
      <c r="H329" s="5">
        <v>2006</v>
      </c>
      <c r="I329" s="79" t="str">
        <f t="shared" si="46"/>
        <v>2006-4</v>
      </c>
      <c r="J329" s="75">
        <f>VLOOKUP(I329,Meters!$A$1:$B$165,2,FALSE)</f>
        <v>345517</v>
      </c>
      <c r="K329" s="75">
        <f t="shared" si="47"/>
        <v>2.8942135987520151E-6</v>
      </c>
      <c r="L329" s="75" t="str">
        <f t="shared" si="48"/>
        <v/>
      </c>
      <c r="M329" s="83">
        <f t="shared" si="49"/>
        <v>1</v>
      </c>
      <c r="O329" s="71" t="str">
        <f t="shared" si="50"/>
        <v/>
      </c>
    </row>
    <row r="330" spans="1:15" x14ac:dyDescent="0.2">
      <c r="A330" s="2" t="s">
        <v>43</v>
      </c>
      <c r="B330" s="3">
        <v>43</v>
      </c>
      <c r="C330" s="3">
        <v>47</v>
      </c>
      <c r="D330" s="3">
        <v>421</v>
      </c>
      <c r="E330" s="4">
        <v>9.7906976744186007</v>
      </c>
      <c r="F330" s="3"/>
      <c r="G330" s="5">
        <v>4</v>
      </c>
      <c r="H330" s="5">
        <v>2006</v>
      </c>
      <c r="I330" s="79" t="str">
        <f t="shared" si="46"/>
        <v>2006-4</v>
      </c>
      <c r="J330" s="75">
        <f>VLOOKUP(I330,Meters!$A$1:$B$165,2,FALSE)</f>
        <v>345517</v>
      </c>
      <c r="K330" s="75">
        <f t="shared" si="47"/>
        <v>2.8336370350572043E-5</v>
      </c>
      <c r="L330" s="75" t="str">
        <f t="shared" si="48"/>
        <v/>
      </c>
      <c r="M330" s="83">
        <f t="shared" si="49"/>
        <v>0.91489361702127658</v>
      </c>
      <c r="O330" s="71" t="str">
        <f t="shared" si="50"/>
        <v/>
      </c>
    </row>
    <row r="331" spans="1:15" x14ac:dyDescent="0.2">
      <c r="A331" s="2" t="s">
        <v>44</v>
      </c>
      <c r="B331" s="3">
        <v>6</v>
      </c>
      <c r="C331" s="3">
        <v>6</v>
      </c>
      <c r="D331" s="3">
        <v>29</v>
      </c>
      <c r="E331" s="4">
        <v>4.8333333333333304</v>
      </c>
      <c r="F331" s="3"/>
      <c r="G331" s="5">
        <v>4</v>
      </c>
      <c r="H331" s="5">
        <v>2006</v>
      </c>
      <c r="I331" s="79" t="str">
        <f t="shared" si="46"/>
        <v>2006-4</v>
      </c>
      <c r="J331" s="75">
        <f>VLOOKUP(I331,Meters!$A$1:$B$165,2,FALSE)</f>
        <v>345517</v>
      </c>
      <c r="K331" s="75">
        <f t="shared" si="47"/>
        <v>1.3988699060634731E-5</v>
      </c>
      <c r="L331" s="75" t="str">
        <f t="shared" si="48"/>
        <v/>
      </c>
      <c r="M331" s="83">
        <f t="shared" si="49"/>
        <v>1</v>
      </c>
      <c r="O331" s="71" t="str">
        <f t="shared" si="50"/>
        <v/>
      </c>
    </row>
    <row r="332" spans="1:15" x14ac:dyDescent="0.2">
      <c r="A332" s="2" t="s">
        <v>45</v>
      </c>
      <c r="B332" s="3">
        <v>9</v>
      </c>
      <c r="C332" s="3">
        <v>11</v>
      </c>
      <c r="D332" s="3">
        <v>521</v>
      </c>
      <c r="E332" s="4">
        <v>57.8888888888889</v>
      </c>
      <c r="F332" s="3"/>
      <c r="G332" s="5">
        <v>4</v>
      </c>
      <c r="H332" s="5">
        <v>2006</v>
      </c>
      <c r="I332" s="79" t="str">
        <f t="shared" si="46"/>
        <v>2006-4</v>
      </c>
      <c r="J332" s="75">
        <f>VLOOKUP(I332,Meters!$A$1:$B$165,2,FALSE)</f>
        <v>345517</v>
      </c>
      <c r="K332" s="75">
        <f t="shared" si="47"/>
        <v>1.6754280943886667E-4</v>
      </c>
      <c r="L332" s="75" t="str">
        <f t="shared" si="48"/>
        <v/>
      </c>
      <c r="M332" s="83">
        <f t="shared" si="49"/>
        <v>0.81818181818181823</v>
      </c>
      <c r="O332" s="71" t="str">
        <f t="shared" si="50"/>
        <v/>
      </c>
    </row>
    <row r="333" spans="1:15" x14ac:dyDescent="0.2">
      <c r="A333" s="2" t="s">
        <v>46</v>
      </c>
      <c r="B333" s="3">
        <v>54</v>
      </c>
      <c r="C333" s="3">
        <v>85</v>
      </c>
      <c r="D333" s="3">
        <v>8030</v>
      </c>
      <c r="E333" s="4">
        <v>148.70370370370401</v>
      </c>
      <c r="F333" s="3"/>
      <c r="G333" s="5">
        <v>4</v>
      </c>
      <c r="H333" s="5">
        <v>2006</v>
      </c>
      <c r="I333" s="79" t="str">
        <f t="shared" si="46"/>
        <v>2006-4</v>
      </c>
      <c r="J333" s="75">
        <f>VLOOKUP(I333,Meters!$A$1:$B$165,2,FALSE)</f>
        <v>345517</v>
      </c>
      <c r="K333" s="75">
        <f t="shared" si="47"/>
        <v>4.3038028144405053E-4</v>
      </c>
      <c r="L333" s="75" t="str">
        <f t="shared" si="48"/>
        <v/>
      </c>
      <c r="M333" s="83">
        <f t="shared" si="49"/>
        <v>0.63529411764705879</v>
      </c>
      <c r="O333" s="71" t="str">
        <f t="shared" si="50"/>
        <v/>
      </c>
    </row>
    <row r="334" spans="1:15" x14ac:dyDescent="0.2">
      <c r="A334" s="2" t="s">
        <v>47</v>
      </c>
      <c r="B334" s="3">
        <v>10</v>
      </c>
      <c r="C334" s="3">
        <v>42</v>
      </c>
      <c r="D334" s="3">
        <v>122</v>
      </c>
      <c r="E334" s="4">
        <v>12.2</v>
      </c>
      <c r="F334" s="3"/>
      <c r="G334" s="5">
        <v>4</v>
      </c>
      <c r="H334" s="5">
        <v>2006</v>
      </c>
      <c r="I334" s="79" t="str">
        <f t="shared" si="46"/>
        <v>2006-4</v>
      </c>
      <c r="J334" s="75">
        <f>VLOOKUP(I334,Meters!$A$1:$B$165,2,FALSE)</f>
        <v>345517</v>
      </c>
      <c r="K334" s="75">
        <f t="shared" si="47"/>
        <v>3.5309405904774585E-5</v>
      </c>
      <c r="L334" s="75" t="str">
        <f t="shared" si="48"/>
        <v/>
      </c>
      <c r="M334" s="83">
        <f t="shared" si="49"/>
        <v>0.23809523809523808</v>
      </c>
      <c r="O334" s="71" t="str">
        <f t="shared" si="50"/>
        <v/>
      </c>
    </row>
    <row r="335" spans="1:15" x14ac:dyDescent="0.2">
      <c r="A335" s="2" t="s">
        <v>48</v>
      </c>
      <c r="B335" s="3">
        <v>27</v>
      </c>
      <c r="C335" s="3">
        <v>28</v>
      </c>
      <c r="D335" s="3">
        <v>665</v>
      </c>
      <c r="E335" s="4">
        <v>24.629629629629601</v>
      </c>
      <c r="F335" s="3"/>
      <c r="G335" s="5">
        <v>4</v>
      </c>
      <c r="H335" s="5">
        <v>2006</v>
      </c>
      <c r="I335" s="79" t="str">
        <f t="shared" si="46"/>
        <v>2006-4</v>
      </c>
      <c r="J335" s="75">
        <f>VLOOKUP(I335,Meters!$A$1:$B$165,2,FALSE)</f>
        <v>345517</v>
      </c>
      <c r="K335" s="75">
        <f t="shared" si="47"/>
        <v>7.1283409006299547E-5</v>
      </c>
      <c r="L335" s="75" t="str">
        <f t="shared" si="48"/>
        <v/>
      </c>
      <c r="M335" s="83">
        <f t="shared" si="49"/>
        <v>0.9642857142857143</v>
      </c>
      <c r="O335" s="71" t="str">
        <f t="shared" si="50"/>
        <v/>
      </c>
    </row>
    <row r="336" spans="1:15" x14ac:dyDescent="0.2">
      <c r="A336" s="2" t="s">
        <v>49</v>
      </c>
      <c r="B336" s="3">
        <v>34</v>
      </c>
      <c r="C336" s="3">
        <v>35</v>
      </c>
      <c r="D336" s="3">
        <v>41</v>
      </c>
      <c r="E336" s="4">
        <v>1.20588235294118</v>
      </c>
      <c r="F336" s="3"/>
      <c r="G336" s="5">
        <v>4</v>
      </c>
      <c r="H336" s="5">
        <v>2006</v>
      </c>
      <c r="I336" s="79" t="str">
        <f t="shared" si="46"/>
        <v>2006-4</v>
      </c>
      <c r="J336" s="75">
        <f>VLOOKUP(I336,Meters!$A$1:$B$165,2,FALSE)</f>
        <v>345517</v>
      </c>
      <c r="K336" s="75">
        <f t="shared" si="47"/>
        <v>3.4900811043774399E-6</v>
      </c>
      <c r="L336" s="75" t="str">
        <f t="shared" si="48"/>
        <v/>
      </c>
      <c r="M336" s="83">
        <f t="shared" si="49"/>
        <v>0.97142857142857142</v>
      </c>
      <c r="O336" s="71" t="str">
        <f t="shared" si="50"/>
        <v/>
      </c>
    </row>
    <row r="337" spans="1:15" x14ac:dyDescent="0.2">
      <c r="A337" s="2" t="s">
        <v>51</v>
      </c>
      <c r="B337" s="3">
        <v>150</v>
      </c>
      <c r="C337" s="3">
        <v>172</v>
      </c>
      <c r="D337" s="3">
        <v>7396</v>
      </c>
      <c r="E337" s="4">
        <v>49.3066666666667</v>
      </c>
      <c r="F337" s="3"/>
      <c r="G337" s="5">
        <v>4</v>
      </c>
      <c r="H337" s="5">
        <v>2006</v>
      </c>
      <c r="I337" s="79" t="str">
        <f t="shared" si="46"/>
        <v>2006-4</v>
      </c>
      <c r="J337" s="75">
        <f>VLOOKUP(I337,Meters!$A$1:$B$165,2,FALSE)</f>
        <v>345517</v>
      </c>
      <c r="K337" s="75">
        <f t="shared" si="47"/>
        <v>1.4270402517579947E-4</v>
      </c>
      <c r="L337" s="75" t="str">
        <f t="shared" si="48"/>
        <v/>
      </c>
      <c r="M337" s="83">
        <f t="shared" si="49"/>
        <v>0.87209302325581395</v>
      </c>
      <c r="O337" s="71" t="str">
        <f t="shared" si="50"/>
        <v/>
      </c>
    </row>
    <row r="338" spans="1:15" x14ac:dyDescent="0.2">
      <c r="A338" s="2" t="s">
        <v>52</v>
      </c>
      <c r="B338" s="3">
        <v>150</v>
      </c>
      <c r="C338" s="3">
        <v>205</v>
      </c>
      <c r="D338" s="3">
        <v>20950</v>
      </c>
      <c r="E338" s="4">
        <v>139.666666666667</v>
      </c>
      <c r="F338" s="3"/>
      <c r="G338" s="5">
        <v>4</v>
      </c>
      <c r="H338" s="5">
        <v>2006</v>
      </c>
      <c r="I338" s="79" t="str">
        <f t="shared" si="46"/>
        <v>2006-4</v>
      </c>
      <c r="J338" s="75">
        <f>VLOOKUP(I338,Meters!$A$1:$B$165,2,FALSE)</f>
        <v>345517</v>
      </c>
      <c r="K338" s="75">
        <f t="shared" si="47"/>
        <v>4.0422516595903241E-4</v>
      </c>
      <c r="L338" s="75" t="str">
        <f t="shared" si="48"/>
        <v/>
      </c>
      <c r="M338" s="83">
        <f t="shared" si="49"/>
        <v>0.73170731707317072</v>
      </c>
      <c r="O338" s="71" t="str">
        <f t="shared" si="50"/>
        <v/>
      </c>
    </row>
    <row r="339" spans="1:15" x14ac:dyDescent="0.2">
      <c r="A339" s="2" t="s">
        <v>53</v>
      </c>
      <c r="B339" s="3">
        <v>1541</v>
      </c>
      <c r="C339" s="3">
        <v>1816</v>
      </c>
      <c r="D339" s="3">
        <v>165393</v>
      </c>
      <c r="E339" s="4">
        <v>107.328358208955</v>
      </c>
      <c r="F339" s="3"/>
      <c r="G339" s="5">
        <v>4</v>
      </c>
      <c r="H339" s="5">
        <v>2006</v>
      </c>
      <c r="I339" s="79" t="str">
        <f t="shared" si="46"/>
        <v>2006-4</v>
      </c>
      <c r="J339" s="75">
        <f>VLOOKUP(I339,Meters!$A$1:$B$165,2,FALSE)</f>
        <v>345517</v>
      </c>
      <c r="K339" s="75">
        <f t="shared" si="47"/>
        <v>3.1063119386008501E-4</v>
      </c>
      <c r="L339" s="75" t="str">
        <f t="shared" si="48"/>
        <v/>
      </c>
      <c r="M339" s="83">
        <f t="shared" si="49"/>
        <v>0.84856828193832601</v>
      </c>
      <c r="O339" s="71" t="str">
        <f t="shared" si="50"/>
        <v/>
      </c>
    </row>
    <row r="340" spans="1:15" x14ac:dyDescent="0.2">
      <c r="A340" s="2" t="s">
        <v>8</v>
      </c>
      <c r="B340" s="3">
        <v>6</v>
      </c>
      <c r="C340" s="3">
        <v>6</v>
      </c>
      <c r="D340" s="3">
        <v>361</v>
      </c>
      <c r="E340" s="4">
        <v>60.1666666666667</v>
      </c>
      <c r="F340" s="3"/>
      <c r="G340" s="5">
        <v>1</v>
      </c>
      <c r="H340" s="5">
        <v>2007</v>
      </c>
      <c r="I340" s="79" t="str">
        <f t="shared" si="46"/>
        <v>2007-1</v>
      </c>
      <c r="J340" s="75">
        <f>VLOOKUP(I340,Meters!$A$1:$B$165,2,FALSE)</f>
        <v>345974</v>
      </c>
      <c r="K340" s="75">
        <f t="shared" si="47"/>
        <v>1.739051682110988E-4</v>
      </c>
      <c r="L340" s="75" t="str">
        <f t="shared" si="48"/>
        <v/>
      </c>
      <c r="M340" s="83">
        <f t="shared" si="49"/>
        <v>1</v>
      </c>
      <c r="O340" s="71" t="str">
        <f t="shared" si="50"/>
        <v/>
      </c>
    </row>
    <row r="341" spans="1:15" x14ac:dyDescent="0.2">
      <c r="A341" s="2" t="s">
        <v>9</v>
      </c>
      <c r="B341" s="3">
        <v>34</v>
      </c>
      <c r="C341" s="3">
        <v>34</v>
      </c>
      <c r="D341" s="3">
        <v>765</v>
      </c>
      <c r="E341" s="4">
        <v>22.5</v>
      </c>
      <c r="F341" s="3"/>
      <c r="G341" s="5">
        <v>1</v>
      </c>
      <c r="H341" s="5">
        <v>2007</v>
      </c>
      <c r="I341" s="79" t="str">
        <f t="shared" si="46"/>
        <v>2007-1</v>
      </c>
      <c r="J341" s="75">
        <f>VLOOKUP(I341,Meters!$A$1:$B$165,2,FALSE)</f>
        <v>345974</v>
      </c>
      <c r="K341" s="75">
        <f t="shared" si="47"/>
        <v>6.5033788666200352E-5</v>
      </c>
      <c r="L341" s="75" t="str">
        <f t="shared" si="48"/>
        <v/>
      </c>
      <c r="M341" s="83">
        <f t="shared" si="49"/>
        <v>1</v>
      </c>
      <c r="O341" s="71" t="str">
        <f t="shared" si="50"/>
        <v/>
      </c>
    </row>
    <row r="342" spans="1:15" x14ac:dyDescent="0.2">
      <c r="A342" s="2" t="s">
        <v>10</v>
      </c>
      <c r="B342" s="3">
        <v>0</v>
      </c>
      <c r="C342" s="3">
        <v>1</v>
      </c>
      <c r="D342" s="3">
        <v>14</v>
      </c>
      <c r="E342" s="6"/>
      <c r="F342" s="3"/>
      <c r="G342" s="5">
        <v>1</v>
      </c>
      <c r="H342" s="5">
        <v>2007</v>
      </c>
      <c r="I342" s="79" t="str">
        <f t="shared" si="46"/>
        <v>2007-1</v>
      </c>
      <c r="J342" s="75">
        <f>VLOOKUP(I342,Meters!$A$1:$B$165,2,FALSE)</f>
        <v>345974</v>
      </c>
      <c r="K342" s="75">
        <f t="shared" si="47"/>
        <v>0</v>
      </c>
      <c r="L342" s="75" t="str">
        <f t="shared" si="48"/>
        <v/>
      </c>
      <c r="M342" s="83">
        <f t="shared" si="49"/>
        <v>0</v>
      </c>
      <c r="O342" s="71" t="str">
        <f t="shared" si="50"/>
        <v/>
      </c>
    </row>
    <row r="343" spans="1:15" x14ac:dyDescent="0.2">
      <c r="A343" s="2" t="s">
        <v>11</v>
      </c>
      <c r="B343" s="3">
        <v>19</v>
      </c>
      <c r="C343" s="3">
        <v>29</v>
      </c>
      <c r="D343" s="3">
        <v>763</v>
      </c>
      <c r="E343" s="4">
        <v>40.157894736842103</v>
      </c>
      <c r="F343" s="3"/>
      <c r="G343" s="5">
        <v>1</v>
      </c>
      <c r="H343" s="5">
        <v>2007</v>
      </c>
      <c r="I343" s="79" t="str">
        <f t="shared" si="46"/>
        <v>2007-1</v>
      </c>
      <c r="J343" s="75">
        <f>VLOOKUP(I343,Meters!$A$1:$B$165,2,FALSE)</f>
        <v>345974</v>
      </c>
      <c r="K343" s="75">
        <f t="shared" si="47"/>
        <v>1.160720017597915E-4</v>
      </c>
      <c r="L343" s="75" t="str">
        <f t="shared" si="48"/>
        <v/>
      </c>
      <c r="M343" s="83">
        <f t="shared" si="49"/>
        <v>0.65517241379310343</v>
      </c>
      <c r="O343" s="71" t="str">
        <f t="shared" si="50"/>
        <v/>
      </c>
    </row>
    <row r="344" spans="1:15" x14ac:dyDescent="0.2">
      <c r="A344" s="2" t="s">
        <v>12</v>
      </c>
      <c r="B344" s="3">
        <v>25</v>
      </c>
      <c r="C344" s="3">
        <v>45</v>
      </c>
      <c r="D344" s="3">
        <v>9707</v>
      </c>
      <c r="E344" s="4">
        <v>388.28</v>
      </c>
      <c r="F344" s="3"/>
      <c r="G344" s="5">
        <v>1</v>
      </c>
      <c r="H344" s="5">
        <v>2007</v>
      </c>
      <c r="I344" s="79" t="str">
        <f t="shared" si="46"/>
        <v>2007-1</v>
      </c>
      <c r="J344" s="75">
        <f>VLOOKUP(I344,Meters!$A$1:$B$165,2,FALSE)</f>
        <v>345974</v>
      </c>
      <c r="K344" s="75">
        <f t="shared" si="47"/>
        <v>1.1222808650361009E-3</v>
      </c>
      <c r="L344" s="75" t="str">
        <f t="shared" si="48"/>
        <v/>
      </c>
      <c r="M344" s="83">
        <f t="shared" si="49"/>
        <v>0.55555555555555558</v>
      </c>
      <c r="O344" s="71" t="str">
        <f t="shared" si="50"/>
        <v/>
      </c>
    </row>
    <row r="345" spans="1:15" x14ac:dyDescent="0.2">
      <c r="A345" s="2" t="s">
        <v>13</v>
      </c>
      <c r="B345" s="3">
        <v>17</v>
      </c>
      <c r="C345" s="3">
        <v>21</v>
      </c>
      <c r="D345" s="3">
        <v>1097</v>
      </c>
      <c r="E345" s="4">
        <v>64.529411764705898</v>
      </c>
      <c r="F345" s="3"/>
      <c r="G345" s="5">
        <v>1</v>
      </c>
      <c r="H345" s="5">
        <v>2007</v>
      </c>
      <c r="I345" s="79" t="str">
        <f t="shared" si="46"/>
        <v>2007-1</v>
      </c>
      <c r="J345" s="75">
        <f>VLOOKUP(I345,Meters!$A$1:$B$165,2,FALSE)</f>
        <v>345974</v>
      </c>
      <c r="K345" s="75">
        <f t="shared" si="47"/>
        <v>1.8651520566489359E-4</v>
      </c>
      <c r="L345" s="75" t="str">
        <f t="shared" si="48"/>
        <v/>
      </c>
      <c r="M345" s="83">
        <f t="shared" si="49"/>
        <v>0.80952380952380953</v>
      </c>
      <c r="O345" s="71" t="str">
        <f t="shared" si="50"/>
        <v/>
      </c>
    </row>
    <row r="346" spans="1:15" x14ac:dyDescent="0.2">
      <c r="A346" s="2" t="s">
        <v>14</v>
      </c>
      <c r="B346" s="3">
        <v>28</v>
      </c>
      <c r="C346" s="3">
        <v>56</v>
      </c>
      <c r="D346" s="3">
        <v>123</v>
      </c>
      <c r="E346" s="4">
        <v>4.3928571428571397</v>
      </c>
      <c r="F346" s="3"/>
      <c r="G346" s="5">
        <v>1</v>
      </c>
      <c r="H346" s="5">
        <v>2007</v>
      </c>
      <c r="I346" s="79" t="str">
        <f t="shared" si="46"/>
        <v>2007-1</v>
      </c>
      <c r="J346" s="75">
        <f>VLOOKUP(I346,Meters!$A$1:$B$165,2,FALSE)</f>
        <v>345974</v>
      </c>
      <c r="K346" s="75">
        <f t="shared" si="47"/>
        <v>1.2697073025305774E-5</v>
      </c>
      <c r="L346" s="75" t="str">
        <f t="shared" si="48"/>
        <v/>
      </c>
      <c r="M346" s="83">
        <f t="shared" si="49"/>
        <v>0.5</v>
      </c>
      <c r="O346" s="71" t="str">
        <f t="shared" si="50"/>
        <v/>
      </c>
    </row>
    <row r="347" spans="1:15" x14ac:dyDescent="0.2">
      <c r="A347" s="2" t="s">
        <v>15</v>
      </c>
      <c r="B347" s="3">
        <v>16</v>
      </c>
      <c r="C347" s="3">
        <v>23</v>
      </c>
      <c r="D347" s="3">
        <v>1974</v>
      </c>
      <c r="E347" s="4">
        <v>123.375</v>
      </c>
      <c r="F347" s="3"/>
      <c r="G347" s="5">
        <v>1</v>
      </c>
      <c r="H347" s="5">
        <v>2007</v>
      </c>
      <c r="I347" s="79" t="str">
        <f t="shared" si="46"/>
        <v>2007-1</v>
      </c>
      <c r="J347" s="75">
        <f>VLOOKUP(I347,Meters!$A$1:$B$165,2,FALSE)</f>
        <v>345974</v>
      </c>
      <c r="K347" s="75">
        <f t="shared" si="47"/>
        <v>3.566019411863319E-4</v>
      </c>
      <c r="L347" s="75" t="str">
        <f t="shared" si="48"/>
        <v/>
      </c>
      <c r="M347" s="83">
        <f t="shared" si="49"/>
        <v>0.69565217391304346</v>
      </c>
      <c r="O347" s="71" t="str">
        <f t="shared" si="50"/>
        <v/>
      </c>
    </row>
    <row r="348" spans="1:15" x14ac:dyDescent="0.2">
      <c r="A348" s="2" t="s">
        <v>16</v>
      </c>
      <c r="B348" s="3">
        <v>65</v>
      </c>
      <c r="C348" s="3">
        <v>100</v>
      </c>
      <c r="D348" s="3">
        <v>174</v>
      </c>
      <c r="E348" s="4">
        <v>2.6769230769230798</v>
      </c>
      <c r="F348" s="3"/>
      <c r="G348" s="5">
        <v>1</v>
      </c>
      <c r="H348" s="5">
        <v>2007</v>
      </c>
      <c r="I348" s="79" t="str">
        <f t="shared" si="46"/>
        <v>2007-1</v>
      </c>
      <c r="J348" s="75">
        <f>VLOOKUP(I348,Meters!$A$1:$B$165,2,FALSE)</f>
        <v>345974</v>
      </c>
      <c r="K348" s="75">
        <f t="shared" si="47"/>
        <v>7.7373533182351263E-6</v>
      </c>
      <c r="L348" s="75" t="str">
        <f t="shared" si="48"/>
        <v/>
      </c>
      <c r="M348" s="83">
        <f t="shared" si="49"/>
        <v>0.65</v>
      </c>
      <c r="O348" s="71" t="str">
        <f t="shared" si="50"/>
        <v/>
      </c>
    </row>
    <row r="349" spans="1:15" x14ac:dyDescent="0.2">
      <c r="A349" s="2" t="s">
        <v>17</v>
      </c>
      <c r="B349" s="3">
        <v>2</v>
      </c>
      <c r="C349" s="3">
        <v>4</v>
      </c>
      <c r="D349" s="3">
        <v>65</v>
      </c>
      <c r="E349" s="4">
        <v>32.5</v>
      </c>
      <c r="F349" s="3"/>
      <c r="G349" s="5">
        <v>1</v>
      </c>
      <c r="H349" s="5">
        <v>2007</v>
      </c>
      <c r="I349" s="79" t="str">
        <f t="shared" si="46"/>
        <v>2007-1</v>
      </c>
      <c r="J349" s="75">
        <f>VLOOKUP(I349,Meters!$A$1:$B$165,2,FALSE)</f>
        <v>345974</v>
      </c>
      <c r="K349" s="75">
        <f t="shared" si="47"/>
        <v>9.3937694740067171E-5</v>
      </c>
      <c r="L349" s="75" t="str">
        <f t="shared" si="48"/>
        <v/>
      </c>
      <c r="M349" s="83">
        <f t="shared" si="49"/>
        <v>0.5</v>
      </c>
      <c r="O349" s="71" t="str">
        <f t="shared" si="50"/>
        <v/>
      </c>
    </row>
    <row r="350" spans="1:15" x14ac:dyDescent="0.2">
      <c r="A350" s="2" t="s">
        <v>18</v>
      </c>
      <c r="B350" s="3">
        <v>172</v>
      </c>
      <c r="C350" s="3">
        <v>239</v>
      </c>
      <c r="D350" s="3">
        <v>10</v>
      </c>
      <c r="E350" s="4">
        <v>5.8139534883720902E-2</v>
      </c>
      <c r="F350" s="3"/>
      <c r="G350" s="5">
        <v>1</v>
      </c>
      <c r="H350" s="5">
        <v>2007</v>
      </c>
      <c r="I350" s="79" t="str">
        <f t="shared" si="46"/>
        <v>2007-1</v>
      </c>
      <c r="J350" s="75">
        <f>VLOOKUP(I350,Meters!$A$1:$B$165,2,FALSE)</f>
        <v>345974</v>
      </c>
      <c r="K350" s="75">
        <f t="shared" si="47"/>
        <v>1.6804596554573727E-7</v>
      </c>
      <c r="L350" s="75" t="str">
        <f t="shared" si="48"/>
        <v/>
      </c>
      <c r="M350" s="83">
        <f t="shared" si="49"/>
        <v>0.71966527196652719</v>
      </c>
      <c r="O350" s="71" t="str">
        <f t="shared" si="50"/>
        <v/>
      </c>
    </row>
    <row r="351" spans="1:15" x14ac:dyDescent="0.2">
      <c r="A351" s="2" t="s">
        <v>19</v>
      </c>
      <c r="B351" s="3">
        <v>63</v>
      </c>
      <c r="C351" s="3">
        <v>81</v>
      </c>
      <c r="D351" s="3">
        <v>1077</v>
      </c>
      <c r="E351" s="4">
        <v>17.095238095238098</v>
      </c>
      <c r="F351" s="3"/>
      <c r="G351" s="5">
        <v>1</v>
      </c>
      <c r="H351" s="5">
        <v>2007</v>
      </c>
      <c r="I351" s="79" t="str">
        <f t="shared" si="46"/>
        <v>2007-1</v>
      </c>
      <c r="J351" s="75">
        <f>VLOOKUP(I351,Meters!$A$1:$B$165,2,FALSE)</f>
        <v>345974</v>
      </c>
      <c r="K351" s="75">
        <f t="shared" si="47"/>
        <v>4.9411915621515197E-5</v>
      </c>
      <c r="L351" s="75" t="str">
        <f t="shared" si="48"/>
        <v/>
      </c>
      <c r="M351" s="83">
        <f t="shared" si="49"/>
        <v>0.77777777777777779</v>
      </c>
      <c r="O351" s="71" t="str">
        <f t="shared" si="50"/>
        <v/>
      </c>
    </row>
    <row r="352" spans="1:15" x14ac:dyDescent="0.2">
      <c r="A352" s="2" t="s">
        <v>20</v>
      </c>
      <c r="B352" s="3">
        <v>11</v>
      </c>
      <c r="C352" s="3">
        <v>14</v>
      </c>
      <c r="D352" s="3">
        <v>79</v>
      </c>
      <c r="E352" s="4">
        <v>7.1818181818181799</v>
      </c>
      <c r="F352" s="3"/>
      <c r="G352" s="5">
        <v>1</v>
      </c>
      <c r="H352" s="5">
        <v>2007</v>
      </c>
      <c r="I352" s="79" t="str">
        <f t="shared" si="46"/>
        <v>2007-1</v>
      </c>
      <c r="J352" s="75">
        <f>VLOOKUP(I352,Meters!$A$1:$B$165,2,FALSE)</f>
        <v>345974</v>
      </c>
      <c r="K352" s="75">
        <f t="shared" si="47"/>
        <v>2.0758259816686168E-5</v>
      </c>
      <c r="L352" s="75" t="str">
        <f t="shared" si="48"/>
        <v/>
      </c>
      <c r="M352" s="83">
        <f t="shared" si="49"/>
        <v>0.7857142857142857</v>
      </c>
      <c r="O352" s="71" t="str">
        <f t="shared" si="50"/>
        <v/>
      </c>
    </row>
    <row r="353" spans="1:15" x14ac:dyDescent="0.2">
      <c r="A353" s="2" t="s">
        <v>21</v>
      </c>
      <c r="B353" s="3">
        <v>1</v>
      </c>
      <c r="C353" s="3">
        <v>1</v>
      </c>
      <c r="D353" s="3">
        <v>36</v>
      </c>
      <c r="E353" s="3">
        <v>36</v>
      </c>
      <c r="F353" s="3"/>
      <c r="G353" s="5">
        <v>1</v>
      </c>
      <c r="H353" s="5">
        <v>2007</v>
      </c>
      <c r="I353" s="79" t="str">
        <f t="shared" si="46"/>
        <v>2007-1</v>
      </c>
      <c r="J353" s="75">
        <f>VLOOKUP(I353,Meters!$A$1:$B$165,2,FALSE)</f>
        <v>345974</v>
      </c>
      <c r="K353" s="75">
        <f t="shared" si="47"/>
        <v>1.0405406186592057E-4</v>
      </c>
      <c r="L353" s="75" t="str">
        <f t="shared" si="48"/>
        <v/>
      </c>
      <c r="M353" s="83">
        <f t="shared" si="49"/>
        <v>1</v>
      </c>
      <c r="O353" s="71" t="str">
        <f t="shared" si="50"/>
        <v/>
      </c>
    </row>
    <row r="354" spans="1:15" x14ac:dyDescent="0.2">
      <c r="A354" s="2" t="s">
        <v>22</v>
      </c>
      <c r="B354" s="3">
        <v>14</v>
      </c>
      <c r="C354" s="3">
        <v>27</v>
      </c>
      <c r="D354" s="3">
        <v>55</v>
      </c>
      <c r="E354" s="4">
        <v>3.9285714285714302</v>
      </c>
      <c r="F354" s="3"/>
      <c r="G354" s="5">
        <v>1</v>
      </c>
      <c r="H354" s="5">
        <v>2007</v>
      </c>
      <c r="I354" s="79" t="str">
        <f t="shared" si="46"/>
        <v>2007-1</v>
      </c>
      <c r="J354" s="75">
        <f>VLOOKUP(I354,Meters!$A$1:$B$165,2,FALSE)</f>
        <v>345974</v>
      </c>
      <c r="K354" s="75">
        <f t="shared" si="47"/>
        <v>1.1355105957590541E-5</v>
      </c>
      <c r="L354" s="75" t="str">
        <f t="shared" si="48"/>
        <v/>
      </c>
      <c r="M354" s="83">
        <f t="shared" si="49"/>
        <v>0.51851851851851849</v>
      </c>
      <c r="O354" s="71" t="str">
        <f t="shared" si="50"/>
        <v/>
      </c>
    </row>
    <row r="355" spans="1:15" x14ac:dyDescent="0.2">
      <c r="A355" s="2" t="s">
        <v>23</v>
      </c>
      <c r="B355" s="3">
        <v>7</v>
      </c>
      <c r="C355" s="3">
        <v>7</v>
      </c>
      <c r="D355" s="3">
        <v>476</v>
      </c>
      <c r="E355" s="3">
        <v>68</v>
      </c>
      <c r="F355" s="3"/>
      <c r="G355" s="5">
        <v>1</v>
      </c>
      <c r="H355" s="5">
        <v>2007</v>
      </c>
      <c r="I355" s="79" t="str">
        <f t="shared" si="46"/>
        <v>2007-1</v>
      </c>
      <c r="J355" s="75">
        <f>VLOOKUP(I355,Meters!$A$1:$B$165,2,FALSE)</f>
        <v>345974</v>
      </c>
      <c r="K355" s="75">
        <f t="shared" si="47"/>
        <v>1.9654656130229438E-4</v>
      </c>
      <c r="L355" s="75" t="str">
        <f t="shared" si="48"/>
        <v/>
      </c>
      <c r="M355" s="83">
        <f t="shared" si="49"/>
        <v>1</v>
      </c>
      <c r="O355" s="71" t="str">
        <f t="shared" si="50"/>
        <v/>
      </c>
    </row>
    <row r="356" spans="1:15" x14ac:dyDescent="0.2">
      <c r="A356" s="2" t="s">
        <v>24</v>
      </c>
      <c r="B356" s="3">
        <v>13</v>
      </c>
      <c r="C356" s="3">
        <v>111</v>
      </c>
      <c r="D356" s="3">
        <v>16</v>
      </c>
      <c r="E356" s="4">
        <v>1.2307692307692299</v>
      </c>
      <c r="F356" s="3"/>
      <c r="G356" s="5">
        <v>1</v>
      </c>
      <c r="H356" s="5">
        <v>2007</v>
      </c>
      <c r="I356" s="79" t="str">
        <f t="shared" si="46"/>
        <v>2007-1</v>
      </c>
      <c r="J356" s="75">
        <f>VLOOKUP(I356,Meters!$A$1:$B$165,2,FALSE)</f>
        <v>345974</v>
      </c>
      <c r="K356" s="75">
        <f t="shared" si="47"/>
        <v>3.5574038244759143E-6</v>
      </c>
      <c r="L356" s="75" t="str">
        <f t="shared" si="48"/>
        <v/>
      </c>
      <c r="M356" s="83">
        <f t="shared" si="49"/>
        <v>0.11711711711711711</v>
      </c>
      <c r="O356" s="71" t="str">
        <f t="shared" si="50"/>
        <v/>
      </c>
    </row>
    <row r="357" spans="1:15" x14ac:dyDescent="0.2">
      <c r="A357" s="2" t="s">
        <v>26</v>
      </c>
      <c r="B357" s="3">
        <v>3</v>
      </c>
      <c r="C357" s="3">
        <v>5</v>
      </c>
      <c r="D357" s="3">
        <v>181</v>
      </c>
      <c r="E357" s="4">
        <v>60.3333333333333</v>
      </c>
      <c r="F357" s="3"/>
      <c r="G357" s="5">
        <v>1</v>
      </c>
      <c r="H357" s="5">
        <v>2007</v>
      </c>
      <c r="I357" s="79" t="str">
        <f t="shared" si="46"/>
        <v>2007-1</v>
      </c>
      <c r="J357" s="75">
        <f>VLOOKUP(I357,Meters!$A$1:$B$165,2,FALSE)</f>
        <v>345974</v>
      </c>
      <c r="K357" s="75">
        <f t="shared" si="47"/>
        <v>1.7438689997899639E-4</v>
      </c>
      <c r="L357" s="75" t="str">
        <f t="shared" si="48"/>
        <v/>
      </c>
      <c r="M357" s="83">
        <f t="shared" si="49"/>
        <v>0.6</v>
      </c>
      <c r="O357" s="71" t="str">
        <f t="shared" si="50"/>
        <v/>
      </c>
    </row>
    <row r="358" spans="1:15" x14ac:dyDescent="0.2">
      <c r="A358" s="2" t="s">
        <v>27</v>
      </c>
      <c r="B358" s="3">
        <v>5</v>
      </c>
      <c r="C358" s="3">
        <v>6</v>
      </c>
      <c r="D358" s="3">
        <v>307</v>
      </c>
      <c r="E358" s="4">
        <v>61.4</v>
      </c>
      <c r="F358" s="3"/>
      <c r="G358" s="5">
        <v>1</v>
      </c>
      <c r="H358" s="5">
        <v>2007</v>
      </c>
      <c r="I358" s="79" t="str">
        <f t="shared" si="46"/>
        <v>2007-1</v>
      </c>
      <c r="J358" s="75">
        <f>VLOOKUP(I358,Meters!$A$1:$B$165,2,FALSE)</f>
        <v>345974</v>
      </c>
      <c r="K358" s="75">
        <f t="shared" si="47"/>
        <v>1.774699832935423E-4</v>
      </c>
      <c r="L358" s="75" t="str">
        <f t="shared" si="48"/>
        <v/>
      </c>
      <c r="M358" s="83">
        <f t="shared" si="49"/>
        <v>0.83333333333333337</v>
      </c>
      <c r="O358" s="71" t="str">
        <f t="shared" si="50"/>
        <v/>
      </c>
    </row>
    <row r="359" spans="1:15" x14ac:dyDescent="0.2">
      <c r="A359" s="2" t="s">
        <v>29</v>
      </c>
      <c r="B359" s="3">
        <v>1</v>
      </c>
      <c r="C359" s="3">
        <v>1</v>
      </c>
      <c r="D359" s="3">
        <v>746</v>
      </c>
      <c r="E359" s="3">
        <v>746</v>
      </c>
      <c r="F359" s="3"/>
      <c r="G359" s="5">
        <v>1</v>
      </c>
      <c r="H359" s="5">
        <v>2007</v>
      </c>
      <c r="I359" s="79" t="str">
        <f t="shared" si="46"/>
        <v>2007-1</v>
      </c>
      <c r="J359" s="75">
        <f>VLOOKUP(I359,Meters!$A$1:$B$165,2,FALSE)</f>
        <v>345974</v>
      </c>
      <c r="K359" s="75">
        <f t="shared" si="47"/>
        <v>2.156231393110465E-3</v>
      </c>
      <c r="L359" s="75" t="str">
        <f t="shared" si="48"/>
        <v/>
      </c>
      <c r="M359" s="83">
        <f t="shared" si="49"/>
        <v>1</v>
      </c>
      <c r="O359" s="71" t="str">
        <f t="shared" si="50"/>
        <v/>
      </c>
    </row>
    <row r="360" spans="1:15" x14ac:dyDescent="0.2">
      <c r="A360" s="2" t="s">
        <v>30</v>
      </c>
      <c r="B360" s="3">
        <v>88</v>
      </c>
      <c r="C360" s="3">
        <v>88</v>
      </c>
      <c r="D360" s="3">
        <v>5438</v>
      </c>
      <c r="E360" s="4">
        <v>61.795454545454497</v>
      </c>
      <c r="F360" s="3"/>
      <c r="G360" s="5">
        <v>1</v>
      </c>
      <c r="H360" s="5">
        <v>2007</v>
      </c>
      <c r="I360" s="79" t="str">
        <f t="shared" si="46"/>
        <v>2007-1</v>
      </c>
      <c r="J360" s="75">
        <f>VLOOKUP(I360,Meters!$A$1:$B$165,2,FALSE)</f>
        <v>345974</v>
      </c>
      <c r="K360" s="75">
        <f t="shared" si="47"/>
        <v>1.7861300139737234E-4</v>
      </c>
      <c r="L360" s="75" t="str">
        <f t="shared" si="48"/>
        <v/>
      </c>
      <c r="M360" s="83">
        <f t="shared" si="49"/>
        <v>1</v>
      </c>
      <c r="O360" s="71" t="str">
        <f t="shared" si="50"/>
        <v/>
      </c>
    </row>
    <row r="361" spans="1:15" x14ac:dyDescent="0.2">
      <c r="A361" s="2" t="s">
        <v>31</v>
      </c>
      <c r="B361" s="3">
        <v>54</v>
      </c>
      <c r="C361" s="3">
        <v>74</v>
      </c>
      <c r="D361" s="3">
        <v>1695</v>
      </c>
      <c r="E361" s="4">
        <v>31.3888888888889</v>
      </c>
      <c r="F361" s="3"/>
      <c r="G361" s="5">
        <v>1</v>
      </c>
      <c r="H361" s="5">
        <v>2007</v>
      </c>
      <c r="I361" s="79" t="str">
        <f t="shared" si="46"/>
        <v>2007-1</v>
      </c>
      <c r="J361" s="75">
        <f>VLOOKUP(I361,Meters!$A$1:$B$165,2,FALSE)</f>
        <v>345974</v>
      </c>
      <c r="K361" s="75">
        <f t="shared" si="47"/>
        <v>9.0726149620748664E-5</v>
      </c>
      <c r="L361" s="75" t="str">
        <f t="shared" si="48"/>
        <v/>
      </c>
      <c r="M361" s="83">
        <f t="shared" si="49"/>
        <v>0.72972972972972971</v>
      </c>
      <c r="O361" s="71" t="str">
        <f t="shared" si="50"/>
        <v/>
      </c>
    </row>
    <row r="362" spans="1:15" x14ac:dyDescent="0.2">
      <c r="A362" s="2" t="s">
        <v>32</v>
      </c>
      <c r="B362" s="3">
        <v>7</v>
      </c>
      <c r="C362" s="3">
        <v>8</v>
      </c>
      <c r="D362" s="3">
        <v>1773</v>
      </c>
      <c r="E362" s="4">
        <v>253.28571428571399</v>
      </c>
      <c r="F362" s="3"/>
      <c r="G362" s="5">
        <v>1</v>
      </c>
      <c r="H362" s="5">
        <v>2007</v>
      </c>
      <c r="I362" s="79" t="str">
        <f t="shared" si="46"/>
        <v>2007-1</v>
      </c>
      <c r="J362" s="75">
        <f>VLOOKUP(I362,Meters!$A$1:$B$165,2,FALSE)</f>
        <v>345974</v>
      </c>
      <c r="K362" s="75">
        <f t="shared" si="47"/>
        <v>7.3209464955665453E-4</v>
      </c>
      <c r="L362" s="75" t="str">
        <f t="shared" si="48"/>
        <v/>
      </c>
      <c r="M362" s="83">
        <f t="shared" si="49"/>
        <v>0.875</v>
      </c>
      <c r="O362" s="71" t="str">
        <f t="shared" si="50"/>
        <v/>
      </c>
    </row>
    <row r="363" spans="1:15" x14ac:dyDescent="0.2">
      <c r="A363" s="2" t="s">
        <v>33</v>
      </c>
      <c r="B363" s="3">
        <v>0</v>
      </c>
      <c r="C363" s="3">
        <v>4</v>
      </c>
      <c r="D363" s="3">
        <v>8</v>
      </c>
      <c r="E363" s="6"/>
      <c r="F363" s="3"/>
      <c r="G363" s="5">
        <v>1</v>
      </c>
      <c r="H363" s="5">
        <v>2007</v>
      </c>
      <c r="I363" s="79" t="str">
        <f t="shared" si="46"/>
        <v>2007-1</v>
      </c>
      <c r="J363" s="75">
        <f>VLOOKUP(I363,Meters!$A$1:$B$165,2,FALSE)</f>
        <v>345974</v>
      </c>
      <c r="K363" s="75">
        <f t="shared" si="47"/>
        <v>0</v>
      </c>
      <c r="L363" s="75" t="str">
        <f t="shared" si="48"/>
        <v/>
      </c>
      <c r="M363" s="83">
        <f t="shared" si="49"/>
        <v>0</v>
      </c>
      <c r="O363" s="71" t="str">
        <f t="shared" si="50"/>
        <v/>
      </c>
    </row>
    <row r="364" spans="1:15" x14ac:dyDescent="0.2">
      <c r="A364" s="2" t="s">
        <v>35</v>
      </c>
      <c r="B364" s="3">
        <v>5</v>
      </c>
      <c r="C364" s="3">
        <v>5</v>
      </c>
      <c r="D364" s="3">
        <v>1858</v>
      </c>
      <c r="E364" s="4">
        <v>371.6</v>
      </c>
      <c r="F364" s="3"/>
      <c r="G364" s="5">
        <v>1</v>
      </c>
      <c r="H364" s="5">
        <v>2007</v>
      </c>
      <c r="I364" s="79" t="str">
        <f t="shared" si="46"/>
        <v>2007-1</v>
      </c>
      <c r="J364" s="75">
        <f>VLOOKUP(I364,Meters!$A$1:$B$165,2,FALSE)</f>
        <v>345974</v>
      </c>
      <c r="K364" s="75">
        <f t="shared" si="47"/>
        <v>1.0740691497048913E-3</v>
      </c>
      <c r="L364" s="75" t="str">
        <f t="shared" si="48"/>
        <v/>
      </c>
      <c r="M364" s="83">
        <f t="shared" si="49"/>
        <v>1</v>
      </c>
      <c r="O364" s="71" t="str">
        <f t="shared" si="50"/>
        <v/>
      </c>
    </row>
    <row r="365" spans="1:15" x14ac:dyDescent="0.2">
      <c r="A365" s="2" t="s">
        <v>36</v>
      </c>
      <c r="B365" s="3">
        <v>91</v>
      </c>
      <c r="C365" s="3">
        <v>167</v>
      </c>
      <c r="D365" s="3">
        <v>386</v>
      </c>
      <c r="E365" s="4">
        <v>4.24175824175824</v>
      </c>
      <c r="F365" s="3"/>
      <c r="G365" s="5">
        <v>1</v>
      </c>
      <c r="H365" s="5">
        <v>2007</v>
      </c>
      <c r="I365" s="79" t="str">
        <f t="shared" si="46"/>
        <v>2007-1</v>
      </c>
      <c r="J365" s="75">
        <f>VLOOKUP(I365,Meters!$A$1:$B$165,2,FALSE)</f>
        <v>345974</v>
      </c>
      <c r="K365" s="75">
        <f t="shared" si="47"/>
        <v>1.2260338180783064E-5</v>
      </c>
      <c r="L365" s="75" t="str">
        <f t="shared" si="48"/>
        <v/>
      </c>
      <c r="M365" s="83">
        <f t="shared" si="49"/>
        <v>0.54491017964071853</v>
      </c>
      <c r="O365" s="71" t="str">
        <f t="shared" si="50"/>
        <v/>
      </c>
    </row>
    <row r="366" spans="1:15" x14ac:dyDescent="0.2">
      <c r="A366" s="2" t="s">
        <v>37</v>
      </c>
      <c r="B366" s="3">
        <v>18</v>
      </c>
      <c r="C366" s="3">
        <v>25</v>
      </c>
      <c r="D366" s="3">
        <v>30</v>
      </c>
      <c r="E366" s="4">
        <v>1.6666666666666701</v>
      </c>
      <c r="F366" s="3"/>
      <c r="G366" s="5">
        <v>1</v>
      </c>
      <c r="H366" s="5">
        <v>2007</v>
      </c>
      <c r="I366" s="79" t="str">
        <f t="shared" si="46"/>
        <v>2007-1</v>
      </c>
      <c r="J366" s="75">
        <f>VLOOKUP(I366,Meters!$A$1:$B$165,2,FALSE)</f>
        <v>345974</v>
      </c>
      <c r="K366" s="75">
        <f t="shared" si="47"/>
        <v>4.8173176789778136E-6</v>
      </c>
      <c r="L366" s="75" t="str">
        <f t="shared" si="48"/>
        <v/>
      </c>
      <c r="M366" s="83">
        <f t="shared" si="49"/>
        <v>0.72</v>
      </c>
      <c r="O366" s="71" t="str">
        <f t="shared" si="50"/>
        <v/>
      </c>
    </row>
    <row r="367" spans="1:15" x14ac:dyDescent="0.2">
      <c r="A367" s="2" t="s">
        <v>38</v>
      </c>
      <c r="B367" s="3">
        <v>97</v>
      </c>
      <c r="C367" s="3">
        <v>100</v>
      </c>
      <c r="D367" s="3">
        <v>8839</v>
      </c>
      <c r="E367" s="4">
        <v>91.123711340206199</v>
      </c>
      <c r="F367" s="3"/>
      <c r="G367" s="5">
        <v>1</v>
      </c>
      <c r="H367" s="5">
        <v>2007</v>
      </c>
      <c r="I367" s="79" t="str">
        <f t="shared" si="46"/>
        <v>2007-1</v>
      </c>
      <c r="J367" s="75">
        <f>VLOOKUP(I367,Meters!$A$1:$B$165,2,FALSE)</f>
        <v>345974</v>
      </c>
      <c r="K367" s="75">
        <f t="shared" si="47"/>
        <v>2.6338311936794728E-4</v>
      </c>
      <c r="L367" s="75" t="str">
        <f t="shared" si="48"/>
        <v/>
      </c>
      <c r="M367" s="83">
        <f t="shared" si="49"/>
        <v>0.97</v>
      </c>
      <c r="O367" s="71" t="str">
        <f t="shared" si="50"/>
        <v/>
      </c>
    </row>
    <row r="368" spans="1:15" x14ac:dyDescent="0.2">
      <c r="A368" s="2" t="s">
        <v>39</v>
      </c>
      <c r="B368" s="3">
        <v>52</v>
      </c>
      <c r="C368" s="3">
        <v>54</v>
      </c>
      <c r="D368" s="3">
        <v>536</v>
      </c>
      <c r="E368" s="4">
        <v>10.307692307692299</v>
      </c>
      <c r="F368" s="3"/>
      <c r="G368" s="5">
        <v>1</v>
      </c>
      <c r="H368" s="5">
        <v>2007</v>
      </c>
      <c r="I368" s="79" t="str">
        <f t="shared" si="46"/>
        <v>2007-1</v>
      </c>
      <c r="J368" s="75">
        <f>VLOOKUP(I368,Meters!$A$1:$B$165,2,FALSE)</f>
        <v>345974</v>
      </c>
      <c r="K368" s="75">
        <f t="shared" si="47"/>
        <v>2.9793257029985777E-5</v>
      </c>
      <c r="L368" s="75" t="str">
        <f t="shared" si="48"/>
        <v/>
      </c>
      <c r="M368" s="83">
        <f t="shared" si="49"/>
        <v>0.96296296296296291</v>
      </c>
      <c r="O368" s="71" t="str">
        <f t="shared" si="50"/>
        <v/>
      </c>
    </row>
    <row r="369" spans="1:15" x14ac:dyDescent="0.2">
      <c r="A369" s="2" t="s">
        <v>41</v>
      </c>
      <c r="B369" s="3">
        <v>3</v>
      </c>
      <c r="C369" s="3">
        <v>3</v>
      </c>
      <c r="D369" s="3">
        <v>94</v>
      </c>
      <c r="E369" s="4">
        <v>31.3333333333333</v>
      </c>
      <c r="F369" s="3"/>
      <c r="G369" s="5">
        <v>1</v>
      </c>
      <c r="H369" s="5">
        <v>2007</v>
      </c>
      <c r="I369" s="79" t="str">
        <f t="shared" si="46"/>
        <v>2007-1</v>
      </c>
      <c r="J369" s="75">
        <f>VLOOKUP(I369,Meters!$A$1:$B$165,2,FALSE)</f>
        <v>345974</v>
      </c>
      <c r="K369" s="75">
        <f t="shared" si="47"/>
        <v>9.0565572364782615E-5</v>
      </c>
      <c r="L369" s="75" t="str">
        <f t="shared" si="48"/>
        <v/>
      </c>
      <c r="M369" s="83">
        <f t="shared" si="49"/>
        <v>1</v>
      </c>
      <c r="O369" s="71" t="str">
        <f t="shared" si="50"/>
        <v/>
      </c>
    </row>
    <row r="370" spans="1:15" x14ac:dyDescent="0.2">
      <c r="A370" s="2" t="s">
        <v>42</v>
      </c>
      <c r="B370" s="3">
        <v>4</v>
      </c>
      <c r="C370" s="3">
        <v>4</v>
      </c>
      <c r="D370" s="3">
        <v>3356</v>
      </c>
      <c r="E370" s="3">
        <v>839</v>
      </c>
      <c r="F370" s="3"/>
      <c r="G370" s="5">
        <v>1</v>
      </c>
      <c r="H370" s="5">
        <v>2007</v>
      </c>
      <c r="I370" s="79" t="str">
        <f t="shared" si="46"/>
        <v>2007-1</v>
      </c>
      <c r="J370" s="75">
        <f>VLOOKUP(I370,Meters!$A$1:$B$165,2,FALSE)</f>
        <v>345974</v>
      </c>
      <c r="K370" s="75">
        <f t="shared" si="47"/>
        <v>2.4250377195974265E-3</v>
      </c>
      <c r="L370" s="75" t="str">
        <f t="shared" si="48"/>
        <v/>
      </c>
      <c r="M370" s="83">
        <f t="shared" si="49"/>
        <v>1</v>
      </c>
      <c r="O370" s="71" t="str">
        <f t="shared" si="50"/>
        <v/>
      </c>
    </row>
    <row r="371" spans="1:15" x14ac:dyDescent="0.2">
      <c r="A371" s="2" t="s">
        <v>43</v>
      </c>
      <c r="B371" s="3">
        <v>36</v>
      </c>
      <c r="C371" s="3">
        <v>42</v>
      </c>
      <c r="D371" s="3">
        <v>853</v>
      </c>
      <c r="E371" s="4">
        <v>23.6944444444444</v>
      </c>
      <c r="F371" s="3"/>
      <c r="G371" s="5">
        <v>1</v>
      </c>
      <c r="H371" s="5">
        <v>2007</v>
      </c>
      <c r="I371" s="79" t="str">
        <f t="shared" si="46"/>
        <v>2007-1</v>
      </c>
      <c r="J371" s="75">
        <f>VLOOKUP(I371,Meters!$A$1:$B$165,2,FALSE)</f>
        <v>345974</v>
      </c>
      <c r="K371" s="75">
        <f t="shared" si="47"/>
        <v>6.8486199669467654E-5</v>
      </c>
      <c r="L371" s="75" t="str">
        <f t="shared" si="48"/>
        <v/>
      </c>
      <c r="M371" s="83">
        <f t="shared" si="49"/>
        <v>0.8571428571428571</v>
      </c>
      <c r="O371" s="71" t="str">
        <f t="shared" si="50"/>
        <v/>
      </c>
    </row>
    <row r="372" spans="1:15" x14ac:dyDescent="0.2">
      <c r="A372" s="2" t="s">
        <v>44</v>
      </c>
      <c r="B372" s="3">
        <v>15</v>
      </c>
      <c r="C372" s="3">
        <v>16</v>
      </c>
      <c r="D372" s="3">
        <v>155</v>
      </c>
      <c r="E372" s="4">
        <v>10.3333333333333</v>
      </c>
      <c r="F372" s="3"/>
      <c r="G372" s="5">
        <v>1</v>
      </c>
      <c r="H372" s="5">
        <v>2007</v>
      </c>
      <c r="I372" s="79" t="str">
        <f t="shared" si="46"/>
        <v>2007-1</v>
      </c>
      <c r="J372" s="75">
        <f>VLOOKUP(I372,Meters!$A$1:$B$165,2,FALSE)</f>
        <v>345974</v>
      </c>
      <c r="K372" s="75">
        <f t="shared" si="47"/>
        <v>2.9867369609662287E-5</v>
      </c>
      <c r="L372" s="75" t="str">
        <f t="shared" si="48"/>
        <v/>
      </c>
      <c r="M372" s="83">
        <f t="shared" si="49"/>
        <v>0.9375</v>
      </c>
      <c r="O372" s="71" t="str">
        <f t="shared" si="50"/>
        <v/>
      </c>
    </row>
    <row r="373" spans="1:15" x14ac:dyDescent="0.2">
      <c r="A373" s="2" t="s">
        <v>45</v>
      </c>
      <c r="B373" s="3">
        <v>19</v>
      </c>
      <c r="C373" s="3">
        <v>23</v>
      </c>
      <c r="D373" s="3">
        <v>1476</v>
      </c>
      <c r="E373" s="4">
        <v>77.684210526315795</v>
      </c>
      <c r="F373" s="3"/>
      <c r="G373" s="5">
        <v>1</v>
      </c>
      <c r="H373" s="5">
        <v>2007</v>
      </c>
      <c r="I373" s="79" t="str">
        <f t="shared" si="46"/>
        <v>2007-1</v>
      </c>
      <c r="J373" s="75">
        <f>VLOOKUP(I373,Meters!$A$1:$B$165,2,FALSE)</f>
        <v>345974</v>
      </c>
      <c r="K373" s="75">
        <f t="shared" si="47"/>
        <v>2.2453771244751279E-4</v>
      </c>
      <c r="L373" s="75" t="str">
        <f t="shared" si="48"/>
        <v/>
      </c>
      <c r="M373" s="83">
        <f t="shared" si="49"/>
        <v>0.82608695652173914</v>
      </c>
      <c r="O373" s="71" t="str">
        <f t="shared" si="50"/>
        <v/>
      </c>
    </row>
    <row r="374" spans="1:15" x14ac:dyDescent="0.2">
      <c r="A374" s="2" t="s">
        <v>46</v>
      </c>
      <c r="B374" s="3">
        <v>46</v>
      </c>
      <c r="C374" s="3">
        <v>74</v>
      </c>
      <c r="D374" s="3">
        <v>7219</v>
      </c>
      <c r="E374" s="4">
        <v>156.934782608696</v>
      </c>
      <c r="F374" s="3"/>
      <c r="G374" s="5">
        <v>1</v>
      </c>
      <c r="H374" s="5">
        <v>2007</v>
      </c>
      <c r="I374" s="79" t="str">
        <f t="shared" si="46"/>
        <v>2007-1</v>
      </c>
      <c r="J374" s="75">
        <f>VLOOKUP(I374,Meters!$A$1:$B$165,2,FALSE)</f>
        <v>345974</v>
      </c>
      <c r="K374" s="75">
        <f t="shared" si="47"/>
        <v>4.5360282162444578E-4</v>
      </c>
      <c r="L374" s="75" t="str">
        <f t="shared" si="48"/>
        <v/>
      </c>
      <c r="M374" s="83">
        <f t="shared" si="49"/>
        <v>0.6216216216216216</v>
      </c>
      <c r="O374" s="71" t="str">
        <f t="shared" si="50"/>
        <v/>
      </c>
    </row>
    <row r="375" spans="1:15" x14ac:dyDescent="0.2">
      <c r="A375" s="2" t="s">
        <v>47</v>
      </c>
      <c r="B375" s="3">
        <v>19</v>
      </c>
      <c r="C375" s="3">
        <v>45</v>
      </c>
      <c r="D375" s="3">
        <v>879</v>
      </c>
      <c r="E375" s="4">
        <v>46.2631578947368</v>
      </c>
      <c r="F375" s="3"/>
      <c r="G375" s="5">
        <v>1</v>
      </c>
      <c r="H375" s="5">
        <v>2007</v>
      </c>
      <c r="I375" s="79" t="str">
        <f t="shared" si="46"/>
        <v>2007-1</v>
      </c>
      <c r="J375" s="75">
        <f>VLOOKUP(I375,Meters!$A$1:$B$165,2,FALSE)</f>
        <v>345974</v>
      </c>
      <c r="K375" s="75">
        <f t="shared" si="47"/>
        <v>1.3371859704699429E-4</v>
      </c>
      <c r="L375" s="75" t="str">
        <f t="shared" si="48"/>
        <v/>
      </c>
      <c r="M375" s="83">
        <f t="shared" si="49"/>
        <v>0.42222222222222222</v>
      </c>
      <c r="O375" s="71" t="str">
        <f t="shared" si="50"/>
        <v/>
      </c>
    </row>
    <row r="376" spans="1:15" x14ac:dyDescent="0.2">
      <c r="A376" s="2" t="s">
        <v>48</v>
      </c>
      <c r="B376" s="3">
        <v>15</v>
      </c>
      <c r="C376" s="3">
        <v>15</v>
      </c>
      <c r="D376" s="3">
        <v>149</v>
      </c>
      <c r="E376" s="4">
        <v>9.93333333333333</v>
      </c>
      <c r="F376" s="3"/>
      <c r="G376" s="5">
        <v>1</v>
      </c>
      <c r="H376" s="5">
        <v>2007</v>
      </c>
      <c r="I376" s="79" t="str">
        <f t="shared" si="46"/>
        <v>2007-1</v>
      </c>
      <c r="J376" s="75">
        <f>VLOOKUP(I376,Meters!$A$1:$B$165,2,FALSE)</f>
        <v>345974</v>
      </c>
      <c r="K376" s="75">
        <f t="shared" si="47"/>
        <v>2.8711213366707701E-5</v>
      </c>
      <c r="L376" s="75" t="str">
        <f t="shared" si="48"/>
        <v/>
      </c>
      <c r="M376" s="83">
        <f t="shared" si="49"/>
        <v>1</v>
      </c>
      <c r="O376" s="71" t="str">
        <f t="shared" si="50"/>
        <v/>
      </c>
    </row>
    <row r="377" spans="1:15" x14ac:dyDescent="0.2">
      <c r="A377" s="2" t="s">
        <v>49</v>
      </c>
      <c r="B377" s="3">
        <v>49</v>
      </c>
      <c r="C377" s="3">
        <v>54</v>
      </c>
      <c r="D377" s="3">
        <v>79</v>
      </c>
      <c r="E377" s="4">
        <v>1.6122448979591799</v>
      </c>
      <c r="F377" s="3"/>
      <c r="G377" s="5">
        <v>1</v>
      </c>
      <c r="H377" s="5">
        <v>2007</v>
      </c>
      <c r="I377" s="79" t="str">
        <f t="shared" si="46"/>
        <v>2007-1</v>
      </c>
      <c r="J377" s="75">
        <f>VLOOKUP(I377,Meters!$A$1:$B$165,2,FALSE)</f>
        <v>345974</v>
      </c>
      <c r="K377" s="75">
        <f t="shared" si="47"/>
        <v>4.660017509868314E-6</v>
      </c>
      <c r="L377" s="75" t="str">
        <f t="shared" si="48"/>
        <v/>
      </c>
      <c r="M377" s="83">
        <f t="shared" si="49"/>
        <v>0.90740740740740744</v>
      </c>
      <c r="O377" s="71" t="str">
        <f t="shared" si="50"/>
        <v/>
      </c>
    </row>
    <row r="378" spans="1:15" x14ac:dyDescent="0.2">
      <c r="A378" s="2" t="s">
        <v>50</v>
      </c>
      <c r="B378" s="3">
        <v>1</v>
      </c>
      <c r="C378" s="3">
        <v>1</v>
      </c>
      <c r="D378" s="3">
        <v>1</v>
      </c>
      <c r="E378" s="3">
        <v>1</v>
      </c>
      <c r="F378" s="3"/>
      <c r="G378" s="5">
        <v>1</v>
      </c>
      <c r="H378" s="5">
        <v>2007</v>
      </c>
      <c r="I378" s="79" t="str">
        <f t="shared" si="46"/>
        <v>2007-1</v>
      </c>
      <c r="J378" s="75">
        <f>VLOOKUP(I378,Meters!$A$1:$B$165,2,FALSE)</f>
        <v>345974</v>
      </c>
      <c r="K378" s="75">
        <f t="shared" si="47"/>
        <v>2.8903906073866822E-6</v>
      </c>
      <c r="L378" s="75" t="str">
        <f t="shared" si="48"/>
        <v/>
      </c>
      <c r="M378" s="83">
        <f t="shared" si="49"/>
        <v>1</v>
      </c>
      <c r="O378" s="71" t="str">
        <f t="shared" si="50"/>
        <v/>
      </c>
    </row>
    <row r="379" spans="1:15" x14ac:dyDescent="0.2">
      <c r="A379" s="2" t="s">
        <v>51</v>
      </c>
      <c r="B379" s="3">
        <v>153</v>
      </c>
      <c r="C379" s="3">
        <v>176</v>
      </c>
      <c r="D379" s="3">
        <v>10033</v>
      </c>
      <c r="E379" s="4">
        <v>65.575163398692794</v>
      </c>
      <c r="F379" s="3"/>
      <c r="G379" s="5">
        <v>1</v>
      </c>
      <c r="H379" s="5">
        <v>2007</v>
      </c>
      <c r="I379" s="79" t="str">
        <f t="shared" si="46"/>
        <v>2007-1</v>
      </c>
      <c r="J379" s="75">
        <f>VLOOKUP(I379,Meters!$A$1:$B$165,2,FALSE)</f>
        <v>345974</v>
      </c>
      <c r="K379" s="75">
        <f t="shared" si="47"/>
        <v>1.8953783636542861E-4</v>
      </c>
      <c r="L379" s="75" t="str">
        <f t="shared" si="48"/>
        <v/>
      </c>
      <c r="M379" s="83">
        <f t="shared" si="49"/>
        <v>0.86931818181818177</v>
      </c>
      <c r="O379" s="71" t="str">
        <f t="shared" si="50"/>
        <v/>
      </c>
    </row>
    <row r="380" spans="1:15" x14ac:dyDescent="0.2">
      <c r="A380" s="2" t="s">
        <v>52</v>
      </c>
      <c r="B380" s="3">
        <v>70</v>
      </c>
      <c r="C380" s="3">
        <v>79</v>
      </c>
      <c r="D380" s="3">
        <v>10416</v>
      </c>
      <c r="E380" s="4">
        <v>148.80000000000001</v>
      </c>
      <c r="F380" s="3"/>
      <c r="G380" s="5">
        <v>1</v>
      </c>
      <c r="H380" s="5">
        <v>2007</v>
      </c>
      <c r="I380" s="79" t="str">
        <f t="shared" si="46"/>
        <v>2007-1</v>
      </c>
      <c r="J380" s="75">
        <f>VLOOKUP(I380,Meters!$A$1:$B$165,2,FALSE)</f>
        <v>345974</v>
      </c>
      <c r="K380" s="75">
        <f t="shared" si="47"/>
        <v>4.3009012237913834E-4</v>
      </c>
      <c r="L380" s="75" t="str">
        <f t="shared" si="48"/>
        <v/>
      </c>
      <c r="M380" s="83">
        <f t="shared" si="49"/>
        <v>0.88607594936708856</v>
      </c>
      <c r="O380" s="71" t="str">
        <f t="shared" si="50"/>
        <v/>
      </c>
    </row>
    <row r="381" spans="1:15" x14ac:dyDescent="0.2">
      <c r="A381" s="2" t="s">
        <v>53</v>
      </c>
      <c r="B381" s="3">
        <v>102</v>
      </c>
      <c r="C381" s="3">
        <v>129</v>
      </c>
      <c r="D381" s="3">
        <v>9688</v>
      </c>
      <c r="E381" s="4">
        <v>94.980392156862706</v>
      </c>
      <c r="F381" s="3"/>
      <c r="G381" s="5">
        <v>1</v>
      </c>
      <c r="H381" s="5">
        <v>2007</v>
      </c>
      <c r="I381" s="79" t="str">
        <f t="shared" si="46"/>
        <v>2007-1</v>
      </c>
      <c r="J381" s="75">
        <f>VLOOKUP(I381,Meters!$A$1:$B$165,2,FALSE)</f>
        <v>345974</v>
      </c>
      <c r="K381" s="75">
        <f t="shared" si="47"/>
        <v>2.7453043337609964E-4</v>
      </c>
      <c r="L381" s="75" t="str">
        <f t="shared" si="48"/>
        <v/>
      </c>
      <c r="M381" s="83">
        <f t="shared" si="49"/>
        <v>0.79069767441860461</v>
      </c>
      <c r="O381" s="71" t="str">
        <f t="shared" si="50"/>
        <v/>
      </c>
    </row>
    <row r="382" spans="1:15" x14ac:dyDescent="0.2">
      <c r="A382" s="2" t="s">
        <v>8</v>
      </c>
      <c r="B382" s="3">
        <v>7</v>
      </c>
      <c r="C382" s="3">
        <v>7</v>
      </c>
      <c r="D382" s="3">
        <v>342</v>
      </c>
      <c r="E382" s="4">
        <v>48.857142857142897</v>
      </c>
      <c r="F382" s="3"/>
      <c r="G382" s="5">
        <v>2</v>
      </c>
      <c r="H382" s="5">
        <v>2007</v>
      </c>
      <c r="I382" s="79" t="str">
        <f t="shared" si="46"/>
        <v>2007-2</v>
      </c>
      <c r="J382" s="75">
        <f>VLOOKUP(I382,Meters!$A$1:$B$165,2,FALSE)</f>
        <v>344997</v>
      </c>
      <c r="K382" s="75">
        <f t="shared" si="47"/>
        <v>1.4161613827697893E-4</v>
      </c>
      <c r="L382" s="75" t="str">
        <f t="shared" si="48"/>
        <v/>
      </c>
      <c r="M382" s="83">
        <f t="shared" si="49"/>
        <v>1</v>
      </c>
      <c r="O382" s="71" t="str">
        <f t="shared" si="50"/>
        <v/>
      </c>
    </row>
    <row r="383" spans="1:15" x14ac:dyDescent="0.2">
      <c r="A383" s="2" t="s">
        <v>9</v>
      </c>
      <c r="B383" s="3">
        <v>35</v>
      </c>
      <c r="C383" s="3">
        <v>37</v>
      </c>
      <c r="D383" s="3">
        <v>1691</v>
      </c>
      <c r="E383" s="4">
        <v>48.314285714285703</v>
      </c>
      <c r="F383" s="3"/>
      <c r="G383" s="5">
        <v>2</v>
      </c>
      <c r="H383" s="5">
        <v>2007</v>
      </c>
      <c r="I383" s="79" t="str">
        <f t="shared" si="46"/>
        <v>2007-2</v>
      </c>
      <c r="J383" s="75">
        <f>VLOOKUP(I383,Meters!$A$1:$B$165,2,FALSE)</f>
        <v>344997</v>
      </c>
      <c r="K383" s="75">
        <f t="shared" si="47"/>
        <v>1.400426256294568E-4</v>
      </c>
      <c r="L383" s="75" t="str">
        <f t="shared" si="48"/>
        <v/>
      </c>
      <c r="M383" s="83">
        <f t="shared" si="49"/>
        <v>0.94594594594594594</v>
      </c>
      <c r="O383" s="71" t="str">
        <f t="shared" si="50"/>
        <v/>
      </c>
    </row>
    <row r="384" spans="1:15" x14ac:dyDescent="0.2">
      <c r="A384" s="2" t="s">
        <v>11</v>
      </c>
      <c r="B384" s="3">
        <v>8</v>
      </c>
      <c r="C384" s="3">
        <v>21</v>
      </c>
      <c r="D384" s="3">
        <v>127</v>
      </c>
      <c r="E384" s="4">
        <v>15.875</v>
      </c>
      <c r="F384" s="3"/>
      <c r="G384" s="5">
        <v>2</v>
      </c>
      <c r="H384" s="5">
        <v>2007</v>
      </c>
      <c r="I384" s="79" t="str">
        <f t="shared" si="46"/>
        <v>2007-2</v>
      </c>
      <c r="J384" s="75">
        <f>VLOOKUP(I384,Meters!$A$1:$B$165,2,FALSE)</f>
        <v>344997</v>
      </c>
      <c r="K384" s="75">
        <f t="shared" si="47"/>
        <v>4.6014892883126522E-5</v>
      </c>
      <c r="L384" s="75" t="str">
        <f t="shared" si="48"/>
        <v/>
      </c>
      <c r="M384" s="83">
        <f t="shared" si="49"/>
        <v>0.38095238095238093</v>
      </c>
      <c r="O384" s="71" t="str">
        <f t="shared" si="50"/>
        <v/>
      </c>
    </row>
    <row r="385" spans="1:15" x14ac:dyDescent="0.2">
      <c r="A385" s="2" t="s">
        <v>12</v>
      </c>
      <c r="B385" s="3">
        <v>35</v>
      </c>
      <c r="C385" s="3">
        <v>55</v>
      </c>
      <c r="D385" s="3">
        <v>4210</v>
      </c>
      <c r="E385" s="4">
        <v>120.28571428571399</v>
      </c>
      <c r="F385" s="3"/>
      <c r="G385" s="5">
        <v>2</v>
      </c>
      <c r="H385" s="5">
        <v>2007</v>
      </c>
      <c r="I385" s="79" t="str">
        <f t="shared" si="46"/>
        <v>2007-2</v>
      </c>
      <c r="J385" s="75">
        <f>VLOOKUP(I385,Meters!$A$1:$B$165,2,FALSE)</f>
        <v>344997</v>
      </c>
      <c r="K385" s="75">
        <f t="shared" si="47"/>
        <v>3.4865727610881831E-4</v>
      </c>
      <c r="L385" s="75" t="str">
        <f t="shared" si="48"/>
        <v/>
      </c>
      <c r="M385" s="83">
        <f t="shared" si="49"/>
        <v>0.63636363636363635</v>
      </c>
      <c r="O385" s="71" t="str">
        <f t="shared" si="50"/>
        <v/>
      </c>
    </row>
    <row r="386" spans="1:15" x14ac:dyDescent="0.2">
      <c r="A386" s="2" t="s">
        <v>13</v>
      </c>
      <c r="B386" s="3">
        <v>6</v>
      </c>
      <c r="C386" s="3">
        <v>13</v>
      </c>
      <c r="D386" s="3">
        <v>285</v>
      </c>
      <c r="E386" s="4">
        <v>47.5</v>
      </c>
      <c r="F386" s="3"/>
      <c r="G386" s="5">
        <v>2</v>
      </c>
      <c r="H386" s="5">
        <v>2007</v>
      </c>
      <c r="I386" s="79" t="str">
        <f t="shared" si="46"/>
        <v>2007-2</v>
      </c>
      <c r="J386" s="75">
        <f>VLOOKUP(I386,Meters!$A$1:$B$165,2,FALSE)</f>
        <v>344997</v>
      </c>
      <c r="K386" s="75">
        <f t="shared" si="47"/>
        <v>1.3768235665817383E-4</v>
      </c>
      <c r="L386" s="75" t="str">
        <f t="shared" si="48"/>
        <v/>
      </c>
      <c r="M386" s="83">
        <f t="shared" si="49"/>
        <v>0.46153846153846156</v>
      </c>
      <c r="O386" s="71" t="str">
        <f t="shared" si="50"/>
        <v/>
      </c>
    </row>
    <row r="387" spans="1:15" x14ac:dyDescent="0.2">
      <c r="A387" s="2" t="s">
        <v>14</v>
      </c>
      <c r="B387" s="3">
        <v>26</v>
      </c>
      <c r="C387" s="3">
        <v>58</v>
      </c>
      <c r="D387" s="3">
        <v>86</v>
      </c>
      <c r="E387" s="4">
        <v>3.3076923076923102</v>
      </c>
      <c r="F387" s="3"/>
      <c r="G387" s="5">
        <v>2</v>
      </c>
      <c r="H387" s="5">
        <v>2007</v>
      </c>
      <c r="I387" s="79" t="str">
        <f t="shared" ref="I387:I450" si="51">CONCATENATE(H387,"-",G387)</f>
        <v>2007-2</v>
      </c>
      <c r="J387" s="75">
        <f>VLOOKUP(I387,Meters!$A$1:$B$165,2,FALSE)</f>
        <v>344997</v>
      </c>
      <c r="K387" s="75">
        <f t="shared" ref="K387:K450" si="52">E387/J387</f>
        <v>9.5875973057513836E-6</v>
      </c>
      <c r="L387" s="75" t="str">
        <f t="shared" ref="L387:L450" si="53">IFERROR(IF(ISBLANK(F387),"",(E387*(F387/D387)/J387)*(1/60)),"")</f>
        <v/>
      </c>
      <c r="M387" s="83">
        <f t="shared" ref="M387:M450" si="54">B387/C387</f>
        <v>0.44827586206896552</v>
      </c>
      <c r="O387" s="71" t="str">
        <f t="shared" ref="O387:O450" si="55">IF((F387/D387)&gt;180,CONCATENATE(I387,"-ext."),"")</f>
        <v/>
      </c>
    </row>
    <row r="388" spans="1:15" x14ac:dyDescent="0.2">
      <c r="A388" s="2" t="s">
        <v>15</v>
      </c>
      <c r="B388" s="3">
        <v>19</v>
      </c>
      <c r="C388" s="3">
        <v>24</v>
      </c>
      <c r="D388" s="3">
        <v>2010</v>
      </c>
      <c r="E388" s="4">
        <v>105.789473684211</v>
      </c>
      <c r="F388" s="3"/>
      <c r="G388" s="5">
        <v>2</v>
      </c>
      <c r="H388" s="5">
        <v>2007</v>
      </c>
      <c r="I388" s="79" t="str">
        <f t="shared" si="51"/>
        <v>2007-2</v>
      </c>
      <c r="J388" s="75">
        <f>VLOOKUP(I388,Meters!$A$1:$B$165,2,FALSE)</f>
        <v>344997</v>
      </c>
      <c r="K388" s="75">
        <f t="shared" si="52"/>
        <v>3.0663882203094811E-4</v>
      </c>
      <c r="L388" s="75" t="str">
        <f t="shared" si="53"/>
        <v/>
      </c>
      <c r="M388" s="83">
        <f t="shared" si="54"/>
        <v>0.79166666666666663</v>
      </c>
      <c r="O388" s="71" t="str">
        <f t="shared" si="55"/>
        <v/>
      </c>
    </row>
    <row r="389" spans="1:15" x14ac:dyDescent="0.2">
      <c r="A389" s="2" t="s">
        <v>16</v>
      </c>
      <c r="B389" s="3">
        <v>50</v>
      </c>
      <c r="C389" s="3">
        <v>69</v>
      </c>
      <c r="D389" s="3">
        <v>492</v>
      </c>
      <c r="E389" s="4">
        <v>9.84</v>
      </c>
      <c r="F389" s="3"/>
      <c r="G389" s="5">
        <v>2</v>
      </c>
      <c r="H389" s="5">
        <v>2007</v>
      </c>
      <c r="I389" s="79" t="str">
        <f t="shared" si="51"/>
        <v>2007-2</v>
      </c>
      <c r="J389" s="75">
        <f>VLOOKUP(I389,Meters!$A$1:$B$165,2,FALSE)</f>
        <v>344997</v>
      </c>
      <c r="K389" s="75">
        <f t="shared" si="52"/>
        <v>2.8521987147714327E-5</v>
      </c>
      <c r="L389" s="75" t="str">
        <f t="shared" si="53"/>
        <v/>
      </c>
      <c r="M389" s="83">
        <f t="shared" si="54"/>
        <v>0.72463768115942029</v>
      </c>
      <c r="O389" s="71" t="str">
        <f t="shared" si="55"/>
        <v/>
      </c>
    </row>
    <row r="390" spans="1:15" x14ac:dyDescent="0.2">
      <c r="A390" s="2" t="s">
        <v>17</v>
      </c>
      <c r="B390" s="3">
        <v>32</v>
      </c>
      <c r="C390" s="3">
        <v>34</v>
      </c>
      <c r="D390" s="3">
        <v>17117</v>
      </c>
      <c r="E390" s="4">
        <v>534.90625</v>
      </c>
      <c r="F390" s="3"/>
      <c r="G390" s="5">
        <v>2</v>
      </c>
      <c r="H390" s="5">
        <v>2007</v>
      </c>
      <c r="I390" s="79" t="str">
        <f t="shared" si="51"/>
        <v>2007-2</v>
      </c>
      <c r="J390" s="75">
        <f>VLOOKUP(I390,Meters!$A$1:$B$165,2,FALSE)</f>
        <v>344997</v>
      </c>
      <c r="K390" s="75">
        <f t="shared" si="52"/>
        <v>1.55046638086708E-3</v>
      </c>
      <c r="L390" s="75" t="str">
        <f t="shared" si="53"/>
        <v/>
      </c>
      <c r="M390" s="83">
        <f t="shared" si="54"/>
        <v>0.94117647058823528</v>
      </c>
      <c r="O390" s="71" t="str">
        <f t="shared" si="55"/>
        <v/>
      </c>
    </row>
    <row r="391" spans="1:15" x14ac:dyDescent="0.2">
      <c r="A391" s="2" t="s">
        <v>18</v>
      </c>
      <c r="B391" s="3">
        <v>195</v>
      </c>
      <c r="C391" s="3">
        <v>274</v>
      </c>
      <c r="D391" s="3">
        <v>8</v>
      </c>
      <c r="E391" s="4">
        <v>4.1025641025640998E-2</v>
      </c>
      <c r="F391" s="3"/>
      <c r="G391" s="5">
        <v>2</v>
      </c>
      <c r="H391" s="5">
        <v>2007</v>
      </c>
      <c r="I391" s="79" t="str">
        <f t="shared" si="51"/>
        <v>2007-2</v>
      </c>
      <c r="J391" s="75">
        <f>VLOOKUP(I391,Meters!$A$1:$B$165,2,FALSE)</f>
        <v>344997</v>
      </c>
      <c r="K391" s="75">
        <f t="shared" si="52"/>
        <v>1.1891593557521079E-7</v>
      </c>
      <c r="L391" s="75" t="str">
        <f t="shared" si="53"/>
        <v/>
      </c>
      <c r="M391" s="83">
        <f t="shared" si="54"/>
        <v>0.71167883211678828</v>
      </c>
      <c r="O391" s="71" t="str">
        <f t="shared" si="55"/>
        <v/>
      </c>
    </row>
    <row r="392" spans="1:15" x14ac:dyDescent="0.2">
      <c r="A392" s="2" t="s">
        <v>19</v>
      </c>
      <c r="B392" s="3">
        <v>46</v>
      </c>
      <c r="C392" s="3">
        <v>52</v>
      </c>
      <c r="D392" s="3">
        <v>1542</v>
      </c>
      <c r="E392" s="4">
        <v>33.521739130434803</v>
      </c>
      <c r="F392" s="3"/>
      <c r="G392" s="5">
        <v>2</v>
      </c>
      <c r="H392" s="5">
        <v>2007</v>
      </c>
      <c r="I392" s="79" t="str">
        <f t="shared" si="51"/>
        <v>2007-2</v>
      </c>
      <c r="J392" s="75">
        <f>VLOOKUP(I392,Meters!$A$1:$B$165,2,FALSE)</f>
        <v>344997</v>
      </c>
      <c r="K392" s="75">
        <f t="shared" si="52"/>
        <v>9.7165306163342883E-5</v>
      </c>
      <c r="L392" s="75" t="str">
        <f t="shared" si="53"/>
        <v/>
      </c>
      <c r="M392" s="83">
        <f t="shared" si="54"/>
        <v>0.88461538461538458</v>
      </c>
      <c r="O392" s="71" t="str">
        <f t="shared" si="55"/>
        <v/>
      </c>
    </row>
    <row r="393" spans="1:15" x14ac:dyDescent="0.2">
      <c r="A393" s="2" t="s">
        <v>20</v>
      </c>
      <c r="B393" s="3">
        <v>33</v>
      </c>
      <c r="C393" s="3">
        <v>40</v>
      </c>
      <c r="D393" s="3">
        <v>3339</v>
      </c>
      <c r="E393" s="4">
        <v>101.181818181818</v>
      </c>
      <c r="F393" s="3"/>
      <c r="G393" s="5">
        <v>2</v>
      </c>
      <c r="H393" s="5">
        <v>2007</v>
      </c>
      <c r="I393" s="79" t="str">
        <f t="shared" si="51"/>
        <v>2007-2</v>
      </c>
      <c r="J393" s="75">
        <f>VLOOKUP(I393,Meters!$A$1:$B$165,2,FALSE)</f>
        <v>344997</v>
      </c>
      <c r="K393" s="75">
        <f t="shared" si="52"/>
        <v>2.9328318269961187E-4</v>
      </c>
      <c r="L393" s="75" t="str">
        <f t="shared" si="53"/>
        <v/>
      </c>
      <c r="M393" s="83">
        <f t="shared" si="54"/>
        <v>0.82499999999999996</v>
      </c>
      <c r="O393" s="71" t="str">
        <f t="shared" si="55"/>
        <v/>
      </c>
    </row>
    <row r="394" spans="1:15" x14ac:dyDescent="0.2">
      <c r="A394" s="2" t="s">
        <v>21</v>
      </c>
      <c r="B394" s="3">
        <v>1</v>
      </c>
      <c r="C394" s="3">
        <v>1</v>
      </c>
      <c r="D394" s="3">
        <v>0</v>
      </c>
      <c r="E394" s="3">
        <v>0</v>
      </c>
      <c r="F394" s="3"/>
      <c r="G394" s="5">
        <v>2</v>
      </c>
      <c r="H394" s="5">
        <v>2007</v>
      </c>
      <c r="I394" s="79" t="str">
        <f t="shared" si="51"/>
        <v>2007-2</v>
      </c>
      <c r="J394" s="75">
        <f>VLOOKUP(I394,Meters!$A$1:$B$165,2,FALSE)</f>
        <v>344997</v>
      </c>
      <c r="K394" s="75">
        <f t="shared" si="52"/>
        <v>0</v>
      </c>
      <c r="L394" s="75" t="str">
        <f t="shared" si="53"/>
        <v/>
      </c>
      <c r="M394" s="83">
        <f t="shared" si="54"/>
        <v>1</v>
      </c>
      <c r="O394" s="71" t="e">
        <f t="shared" si="55"/>
        <v>#DIV/0!</v>
      </c>
    </row>
    <row r="395" spans="1:15" x14ac:dyDescent="0.2">
      <c r="A395" s="2" t="s">
        <v>22</v>
      </c>
      <c r="B395" s="3">
        <v>6</v>
      </c>
      <c r="C395" s="3">
        <v>13</v>
      </c>
      <c r="D395" s="3">
        <v>194</v>
      </c>
      <c r="E395" s="4">
        <v>32.3333333333333</v>
      </c>
      <c r="F395" s="3"/>
      <c r="G395" s="5">
        <v>2</v>
      </c>
      <c r="H395" s="5">
        <v>2007</v>
      </c>
      <c r="I395" s="79" t="str">
        <f t="shared" si="51"/>
        <v>2007-2</v>
      </c>
      <c r="J395" s="75">
        <f>VLOOKUP(I395,Meters!$A$1:$B$165,2,FALSE)</f>
        <v>344997</v>
      </c>
      <c r="K395" s="75">
        <f t="shared" si="52"/>
        <v>9.372062172521297E-5</v>
      </c>
      <c r="L395" s="75" t="str">
        <f t="shared" si="53"/>
        <v/>
      </c>
      <c r="M395" s="83">
        <f t="shared" si="54"/>
        <v>0.46153846153846156</v>
      </c>
      <c r="O395" s="71" t="str">
        <f t="shared" si="55"/>
        <v/>
      </c>
    </row>
    <row r="396" spans="1:15" x14ac:dyDescent="0.2">
      <c r="A396" s="2" t="s">
        <v>23</v>
      </c>
      <c r="B396" s="3">
        <v>13</v>
      </c>
      <c r="C396" s="3">
        <v>13</v>
      </c>
      <c r="D396" s="3">
        <v>3792</v>
      </c>
      <c r="E396" s="4">
        <v>291.69230769230802</v>
      </c>
      <c r="F396" s="3"/>
      <c r="G396" s="5">
        <v>2</v>
      </c>
      <c r="H396" s="5">
        <v>2007</v>
      </c>
      <c r="I396" s="79" t="str">
        <f t="shared" si="51"/>
        <v>2007-2</v>
      </c>
      <c r="J396" s="75">
        <f>VLOOKUP(I396,Meters!$A$1:$B$165,2,FALSE)</f>
        <v>344997</v>
      </c>
      <c r="K396" s="75">
        <f t="shared" si="52"/>
        <v>8.4549230193975021E-4</v>
      </c>
      <c r="L396" s="75" t="str">
        <f t="shared" si="53"/>
        <v/>
      </c>
      <c r="M396" s="83">
        <f t="shared" si="54"/>
        <v>1</v>
      </c>
      <c r="O396" s="71" t="str">
        <f t="shared" si="55"/>
        <v/>
      </c>
    </row>
    <row r="397" spans="1:15" x14ac:dyDescent="0.2">
      <c r="A397" s="2" t="s">
        <v>24</v>
      </c>
      <c r="B397" s="3">
        <v>13</v>
      </c>
      <c r="C397" s="3">
        <v>98</v>
      </c>
      <c r="D397" s="3">
        <v>0</v>
      </c>
      <c r="E397" s="3">
        <v>0</v>
      </c>
      <c r="F397" s="3"/>
      <c r="G397" s="5">
        <v>2</v>
      </c>
      <c r="H397" s="5">
        <v>2007</v>
      </c>
      <c r="I397" s="79" t="str">
        <f t="shared" si="51"/>
        <v>2007-2</v>
      </c>
      <c r="J397" s="75">
        <f>VLOOKUP(I397,Meters!$A$1:$B$165,2,FALSE)</f>
        <v>344997</v>
      </c>
      <c r="K397" s="75">
        <f t="shared" si="52"/>
        <v>0</v>
      </c>
      <c r="L397" s="75" t="str">
        <f t="shared" si="53"/>
        <v/>
      </c>
      <c r="M397" s="83">
        <f t="shared" si="54"/>
        <v>0.1326530612244898</v>
      </c>
      <c r="O397" s="71" t="e">
        <f t="shared" si="55"/>
        <v>#DIV/0!</v>
      </c>
    </row>
    <row r="398" spans="1:15" x14ac:dyDescent="0.2">
      <c r="A398" s="2" t="s">
        <v>25</v>
      </c>
      <c r="B398" s="3">
        <v>2</v>
      </c>
      <c r="C398" s="3">
        <v>2</v>
      </c>
      <c r="D398" s="3">
        <v>2</v>
      </c>
      <c r="E398" s="3">
        <v>1</v>
      </c>
      <c r="F398" s="3"/>
      <c r="G398" s="5">
        <v>2</v>
      </c>
      <c r="H398" s="5">
        <v>2007</v>
      </c>
      <c r="I398" s="79" t="str">
        <f t="shared" si="51"/>
        <v>2007-2</v>
      </c>
      <c r="J398" s="75">
        <f>VLOOKUP(I398,Meters!$A$1:$B$165,2,FALSE)</f>
        <v>344997</v>
      </c>
      <c r="K398" s="75">
        <f t="shared" si="52"/>
        <v>2.8985759296457651E-6</v>
      </c>
      <c r="L398" s="75" t="str">
        <f t="shared" si="53"/>
        <v/>
      </c>
      <c r="M398" s="83">
        <f t="shared" si="54"/>
        <v>1</v>
      </c>
      <c r="O398" s="71" t="str">
        <f t="shared" si="55"/>
        <v/>
      </c>
    </row>
    <row r="399" spans="1:15" x14ac:dyDescent="0.2">
      <c r="A399" s="2" t="s">
        <v>26</v>
      </c>
      <c r="B399" s="3">
        <v>6</v>
      </c>
      <c r="C399" s="3">
        <v>10</v>
      </c>
      <c r="D399" s="3">
        <v>350</v>
      </c>
      <c r="E399" s="4">
        <v>58.3333333333333</v>
      </c>
      <c r="F399" s="3"/>
      <c r="G399" s="5">
        <v>2</v>
      </c>
      <c r="H399" s="5">
        <v>2007</v>
      </c>
      <c r="I399" s="79" t="str">
        <f t="shared" si="51"/>
        <v>2007-2</v>
      </c>
      <c r="J399" s="75">
        <f>VLOOKUP(I399,Meters!$A$1:$B$165,2,FALSE)</f>
        <v>344997</v>
      </c>
      <c r="K399" s="75">
        <f t="shared" si="52"/>
        <v>1.6908359589600286E-4</v>
      </c>
      <c r="L399" s="75" t="str">
        <f t="shared" si="53"/>
        <v/>
      </c>
      <c r="M399" s="83">
        <f t="shared" si="54"/>
        <v>0.6</v>
      </c>
      <c r="O399" s="71" t="str">
        <f t="shared" si="55"/>
        <v/>
      </c>
    </row>
    <row r="400" spans="1:15" x14ac:dyDescent="0.2">
      <c r="A400" s="2" t="s">
        <v>27</v>
      </c>
      <c r="B400" s="3">
        <v>5</v>
      </c>
      <c r="C400" s="3">
        <v>5</v>
      </c>
      <c r="D400" s="3">
        <v>1069</v>
      </c>
      <c r="E400" s="4">
        <v>213.8</v>
      </c>
      <c r="F400" s="3"/>
      <c r="G400" s="5">
        <v>2</v>
      </c>
      <c r="H400" s="5">
        <v>2007</v>
      </c>
      <c r="I400" s="79" t="str">
        <f t="shared" si="51"/>
        <v>2007-2</v>
      </c>
      <c r="J400" s="75">
        <f>VLOOKUP(I400,Meters!$A$1:$B$165,2,FALSE)</f>
        <v>344997</v>
      </c>
      <c r="K400" s="75">
        <f t="shared" si="52"/>
        <v>6.1971553375826465E-4</v>
      </c>
      <c r="L400" s="75" t="str">
        <f t="shared" si="53"/>
        <v/>
      </c>
      <c r="M400" s="83">
        <f t="shared" si="54"/>
        <v>1</v>
      </c>
      <c r="O400" s="71" t="str">
        <f t="shared" si="55"/>
        <v/>
      </c>
    </row>
    <row r="401" spans="1:15" x14ac:dyDescent="0.2">
      <c r="A401" s="2" t="s">
        <v>54</v>
      </c>
      <c r="B401" s="3">
        <v>1</v>
      </c>
      <c r="C401" s="3">
        <v>1</v>
      </c>
      <c r="D401" s="3">
        <v>44</v>
      </c>
      <c r="E401" s="3">
        <v>44</v>
      </c>
      <c r="F401" s="3"/>
      <c r="G401" s="5">
        <v>2</v>
      </c>
      <c r="H401" s="5">
        <v>2007</v>
      </c>
      <c r="I401" s="79" t="str">
        <f t="shared" si="51"/>
        <v>2007-2</v>
      </c>
      <c r="J401" s="75">
        <f>VLOOKUP(I401,Meters!$A$1:$B$165,2,FALSE)</f>
        <v>344997</v>
      </c>
      <c r="K401" s="75">
        <f t="shared" si="52"/>
        <v>1.2753734090441366E-4</v>
      </c>
      <c r="L401" s="75" t="str">
        <f t="shared" si="53"/>
        <v/>
      </c>
      <c r="M401" s="83">
        <f t="shared" si="54"/>
        <v>1</v>
      </c>
      <c r="O401" s="71" t="str">
        <f t="shared" si="55"/>
        <v/>
      </c>
    </row>
    <row r="402" spans="1:15" x14ac:dyDescent="0.2">
      <c r="A402" s="2" t="s">
        <v>28</v>
      </c>
      <c r="B402" s="3">
        <v>160</v>
      </c>
      <c r="C402" s="3">
        <v>162</v>
      </c>
      <c r="D402" s="3">
        <v>8484</v>
      </c>
      <c r="E402" s="4">
        <v>53.024999999999999</v>
      </c>
      <c r="F402" s="3"/>
      <c r="G402" s="5">
        <v>2</v>
      </c>
      <c r="H402" s="5">
        <v>2007</v>
      </c>
      <c r="I402" s="79" t="str">
        <f t="shared" si="51"/>
        <v>2007-2</v>
      </c>
      <c r="J402" s="75">
        <f>VLOOKUP(I402,Meters!$A$1:$B$165,2,FALSE)</f>
        <v>344997</v>
      </c>
      <c r="K402" s="75">
        <f t="shared" si="52"/>
        <v>1.5369698866946668E-4</v>
      </c>
      <c r="L402" s="75" t="str">
        <f t="shared" si="53"/>
        <v/>
      </c>
      <c r="M402" s="83">
        <f t="shared" si="54"/>
        <v>0.98765432098765427</v>
      </c>
      <c r="O402" s="71" t="str">
        <f t="shared" si="55"/>
        <v/>
      </c>
    </row>
    <row r="403" spans="1:15" x14ac:dyDescent="0.2">
      <c r="A403" s="2" t="s">
        <v>30</v>
      </c>
      <c r="B403" s="3">
        <v>68</v>
      </c>
      <c r="C403" s="3">
        <v>68</v>
      </c>
      <c r="D403" s="3">
        <v>4665</v>
      </c>
      <c r="E403" s="4">
        <v>68.602941176470594</v>
      </c>
      <c r="F403" s="3"/>
      <c r="G403" s="5">
        <v>2</v>
      </c>
      <c r="H403" s="5">
        <v>2007</v>
      </c>
      <c r="I403" s="79" t="str">
        <f t="shared" si="51"/>
        <v>2007-2</v>
      </c>
      <c r="J403" s="75">
        <f>VLOOKUP(I403,Meters!$A$1:$B$165,2,FALSE)</f>
        <v>344997</v>
      </c>
      <c r="K403" s="75">
        <f t="shared" si="52"/>
        <v>1.9885083399702198E-4</v>
      </c>
      <c r="L403" s="75" t="str">
        <f t="shared" si="53"/>
        <v/>
      </c>
      <c r="M403" s="83">
        <f t="shared" si="54"/>
        <v>1</v>
      </c>
      <c r="O403" s="71" t="str">
        <f t="shared" si="55"/>
        <v/>
      </c>
    </row>
    <row r="404" spans="1:15" x14ac:dyDescent="0.2">
      <c r="A404" s="2" t="s">
        <v>31</v>
      </c>
      <c r="B404" s="3">
        <v>85</v>
      </c>
      <c r="C404" s="3">
        <v>117</v>
      </c>
      <c r="D404" s="3">
        <v>15005</v>
      </c>
      <c r="E404" s="4">
        <v>176.529411764706</v>
      </c>
      <c r="F404" s="3"/>
      <c r="G404" s="5">
        <v>2</v>
      </c>
      <c r="H404" s="5">
        <v>2007</v>
      </c>
      <c r="I404" s="79" t="str">
        <f t="shared" si="51"/>
        <v>2007-2</v>
      </c>
      <c r="J404" s="75">
        <f>VLOOKUP(I404,Meters!$A$1:$B$165,2,FALSE)</f>
        <v>344997</v>
      </c>
      <c r="K404" s="75">
        <f t="shared" si="52"/>
        <v>5.116839038157027E-4</v>
      </c>
      <c r="L404" s="75" t="str">
        <f t="shared" si="53"/>
        <v/>
      </c>
      <c r="M404" s="83">
        <f t="shared" si="54"/>
        <v>0.72649572649572647</v>
      </c>
      <c r="O404" s="71" t="str">
        <f t="shared" si="55"/>
        <v/>
      </c>
    </row>
    <row r="405" spans="1:15" x14ac:dyDescent="0.2">
      <c r="A405" s="2" t="s">
        <v>32</v>
      </c>
      <c r="B405" s="3">
        <v>17</v>
      </c>
      <c r="C405" s="3">
        <v>19</v>
      </c>
      <c r="D405" s="3">
        <v>2094</v>
      </c>
      <c r="E405" s="4">
        <v>123.17647058823501</v>
      </c>
      <c r="F405" s="3"/>
      <c r="G405" s="5">
        <v>2</v>
      </c>
      <c r="H405" s="5">
        <v>2007</v>
      </c>
      <c r="I405" s="79" t="str">
        <f t="shared" si="51"/>
        <v>2007-2</v>
      </c>
      <c r="J405" s="75">
        <f>VLOOKUP(I405,Meters!$A$1:$B$165,2,FALSE)</f>
        <v>344997</v>
      </c>
      <c r="K405" s="75">
        <f t="shared" si="52"/>
        <v>3.5703635274577749E-4</v>
      </c>
      <c r="L405" s="75" t="str">
        <f t="shared" si="53"/>
        <v/>
      </c>
      <c r="M405" s="83">
        <f t="shared" si="54"/>
        <v>0.89473684210526316</v>
      </c>
      <c r="O405" s="71" t="str">
        <f t="shared" si="55"/>
        <v/>
      </c>
    </row>
    <row r="406" spans="1:15" x14ac:dyDescent="0.2">
      <c r="A406" s="2" t="s">
        <v>33</v>
      </c>
      <c r="B406" s="3">
        <v>3</v>
      </c>
      <c r="C406" s="3">
        <v>9</v>
      </c>
      <c r="D406" s="3">
        <v>41</v>
      </c>
      <c r="E406" s="4">
        <v>13.6666666666667</v>
      </c>
      <c r="F406" s="3"/>
      <c r="G406" s="5">
        <v>2</v>
      </c>
      <c r="H406" s="5">
        <v>2007</v>
      </c>
      <c r="I406" s="79" t="str">
        <f t="shared" si="51"/>
        <v>2007-2</v>
      </c>
      <c r="J406" s="75">
        <f>VLOOKUP(I406,Meters!$A$1:$B$165,2,FALSE)</f>
        <v>344997</v>
      </c>
      <c r="K406" s="75">
        <f t="shared" si="52"/>
        <v>3.9613871038492217E-5</v>
      </c>
      <c r="L406" s="75" t="str">
        <f t="shared" si="53"/>
        <v/>
      </c>
      <c r="M406" s="83">
        <f t="shared" si="54"/>
        <v>0.33333333333333331</v>
      </c>
      <c r="O406" s="71" t="str">
        <f t="shared" si="55"/>
        <v/>
      </c>
    </row>
    <row r="407" spans="1:15" x14ac:dyDescent="0.2">
      <c r="A407" s="2" t="s">
        <v>60</v>
      </c>
      <c r="B407" s="3">
        <v>2</v>
      </c>
      <c r="C407" s="3">
        <v>2</v>
      </c>
      <c r="D407" s="3">
        <v>15</v>
      </c>
      <c r="E407" s="4">
        <v>7.5</v>
      </c>
      <c r="F407" s="3"/>
      <c r="G407" s="5">
        <v>2</v>
      </c>
      <c r="H407" s="5">
        <v>2007</v>
      </c>
      <c r="I407" s="79" t="str">
        <f t="shared" si="51"/>
        <v>2007-2</v>
      </c>
      <c r="J407" s="75">
        <f>VLOOKUP(I407,Meters!$A$1:$B$165,2,FALSE)</f>
        <v>344997</v>
      </c>
      <c r="K407" s="75">
        <f t="shared" si="52"/>
        <v>2.1739319472343236E-5</v>
      </c>
      <c r="L407" s="75" t="str">
        <f t="shared" si="53"/>
        <v/>
      </c>
      <c r="M407" s="83">
        <f t="shared" si="54"/>
        <v>1</v>
      </c>
      <c r="O407" s="71" t="str">
        <f t="shared" si="55"/>
        <v/>
      </c>
    </row>
    <row r="408" spans="1:15" x14ac:dyDescent="0.2">
      <c r="A408" s="2" t="s">
        <v>34</v>
      </c>
      <c r="B408" s="3">
        <v>6</v>
      </c>
      <c r="C408" s="3">
        <v>7</v>
      </c>
      <c r="D408" s="3">
        <v>3048</v>
      </c>
      <c r="E408" s="3">
        <v>508</v>
      </c>
      <c r="F408" s="3"/>
      <c r="G408" s="5">
        <v>2</v>
      </c>
      <c r="H408" s="5">
        <v>2007</v>
      </c>
      <c r="I408" s="79" t="str">
        <f t="shared" si="51"/>
        <v>2007-2</v>
      </c>
      <c r="J408" s="75">
        <f>VLOOKUP(I408,Meters!$A$1:$B$165,2,FALSE)</f>
        <v>344997</v>
      </c>
      <c r="K408" s="75">
        <f t="shared" si="52"/>
        <v>1.4724765722600487E-3</v>
      </c>
      <c r="L408" s="75" t="str">
        <f t="shared" si="53"/>
        <v/>
      </c>
      <c r="M408" s="83">
        <f t="shared" si="54"/>
        <v>0.8571428571428571</v>
      </c>
      <c r="O408" s="71" t="str">
        <f t="shared" si="55"/>
        <v/>
      </c>
    </row>
    <row r="409" spans="1:15" x14ac:dyDescent="0.2">
      <c r="A409" s="2" t="s">
        <v>55</v>
      </c>
      <c r="B409" s="3">
        <v>1</v>
      </c>
      <c r="C409" s="3">
        <v>1</v>
      </c>
      <c r="D409" s="3">
        <v>390</v>
      </c>
      <c r="E409" s="3">
        <v>390</v>
      </c>
      <c r="F409" s="3"/>
      <c r="G409" s="5">
        <v>2</v>
      </c>
      <c r="H409" s="5">
        <v>2007</v>
      </c>
      <c r="I409" s="79" t="str">
        <f t="shared" si="51"/>
        <v>2007-2</v>
      </c>
      <c r="J409" s="75">
        <f>VLOOKUP(I409,Meters!$A$1:$B$165,2,FALSE)</f>
        <v>344997</v>
      </c>
      <c r="K409" s="75">
        <f t="shared" si="52"/>
        <v>1.1304446125618484E-3</v>
      </c>
      <c r="L409" s="75" t="str">
        <f t="shared" si="53"/>
        <v/>
      </c>
      <c r="M409" s="83">
        <f t="shared" si="54"/>
        <v>1</v>
      </c>
      <c r="O409" s="71" t="str">
        <f t="shared" si="55"/>
        <v/>
      </c>
    </row>
    <row r="410" spans="1:15" x14ac:dyDescent="0.2">
      <c r="A410" s="2" t="s">
        <v>35</v>
      </c>
      <c r="B410" s="3">
        <v>1</v>
      </c>
      <c r="C410" s="3">
        <v>1</v>
      </c>
      <c r="D410" s="3">
        <v>1</v>
      </c>
      <c r="E410" s="3">
        <v>1</v>
      </c>
      <c r="F410" s="3"/>
      <c r="G410" s="5">
        <v>2</v>
      </c>
      <c r="H410" s="5">
        <v>2007</v>
      </c>
      <c r="I410" s="79" t="str">
        <f t="shared" si="51"/>
        <v>2007-2</v>
      </c>
      <c r="J410" s="75">
        <f>VLOOKUP(I410,Meters!$A$1:$B$165,2,FALSE)</f>
        <v>344997</v>
      </c>
      <c r="K410" s="75">
        <f t="shared" si="52"/>
        <v>2.8985759296457651E-6</v>
      </c>
      <c r="L410" s="75" t="str">
        <f t="shared" si="53"/>
        <v/>
      </c>
      <c r="M410" s="83">
        <f t="shared" si="54"/>
        <v>1</v>
      </c>
      <c r="O410" s="71" t="str">
        <f t="shared" si="55"/>
        <v/>
      </c>
    </row>
    <row r="411" spans="1:15" x14ac:dyDescent="0.2">
      <c r="A411" s="2" t="s">
        <v>36</v>
      </c>
      <c r="B411" s="3">
        <v>87</v>
      </c>
      <c r="C411" s="3">
        <v>182</v>
      </c>
      <c r="D411" s="3">
        <v>2472</v>
      </c>
      <c r="E411" s="4">
        <v>28.413793103448299</v>
      </c>
      <c r="F411" s="3"/>
      <c r="G411" s="5">
        <v>2</v>
      </c>
      <c r="H411" s="5">
        <v>2007</v>
      </c>
      <c r="I411" s="79" t="str">
        <f t="shared" si="51"/>
        <v>2007-2</v>
      </c>
      <c r="J411" s="75">
        <f>VLOOKUP(I411,Meters!$A$1:$B$165,2,FALSE)</f>
        <v>344997</v>
      </c>
      <c r="K411" s="75">
        <f t="shared" si="52"/>
        <v>8.2359536759590079E-5</v>
      </c>
      <c r="L411" s="75" t="str">
        <f t="shared" si="53"/>
        <v/>
      </c>
      <c r="M411" s="83">
        <f t="shared" si="54"/>
        <v>0.47802197802197804</v>
      </c>
      <c r="O411" s="71" t="str">
        <f t="shared" si="55"/>
        <v/>
      </c>
    </row>
    <row r="412" spans="1:15" x14ac:dyDescent="0.2">
      <c r="A412" s="2" t="s">
        <v>37</v>
      </c>
      <c r="B412" s="3">
        <v>22</v>
      </c>
      <c r="C412" s="3">
        <v>28</v>
      </c>
      <c r="D412" s="3">
        <v>55</v>
      </c>
      <c r="E412" s="4">
        <v>2.5</v>
      </c>
      <c r="F412" s="3"/>
      <c r="G412" s="5">
        <v>2</v>
      </c>
      <c r="H412" s="5">
        <v>2007</v>
      </c>
      <c r="I412" s="79" t="str">
        <f t="shared" si="51"/>
        <v>2007-2</v>
      </c>
      <c r="J412" s="75">
        <f>VLOOKUP(I412,Meters!$A$1:$B$165,2,FALSE)</f>
        <v>344997</v>
      </c>
      <c r="K412" s="75">
        <f t="shared" si="52"/>
        <v>7.2464398241144124E-6</v>
      </c>
      <c r="L412" s="75" t="str">
        <f t="shared" si="53"/>
        <v/>
      </c>
      <c r="M412" s="83">
        <f t="shared" si="54"/>
        <v>0.7857142857142857</v>
      </c>
      <c r="O412" s="71" t="str">
        <f t="shared" si="55"/>
        <v/>
      </c>
    </row>
    <row r="413" spans="1:15" x14ac:dyDescent="0.2">
      <c r="A413" s="2" t="s">
        <v>38</v>
      </c>
      <c r="B413" s="3">
        <v>1</v>
      </c>
      <c r="C413" s="3">
        <v>2</v>
      </c>
      <c r="D413" s="3">
        <v>3</v>
      </c>
      <c r="E413" s="3">
        <v>3</v>
      </c>
      <c r="F413" s="3"/>
      <c r="G413" s="5">
        <v>2</v>
      </c>
      <c r="H413" s="5">
        <v>2007</v>
      </c>
      <c r="I413" s="79" t="str">
        <f t="shared" si="51"/>
        <v>2007-2</v>
      </c>
      <c r="J413" s="75">
        <f>VLOOKUP(I413,Meters!$A$1:$B$165,2,FALSE)</f>
        <v>344997</v>
      </c>
      <c r="K413" s="75">
        <f t="shared" si="52"/>
        <v>8.6957277889372945E-6</v>
      </c>
      <c r="L413" s="75" t="str">
        <f t="shared" si="53"/>
        <v/>
      </c>
      <c r="M413" s="83">
        <f t="shared" si="54"/>
        <v>0.5</v>
      </c>
      <c r="O413" s="71" t="str">
        <f t="shared" si="55"/>
        <v/>
      </c>
    </row>
    <row r="414" spans="1:15" x14ac:dyDescent="0.2">
      <c r="A414" s="2" t="s">
        <v>39</v>
      </c>
      <c r="B414" s="3">
        <v>265</v>
      </c>
      <c r="C414" s="3">
        <v>272</v>
      </c>
      <c r="D414" s="3">
        <v>1661</v>
      </c>
      <c r="E414" s="4">
        <v>6.2679245283018901</v>
      </c>
      <c r="F414" s="3"/>
      <c r="G414" s="5">
        <v>2</v>
      </c>
      <c r="H414" s="5">
        <v>2007</v>
      </c>
      <c r="I414" s="79" t="str">
        <f t="shared" si="51"/>
        <v>2007-2</v>
      </c>
      <c r="J414" s="75">
        <f>VLOOKUP(I414,Meters!$A$1:$B$165,2,FALSE)</f>
        <v>344997</v>
      </c>
      <c r="K414" s="75">
        <f t="shared" si="52"/>
        <v>1.8168055166572143E-5</v>
      </c>
      <c r="L414" s="75" t="str">
        <f t="shared" si="53"/>
        <v/>
      </c>
      <c r="M414" s="83">
        <f t="shared" si="54"/>
        <v>0.97426470588235292</v>
      </c>
      <c r="O414" s="71" t="str">
        <f t="shared" si="55"/>
        <v/>
      </c>
    </row>
    <row r="415" spans="1:15" x14ac:dyDescent="0.2">
      <c r="A415" s="2" t="s">
        <v>40</v>
      </c>
      <c r="B415" s="3">
        <v>1</v>
      </c>
      <c r="C415" s="3">
        <v>1</v>
      </c>
      <c r="D415" s="3">
        <v>2</v>
      </c>
      <c r="E415" s="3">
        <v>2</v>
      </c>
      <c r="F415" s="3"/>
      <c r="G415" s="5">
        <v>2</v>
      </c>
      <c r="H415" s="5">
        <v>2007</v>
      </c>
      <c r="I415" s="79" t="str">
        <f t="shared" si="51"/>
        <v>2007-2</v>
      </c>
      <c r="J415" s="75">
        <f>VLOOKUP(I415,Meters!$A$1:$B$165,2,FALSE)</f>
        <v>344997</v>
      </c>
      <c r="K415" s="75">
        <f t="shared" si="52"/>
        <v>5.7971518592915302E-6</v>
      </c>
      <c r="L415" s="75" t="str">
        <f t="shared" si="53"/>
        <v/>
      </c>
      <c r="M415" s="83">
        <f t="shared" si="54"/>
        <v>1</v>
      </c>
      <c r="O415" s="71" t="str">
        <f t="shared" si="55"/>
        <v/>
      </c>
    </row>
    <row r="416" spans="1:15" x14ac:dyDescent="0.2">
      <c r="A416" s="2" t="s">
        <v>41</v>
      </c>
      <c r="B416" s="3">
        <v>1</v>
      </c>
      <c r="C416" s="3">
        <v>1</v>
      </c>
      <c r="D416" s="3">
        <v>1</v>
      </c>
      <c r="E416" s="3">
        <v>1</v>
      </c>
      <c r="F416" s="3"/>
      <c r="G416" s="5">
        <v>2</v>
      </c>
      <c r="H416" s="5">
        <v>2007</v>
      </c>
      <c r="I416" s="79" t="str">
        <f t="shared" si="51"/>
        <v>2007-2</v>
      </c>
      <c r="J416" s="75">
        <f>VLOOKUP(I416,Meters!$A$1:$B$165,2,FALSE)</f>
        <v>344997</v>
      </c>
      <c r="K416" s="75">
        <f t="shared" si="52"/>
        <v>2.8985759296457651E-6</v>
      </c>
      <c r="L416" s="75" t="str">
        <f t="shared" si="53"/>
        <v/>
      </c>
      <c r="M416" s="83">
        <f t="shared" si="54"/>
        <v>1</v>
      </c>
      <c r="O416" s="71" t="str">
        <f t="shared" si="55"/>
        <v/>
      </c>
    </row>
    <row r="417" spans="1:15" x14ac:dyDescent="0.2">
      <c r="A417" s="2" t="s">
        <v>43</v>
      </c>
      <c r="B417" s="3">
        <v>43</v>
      </c>
      <c r="C417" s="3">
        <v>47</v>
      </c>
      <c r="D417" s="3">
        <v>341</v>
      </c>
      <c r="E417" s="4">
        <v>7.9302325581395303</v>
      </c>
      <c r="F417" s="3"/>
      <c r="G417" s="5">
        <v>2</v>
      </c>
      <c r="H417" s="5">
        <v>2007</v>
      </c>
      <c r="I417" s="79" t="str">
        <f t="shared" si="51"/>
        <v>2007-2</v>
      </c>
      <c r="J417" s="75">
        <f>VLOOKUP(I417,Meters!$A$1:$B$165,2,FALSE)</f>
        <v>344997</v>
      </c>
      <c r="K417" s="75">
        <f t="shared" si="52"/>
        <v>2.2986381209516404E-5</v>
      </c>
      <c r="L417" s="75" t="str">
        <f t="shared" si="53"/>
        <v/>
      </c>
      <c r="M417" s="83">
        <f t="shared" si="54"/>
        <v>0.91489361702127658</v>
      </c>
      <c r="O417" s="71" t="str">
        <f t="shared" si="55"/>
        <v/>
      </c>
    </row>
    <row r="418" spans="1:15" x14ac:dyDescent="0.2">
      <c r="A418" s="2" t="s">
        <v>44</v>
      </c>
      <c r="B418" s="3">
        <v>13</v>
      </c>
      <c r="C418" s="3">
        <v>13</v>
      </c>
      <c r="D418" s="3">
        <v>289</v>
      </c>
      <c r="E418" s="4">
        <v>22.230769230769202</v>
      </c>
      <c r="F418" s="3"/>
      <c r="G418" s="5">
        <v>2</v>
      </c>
      <c r="H418" s="5">
        <v>2007</v>
      </c>
      <c r="I418" s="79" t="str">
        <f t="shared" si="51"/>
        <v>2007-2</v>
      </c>
      <c r="J418" s="75">
        <f>VLOOKUP(I418,Meters!$A$1:$B$165,2,FALSE)</f>
        <v>344997</v>
      </c>
      <c r="K418" s="75">
        <f t="shared" si="52"/>
        <v>6.443757258981731E-5</v>
      </c>
      <c r="L418" s="75" t="str">
        <f t="shared" si="53"/>
        <v/>
      </c>
      <c r="M418" s="83">
        <f t="shared" si="54"/>
        <v>1</v>
      </c>
      <c r="O418" s="71" t="str">
        <f t="shared" si="55"/>
        <v/>
      </c>
    </row>
    <row r="419" spans="1:15" x14ac:dyDescent="0.2">
      <c r="A419" s="2" t="s">
        <v>45</v>
      </c>
      <c r="B419" s="3">
        <v>27</v>
      </c>
      <c r="C419" s="3">
        <v>33</v>
      </c>
      <c r="D419" s="3">
        <v>1527</v>
      </c>
      <c r="E419" s="4">
        <v>56.5555555555556</v>
      </c>
      <c r="F419" s="3"/>
      <c r="G419" s="5">
        <v>2</v>
      </c>
      <c r="H419" s="5">
        <v>2007</v>
      </c>
      <c r="I419" s="79" t="str">
        <f t="shared" si="51"/>
        <v>2007-2</v>
      </c>
      <c r="J419" s="75">
        <f>VLOOKUP(I419,Meters!$A$1:$B$165,2,FALSE)</f>
        <v>344997</v>
      </c>
      <c r="K419" s="75">
        <f t="shared" si="52"/>
        <v>1.6393057202107727E-4</v>
      </c>
      <c r="L419" s="75" t="str">
        <f t="shared" si="53"/>
        <v/>
      </c>
      <c r="M419" s="83">
        <f t="shared" si="54"/>
        <v>0.81818181818181823</v>
      </c>
      <c r="O419" s="71" t="str">
        <f t="shared" si="55"/>
        <v/>
      </c>
    </row>
    <row r="420" spans="1:15" x14ac:dyDescent="0.2">
      <c r="A420" s="2" t="s">
        <v>46</v>
      </c>
      <c r="B420" s="3">
        <v>58</v>
      </c>
      <c r="C420" s="3">
        <v>93</v>
      </c>
      <c r="D420" s="3">
        <v>8100</v>
      </c>
      <c r="E420" s="4">
        <v>139.655172413793</v>
      </c>
      <c r="F420" s="3"/>
      <c r="G420" s="5">
        <v>2</v>
      </c>
      <c r="H420" s="5">
        <v>2007</v>
      </c>
      <c r="I420" s="79" t="str">
        <f t="shared" si="51"/>
        <v>2007-2</v>
      </c>
      <c r="J420" s="75">
        <f>VLOOKUP(I420,Meters!$A$1:$B$165,2,FALSE)</f>
        <v>344997</v>
      </c>
      <c r="K420" s="75">
        <f t="shared" si="52"/>
        <v>4.0480112120914964E-4</v>
      </c>
      <c r="L420" s="75" t="str">
        <f t="shared" si="53"/>
        <v/>
      </c>
      <c r="M420" s="83">
        <f t="shared" si="54"/>
        <v>0.62365591397849462</v>
      </c>
      <c r="O420" s="71" t="str">
        <f t="shared" si="55"/>
        <v/>
      </c>
    </row>
    <row r="421" spans="1:15" x14ac:dyDescent="0.2">
      <c r="A421" s="2" t="s">
        <v>47</v>
      </c>
      <c r="B421" s="3">
        <v>31</v>
      </c>
      <c r="C421" s="3">
        <v>69</v>
      </c>
      <c r="D421" s="3">
        <v>356</v>
      </c>
      <c r="E421" s="4">
        <v>11.4838709677419</v>
      </c>
      <c r="F421" s="3"/>
      <c r="G421" s="5">
        <v>2</v>
      </c>
      <c r="H421" s="5">
        <v>2007</v>
      </c>
      <c r="I421" s="79" t="str">
        <f t="shared" si="51"/>
        <v>2007-2</v>
      </c>
      <c r="J421" s="75">
        <f>VLOOKUP(I421,Meters!$A$1:$B$165,2,FALSE)</f>
        <v>344997</v>
      </c>
      <c r="K421" s="75">
        <f t="shared" si="52"/>
        <v>3.328687196625449E-5</v>
      </c>
      <c r="L421" s="75" t="str">
        <f t="shared" si="53"/>
        <v/>
      </c>
      <c r="M421" s="83">
        <f t="shared" si="54"/>
        <v>0.44927536231884058</v>
      </c>
      <c r="O421" s="71" t="str">
        <f t="shared" si="55"/>
        <v/>
      </c>
    </row>
    <row r="422" spans="1:15" x14ac:dyDescent="0.2">
      <c r="A422" s="2" t="s">
        <v>48</v>
      </c>
      <c r="B422" s="3">
        <v>41</v>
      </c>
      <c r="C422" s="3">
        <v>42</v>
      </c>
      <c r="D422" s="3">
        <v>1032</v>
      </c>
      <c r="E422" s="4">
        <v>25.170731707317099</v>
      </c>
      <c r="F422" s="3"/>
      <c r="G422" s="5">
        <v>2</v>
      </c>
      <c r="H422" s="5">
        <v>2007</v>
      </c>
      <c r="I422" s="79" t="str">
        <f t="shared" si="51"/>
        <v>2007-2</v>
      </c>
      <c r="J422" s="75">
        <f>VLOOKUP(I422,Meters!$A$1:$B$165,2,FALSE)</f>
        <v>344997</v>
      </c>
      <c r="K422" s="75">
        <f t="shared" si="52"/>
        <v>7.2959277058400789E-5</v>
      </c>
      <c r="L422" s="75" t="str">
        <f t="shared" si="53"/>
        <v/>
      </c>
      <c r="M422" s="83">
        <f t="shared" si="54"/>
        <v>0.97619047619047616</v>
      </c>
      <c r="O422" s="71" t="str">
        <f t="shared" si="55"/>
        <v/>
      </c>
    </row>
    <row r="423" spans="1:15" x14ac:dyDescent="0.2">
      <c r="A423" s="2" t="s">
        <v>49</v>
      </c>
      <c r="B423" s="3">
        <v>47</v>
      </c>
      <c r="C423" s="3">
        <v>53</v>
      </c>
      <c r="D423" s="3">
        <v>78</v>
      </c>
      <c r="E423" s="4">
        <v>1.6595744680851101</v>
      </c>
      <c r="F423" s="3"/>
      <c r="G423" s="5">
        <v>2</v>
      </c>
      <c r="H423" s="5">
        <v>2007</v>
      </c>
      <c r="I423" s="79" t="str">
        <f t="shared" si="51"/>
        <v>2007-2</v>
      </c>
      <c r="J423" s="75">
        <f>VLOOKUP(I423,Meters!$A$1:$B$165,2,FALSE)</f>
        <v>344997</v>
      </c>
      <c r="K423" s="75">
        <f t="shared" si="52"/>
        <v>4.8104026066461744E-6</v>
      </c>
      <c r="L423" s="75" t="str">
        <f t="shared" si="53"/>
        <v/>
      </c>
      <c r="M423" s="83">
        <f t="shared" si="54"/>
        <v>0.8867924528301887</v>
      </c>
      <c r="O423" s="71" t="str">
        <f t="shared" si="55"/>
        <v/>
      </c>
    </row>
    <row r="424" spans="1:15" x14ac:dyDescent="0.2">
      <c r="A424" s="2" t="s">
        <v>50</v>
      </c>
      <c r="B424" s="3">
        <v>1</v>
      </c>
      <c r="C424" s="3">
        <v>1</v>
      </c>
      <c r="D424" s="3">
        <v>1</v>
      </c>
      <c r="E424" s="3">
        <v>1</v>
      </c>
      <c r="F424" s="3"/>
      <c r="G424" s="5">
        <v>2</v>
      </c>
      <c r="H424" s="5">
        <v>2007</v>
      </c>
      <c r="I424" s="79" t="str">
        <f t="shared" si="51"/>
        <v>2007-2</v>
      </c>
      <c r="J424" s="75">
        <f>VLOOKUP(I424,Meters!$A$1:$B$165,2,FALSE)</f>
        <v>344997</v>
      </c>
      <c r="K424" s="75">
        <f t="shared" si="52"/>
        <v>2.8985759296457651E-6</v>
      </c>
      <c r="L424" s="75" t="str">
        <f t="shared" si="53"/>
        <v/>
      </c>
      <c r="M424" s="83">
        <f t="shared" si="54"/>
        <v>1</v>
      </c>
      <c r="O424" s="71" t="str">
        <f t="shared" si="55"/>
        <v/>
      </c>
    </row>
    <row r="425" spans="1:15" x14ac:dyDescent="0.2">
      <c r="A425" s="2" t="s">
        <v>51</v>
      </c>
      <c r="B425" s="3">
        <v>213</v>
      </c>
      <c r="C425" s="3">
        <v>228</v>
      </c>
      <c r="D425" s="3">
        <v>10782</v>
      </c>
      <c r="E425" s="4">
        <v>50.619718309859202</v>
      </c>
      <c r="F425" s="3"/>
      <c r="G425" s="5">
        <v>2</v>
      </c>
      <c r="H425" s="5">
        <v>2007</v>
      </c>
      <c r="I425" s="79" t="str">
        <f t="shared" si="51"/>
        <v>2007-2</v>
      </c>
      <c r="J425" s="75">
        <f>VLOOKUP(I425,Meters!$A$1:$B$165,2,FALSE)</f>
        <v>344997</v>
      </c>
      <c r="K425" s="75">
        <f t="shared" si="52"/>
        <v>1.4672509705840689E-4</v>
      </c>
      <c r="L425" s="75" t="str">
        <f t="shared" si="53"/>
        <v/>
      </c>
      <c r="M425" s="83">
        <f t="shared" si="54"/>
        <v>0.93421052631578949</v>
      </c>
      <c r="O425" s="71" t="str">
        <f t="shared" si="55"/>
        <v/>
      </c>
    </row>
    <row r="426" spans="1:15" x14ac:dyDescent="0.2">
      <c r="A426" s="2" t="s">
        <v>52</v>
      </c>
      <c r="B426" s="3">
        <v>20</v>
      </c>
      <c r="C426" s="3">
        <v>24</v>
      </c>
      <c r="D426" s="3">
        <v>3925</v>
      </c>
      <c r="E426" s="4">
        <v>196.25</v>
      </c>
      <c r="F426" s="3"/>
      <c r="G426" s="5">
        <v>2</v>
      </c>
      <c r="H426" s="5">
        <v>2007</v>
      </c>
      <c r="I426" s="79" t="str">
        <f t="shared" si="51"/>
        <v>2007-2</v>
      </c>
      <c r="J426" s="75">
        <f>VLOOKUP(I426,Meters!$A$1:$B$165,2,FALSE)</f>
        <v>344997</v>
      </c>
      <c r="K426" s="75">
        <f t="shared" si="52"/>
        <v>5.6884552619298134E-4</v>
      </c>
      <c r="L426" s="75" t="str">
        <f t="shared" si="53"/>
        <v/>
      </c>
      <c r="M426" s="83">
        <f t="shared" si="54"/>
        <v>0.83333333333333337</v>
      </c>
      <c r="O426" s="71" t="str">
        <f t="shared" si="55"/>
        <v/>
      </c>
    </row>
    <row r="427" spans="1:15" x14ac:dyDescent="0.2">
      <c r="A427" s="2" t="s">
        <v>53</v>
      </c>
      <c r="B427" s="3">
        <v>188</v>
      </c>
      <c r="C427" s="3">
        <v>227</v>
      </c>
      <c r="D427" s="3">
        <v>32248</v>
      </c>
      <c r="E427" s="4">
        <v>171.531914893617</v>
      </c>
      <c r="F427" s="3"/>
      <c r="G427" s="5">
        <v>2</v>
      </c>
      <c r="H427" s="5">
        <v>2007</v>
      </c>
      <c r="I427" s="79" t="str">
        <f t="shared" si="51"/>
        <v>2007-2</v>
      </c>
      <c r="J427" s="75">
        <f>VLOOKUP(I427,Meters!$A$1:$B$165,2,FALSE)</f>
        <v>344997</v>
      </c>
      <c r="K427" s="75">
        <f t="shared" si="52"/>
        <v>4.9719827967668417E-4</v>
      </c>
      <c r="L427" s="75" t="str">
        <f t="shared" si="53"/>
        <v/>
      </c>
      <c r="M427" s="83">
        <f t="shared" si="54"/>
        <v>0.82819383259911894</v>
      </c>
      <c r="O427" s="71" t="str">
        <f t="shared" si="55"/>
        <v/>
      </c>
    </row>
    <row r="428" spans="1:15" x14ac:dyDescent="0.2">
      <c r="A428" s="2" t="s">
        <v>8</v>
      </c>
      <c r="B428" s="3">
        <v>8</v>
      </c>
      <c r="C428" s="3">
        <v>8</v>
      </c>
      <c r="D428" s="3">
        <v>3929</v>
      </c>
      <c r="E428" s="4">
        <v>491.125</v>
      </c>
      <c r="F428" s="3"/>
      <c r="G428" s="5">
        <v>3</v>
      </c>
      <c r="H428" s="5">
        <v>2007</v>
      </c>
      <c r="I428" s="79" t="str">
        <f t="shared" si="51"/>
        <v>2007-3</v>
      </c>
      <c r="J428" s="75">
        <f>VLOOKUP(I428,Meters!$A$1:$B$165,2,FALSE)</f>
        <v>347785</v>
      </c>
      <c r="K428" s="75">
        <f t="shared" si="52"/>
        <v>1.4121511853587706E-3</v>
      </c>
      <c r="L428" s="75" t="str">
        <f t="shared" si="53"/>
        <v/>
      </c>
      <c r="M428" s="83">
        <f t="shared" si="54"/>
        <v>1</v>
      </c>
      <c r="O428" s="71" t="str">
        <f t="shared" si="55"/>
        <v/>
      </c>
    </row>
    <row r="429" spans="1:15" x14ac:dyDescent="0.2">
      <c r="A429" s="2" t="s">
        <v>9</v>
      </c>
      <c r="B429" s="3">
        <v>124</v>
      </c>
      <c r="C429" s="3">
        <v>127</v>
      </c>
      <c r="D429" s="3">
        <v>2786</v>
      </c>
      <c r="E429" s="4">
        <v>22.4677419354839</v>
      </c>
      <c r="F429" s="3"/>
      <c r="G429" s="5">
        <v>3</v>
      </c>
      <c r="H429" s="5">
        <v>2007</v>
      </c>
      <c r="I429" s="79" t="str">
        <f t="shared" si="51"/>
        <v>2007-3</v>
      </c>
      <c r="J429" s="75">
        <f>VLOOKUP(I429,Meters!$A$1:$B$165,2,FALSE)</f>
        <v>347785</v>
      </c>
      <c r="K429" s="75">
        <f t="shared" si="52"/>
        <v>6.4602389221743027E-5</v>
      </c>
      <c r="L429" s="75" t="str">
        <f t="shared" si="53"/>
        <v/>
      </c>
      <c r="M429" s="83">
        <f t="shared" si="54"/>
        <v>0.97637795275590555</v>
      </c>
      <c r="O429" s="71" t="str">
        <f t="shared" si="55"/>
        <v/>
      </c>
    </row>
    <row r="430" spans="1:15" x14ac:dyDescent="0.2">
      <c r="A430" s="2" t="s">
        <v>10</v>
      </c>
      <c r="B430" s="3">
        <v>3</v>
      </c>
      <c r="C430" s="3">
        <v>5</v>
      </c>
      <c r="D430" s="3">
        <v>332</v>
      </c>
      <c r="E430" s="4">
        <v>110.666666666667</v>
      </c>
      <c r="F430" s="3"/>
      <c r="G430" s="5">
        <v>3</v>
      </c>
      <c r="H430" s="5">
        <v>2007</v>
      </c>
      <c r="I430" s="79" t="str">
        <f t="shared" si="51"/>
        <v>2007-3</v>
      </c>
      <c r="J430" s="75">
        <f>VLOOKUP(I430,Meters!$A$1:$B$165,2,FALSE)</f>
        <v>347785</v>
      </c>
      <c r="K430" s="75">
        <f t="shared" si="52"/>
        <v>3.1820425454423567E-4</v>
      </c>
      <c r="L430" s="75" t="str">
        <f t="shared" si="53"/>
        <v/>
      </c>
      <c r="M430" s="83">
        <f t="shared" si="54"/>
        <v>0.6</v>
      </c>
      <c r="O430" s="71" t="str">
        <f t="shared" si="55"/>
        <v/>
      </c>
    </row>
    <row r="431" spans="1:15" x14ac:dyDescent="0.2">
      <c r="A431" s="2" t="s">
        <v>11</v>
      </c>
      <c r="B431" s="3">
        <v>8</v>
      </c>
      <c r="C431" s="3">
        <v>15</v>
      </c>
      <c r="D431" s="3">
        <v>148</v>
      </c>
      <c r="E431" s="4">
        <v>18.5</v>
      </c>
      <c r="F431" s="3"/>
      <c r="G431" s="5">
        <v>3</v>
      </c>
      <c r="H431" s="5">
        <v>2007</v>
      </c>
      <c r="I431" s="79" t="str">
        <f t="shared" si="51"/>
        <v>2007-3</v>
      </c>
      <c r="J431" s="75">
        <f>VLOOKUP(I431,Meters!$A$1:$B$165,2,FALSE)</f>
        <v>347785</v>
      </c>
      <c r="K431" s="75">
        <f t="shared" si="52"/>
        <v>5.3193783515677791E-5</v>
      </c>
      <c r="L431" s="75" t="str">
        <f t="shared" si="53"/>
        <v/>
      </c>
      <c r="M431" s="83">
        <f t="shared" si="54"/>
        <v>0.53333333333333333</v>
      </c>
      <c r="O431" s="71" t="str">
        <f t="shared" si="55"/>
        <v/>
      </c>
    </row>
    <row r="432" spans="1:15" x14ac:dyDescent="0.2">
      <c r="A432" s="2" t="s">
        <v>12</v>
      </c>
      <c r="B432" s="3">
        <v>40</v>
      </c>
      <c r="C432" s="3">
        <v>63</v>
      </c>
      <c r="D432" s="3">
        <v>6190</v>
      </c>
      <c r="E432" s="4">
        <v>154.75</v>
      </c>
      <c r="F432" s="3"/>
      <c r="G432" s="5">
        <v>3</v>
      </c>
      <c r="H432" s="5">
        <v>2007</v>
      </c>
      <c r="I432" s="79" t="str">
        <f t="shared" si="51"/>
        <v>2007-3</v>
      </c>
      <c r="J432" s="75">
        <f>VLOOKUP(I432,Meters!$A$1:$B$165,2,FALSE)</f>
        <v>347785</v>
      </c>
      <c r="K432" s="75">
        <f t="shared" si="52"/>
        <v>4.4495881075952095E-4</v>
      </c>
      <c r="L432" s="75" t="str">
        <f t="shared" si="53"/>
        <v/>
      </c>
      <c r="M432" s="83">
        <f t="shared" si="54"/>
        <v>0.63492063492063489</v>
      </c>
      <c r="O432" s="71" t="str">
        <f t="shared" si="55"/>
        <v/>
      </c>
    </row>
    <row r="433" spans="1:15" x14ac:dyDescent="0.2">
      <c r="A433" s="2" t="s">
        <v>13</v>
      </c>
      <c r="B433" s="3">
        <v>6</v>
      </c>
      <c r="C433" s="3">
        <v>9</v>
      </c>
      <c r="D433" s="3">
        <v>3212</v>
      </c>
      <c r="E433" s="4">
        <v>535.33333333333303</v>
      </c>
      <c r="F433" s="3"/>
      <c r="G433" s="5">
        <v>3</v>
      </c>
      <c r="H433" s="5">
        <v>2007</v>
      </c>
      <c r="I433" s="79" t="str">
        <f t="shared" si="51"/>
        <v>2007-3</v>
      </c>
      <c r="J433" s="75">
        <f>VLOOKUP(I433,Meters!$A$1:$B$165,2,FALSE)</f>
        <v>347785</v>
      </c>
      <c r="K433" s="75">
        <f t="shared" si="52"/>
        <v>1.5392651590302429E-3</v>
      </c>
      <c r="L433" s="75" t="str">
        <f t="shared" si="53"/>
        <v/>
      </c>
      <c r="M433" s="83">
        <f t="shared" si="54"/>
        <v>0.66666666666666663</v>
      </c>
      <c r="O433" s="71" t="str">
        <f t="shared" si="55"/>
        <v/>
      </c>
    </row>
    <row r="434" spans="1:15" x14ac:dyDescent="0.2">
      <c r="A434" s="2" t="s">
        <v>14</v>
      </c>
      <c r="B434" s="3">
        <v>22</v>
      </c>
      <c r="C434" s="3">
        <v>68</v>
      </c>
      <c r="D434" s="3">
        <v>147</v>
      </c>
      <c r="E434" s="4">
        <v>6.6818181818181799</v>
      </c>
      <c r="F434" s="3"/>
      <c r="G434" s="5">
        <v>3</v>
      </c>
      <c r="H434" s="5">
        <v>2007</v>
      </c>
      <c r="I434" s="79" t="str">
        <f t="shared" si="51"/>
        <v>2007-3</v>
      </c>
      <c r="J434" s="75">
        <f>VLOOKUP(I434,Meters!$A$1:$B$165,2,FALSE)</f>
        <v>347785</v>
      </c>
      <c r="K434" s="75">
        <f t="shared" si="52"/>
        <v>1.9212496748905731E-5</v>
      </c>
      <c r="L434" s="75" t="str">
        <f t="shared" si="53"/>
        <v/>
      </c>
      <c r="M434" s="83">
        <f t="shared" si="54"/>
        <v>0.3235294117647059</v>
      </c>
      <c r="O434" s="71" t="str">
        <f t="shared" si="55"/>
        <v/>
      </c>
    </row>
    <row r="435" spans="1:15" x14ac:dyDescent="0.2">
      <c r="A435" s="2" t="s">
        <v>15</v>
      </c>
      <c r="B435" s="3">
        <v>16</v>
      </c>
      <c r="C435" s="3">
        <v>19</v>
      </c>
      <c r="D435" s="3">
        <v>1765</v>
      </c>
      <c r="E435" s="4">
        <v>110.3125</v>
      </c>
      <c r="F435" s="3"/>
      <c r="G435" s="5">
        <v>3</v>
      </c>
      <c r="H435" s="5">
        <v>2007</v>
      </c>
      <c r="I435" s="79" t="str">
        <f t="shared" si="51"/>
        <v>2007-3</v>
      </c>
      <c r="J435" s="75">
        <f>VLOOKUP(I435,Meters!$A$1:$B$165,2,FALSE)</f>
        <v>347785</v>
      </c>
      <c r="K435" s="75">
        <f t="shared" si="52"/>
        <v>3.1718590508503816E-4</v>
      </c>
      <c r="L435" s="75" t="str">
        <f t="shared" si="53"/>
        <v/>
      </c>
      <c r="M435" s="83">
        <f t="shared" si="54"/>
        <v>0.84210526315789469</v>
      </c>
      <c r="O435" s="71" t="str">
        <f t="shared" si="55"/>
        <v/>
      </c>
    </row>
    <row r="436" spans="1:15" x14ac:dyDescent="0.2">
      <c r="A436" s="2" t="s">
        <v>16</v>
      </c>
      <c r="B436" s="3">
        <v>49</v>
      </c>
      <c r="C436" s="3">
        <v>79</v>
      </c>
      <c r="D436" s="3">
        <v>117</v>
      </c>
      <c r="E436" s="4">
        <v>2.3877551020408201</v>
      </c>
      <c r="F436" s="3"/>
      <c r="G436" s="5">
        <v>3</v>
      </c>
      <c r="H436" s="5">
        <v>2007</v>
      </c>
      <c r="I436" s="79" t="str">
        <f t="shared" si="51"/>
        <v>2007-3</v>
      </c>
      <c r="J436" s="75">
        <f>VLOOKUP(I436,Meters!$A$1:$B$165,2,FALSE)</f>
        <v>347785</v>
      </c>
      <c r="K436" s="75">
        <f t="shared" si="52"/>
        <v>6.8656069181845683E-6</v>
      </c>
      <c r="L436" s="75" t="str">
        <f t="shared" si="53"/>
        <v/>
      </c>
      <c r="M436" s="83">
        <f t="shared" si="54"/>
        <v>0.620253164556962</v>
      </c>
      <c r="O436" s="71" t="str">
        <f t="shared" si="55"/>
        <v/>
      </c>
    </row>
    <row r="437" spans="1:15" x14ac:dyDescent="0.2">
      <c r="A437" s="2" t="s">
        <v>17</v>
      </c>
      <c r="B437" s="3">
        <v>3</v>
      </c>
      <c r="C437" s="3">
        <v>6</v>
      </c>
      <c r="D437" s="3">
        <v>176</v>
      </c>
      <c r="E437" s="4">
        <v>58.6666666666667</v>
      </c>
      <c r="F437" s="3"/>
      <c r="G437" s="5">
        <v>3</v>
      </c>
      <c r="H437" s="5">
        <v>2007</v>
      </c>
      <c r="I437" s="79" t="str">
        <f t="shared" si="51"/>
        <v>2007-3</v>
      </c>
      <c r="J437" s="75">
        <f>VLOOKUP(I437,Meters!$A$1:$B$165,2,FALSE)</f>
        <v>347785</v>
      </c>
      <c r="K437" s="75">
        <f t="shared" si="52"/>
        <v>1.6868659277043777E-4</v>
      </c>
      <c r="L437" s="75" t="str">
        <f t="shared" si="53"/>
        <v/>
      </c>
      <c r="M437" s="83">
        <f t="shared" si="54"/>
        <v>0.5</v>
      </c>
      <c r="O437" s="71" t="str">
        <f t="shared" si="55"/>
        <v/>
      </c>
    </row>
    <row r="438" spans="1:15" x14ac:dyDescent="0.2">
      <c r="A438" s="2" t="s">
        <v>18</v>
      </c>
      <c r="B438" s="3">
        <v>279</v>
      </c>
      <c r="C438" s="3">
        <v>349</v>
      </c>
      <c r="D438" s="3">
        <v>2</v>
      </c>
      <c r="E438" s="4">
        <v>7.1684587813620098E-3</v>
      </c>
      <c r="F438" s="3"/>
      <c r="G438" s="5">
        <v>3</v>
      </c>
      <c r="H438" s="5">
        <v>2007</v>
      </c>
      <c r="I438" s="79" t="str">
        <f t="shared" si="51"/>
        <v>2007-3</v>
      </c>
      <c r="J438" s="75">
        <f>VLOOKUP(I438,Meters!$A$1:$B$165,2,FALSE)</f>
        <v>347785</v>
      </c>
      <c r="K438" s="75">
        <f t="shared" si="52"/>
        <v>2.0611753759828659E-8</v>
      </c>
      <c r="L438" s="75" t="str">
        <f t="shared" si="53"/>
        <v/>
      </c>
      <c r="M438" s="83">
        <f t="shared" si="54"/>
        <v>0.79942693409742116</v>
      </c>
      <c r="O438" s="71" t="str">
        <f t="shared" si="55"/>
        <v/>
      </c>
    </row>
    <row r="439" spans="1:15" x14ac:dyDescent="0.2">
      <c r="A439" s="2" t="s">
        <v>19</v>
      </c>
      <c r="B439" s="3">
        <v>56</v>
      </c>
      <c r="C439" s="3">
        <v>61</v>
      </c>
      <c r="D439" s="3">
        <v>1264</v>
      </c>
      <c r="E439" s="4">
        <v>22.571428571428601</v>
      </c>
      <c r="F439" s="3"/>
      <c r="G439" s="5">
        <v>3</v>
      </c>
      <c r="H439" s="5">
        <v>2007</v>
      </c>
      <c r="I439" s="79" t="str">
        <f t="shared" si="51"/>
        <v>2007-3</v>
      </c>
      <c r="J439" s="75">
        <f>VLOOKUP(I439,Meters!$A$1:$B$165,2,FALSE)</f>
        <v>347785</v>
      </c>
      <c r="K439" s="75">
        <f t="shared" si="52"/>
        <v>6.4900523517197697E-5</v>
      </c>
      <c r="L439" s="75" t="str">
        <f t="shared" si="53"/>
        <v/>
      </c>
      <c r="M439" s="83">
        <f t="shared" si="54"/>
        <v>0.91803278688524592</v>
      </c>
      <c r="O439" s="71" t="str">
        <f t="shared" si="55"/>
        <v/>
      </c>
    </row>
    <row r="440" spans="1:15" x14ac:dyDescent="0.2">
      <c r="A440" s="2" t="s">
        <v>20</v>
      </c>
      <c r="B440" s="3">
        <v>36</v>
      </c>
      <c r="C440" s="3">
        <v>53</v>
      </c>
      <c r="D440" s="3">
        <v>562</v>
      </c>
      <c r="E440" s="4">
        <v>15.6111111111111</v>
      </c>
      <c r="F440" s="3"/>
      <c r="G440" s="5">
        <v>3</v>
      </c>
      <c r="H440" s="5">
        <v>2007</v>
      </c>
      <c r="I440" s="79" t="str">
        <f t="shared" si="51"/>
        <v>2007-3</v>
      </c>
      <c r="J440" s="75">
        <f>VLOOKUP(I440,Meters!$A$1:$B$165,2,FALSE)</f>
        <v>347785</v>
      </c>
      <c r="K440" s="75">
        <f t="shared" si="52"/>
        <v>4.4887246750466812E-5</v>
      </c>
      <c r="L440" s="75" t="str">
        <f t="shared" si="53"/>
        <v/>
      </c>
      <c r="M440" s="83">
        <f t="shared" si="54"/>
        <v>0.67924528301886788</v>
      </c>
      <c r="O440" s="71" t="str">
        <f t="shared" si="55"/>
        <v/>
      </c>
    </row>
    <row r="441" spans="1:15" x14ac:dyDescent="0.2">
      <c r="A441" s="2" t="s">
        <v>21</v>
      </c>
      <c r="B441" s="3">
        <v>1</v>
      </c>
      <c r="C441" s="3">
        <v>1</v>
      </c>
      <c r="D441" s="3">
        <v>2</v>
      </c>
      <c r="E441" s="3">
        <v>2</v>
      </c>
      <c r="F441" s="3"/>
      <c r="G441" s="5">
        <v>3</v>
      </c>
      <c r="H441" s="5">
        <v>2007</v>
      </c>
      <c r="I441" s="79" t="str">
        <f t="shared" si="51"/>
        <v>2007-3</v>
      </c>
      <c r="J441" s="75">
        <f>VLOOKUP(I441,Meters!$A$1:$B$165,2,FALSE)</f>
        <v>347785</v>
      </c>
      <c r="K441" s="75">
        <f t="shared" si="52"/>
        <v>5.7506792989921931E-6</v>
      </c>
      <c r="L441" s="75" t="str">
        <f t="shared" si="53"/>
        <v/>
      </c>
      <c r="M441" s="83">
        <f t="shared" si="54"/>
        <v>1</v>
      </c>
      <c r="O441" s="71" t="str">
        <f t="shared" si="55"/>
        <v/>
      </c>
    </row>
    <row r="442" spans="1:15" x14ac:dyDescent="0.2">
      <c r="A442" s="2" t="s">
        <v>22</v>
      </c>
      <c r="B442" s="3">
        <v>36</v>
      </c>
      <c r="C442" s="3">
        <v>61</v>
      </c>
      <c r="D442" s="3">
        <v>3587</v>
      </c>
      <c r="E442" s="4">
        <v>99.6388888888889</v>
      </c>
      <c r="F442" s="3"/>
      <c r="G442" s="5">
        <v>3</v>
      </c>
      <c r="H442" s="5">
        <v>2007</v>
      </c>
      <c r="I442" s="79" t="str">
        <f t="shared" si="51"/>
        <v>2007-3</v>
      </c>
      <c r="J442" s="75">
        <f>VLOOKUP(I442,Meters!$A$1:$B$165,2,FALSE)</f>
        <v>347785</v>
      </c>
      <c r="K442" s="75">
        <f t="shared" si="52"/>
        <v>2.8649564785395836E-4</v>
      </c>
      <c r="L442" s="75" t="str">
        <f t="shared" si="53"/>
        <v/>
      </c>
      <c r="M442" s="83">
        <f t="shared" si="54"/>
        <v>0.5901639344262295</v>
      </c>
      <c r="O442" s="71" t="str">
        <f t="shared" si="55"/>
        <v/>
      </c>
    </row>
    <row r="443" spans="1:15" x14ac:dyDescent="0.2">
      <c r="A443" s="2" t="s">
        <v>23</v>
      </c>
      <c r="B443" s="3">
        <v>15</v>
      </c>
      <c r="C443" s="3">
        <v>15</v>
      </c>
      <c r="D443" s="3">
        <v>1420</v>
      </c>
      <c r="E443" s="4">
        <v>94.6666666666667</v>
      </c>
      <c r="F443" s="3"/>
      <c r="G443" s="5">
        <v>3</v>
      </c>
      <c r="H443" s="5">
        <v>2007</v>
      </c>
      <c r="I443" s="79" t="str">
        <f t="shared" si="51"/>
        <v>2007-3</v>
      </c>
      <c r="J443" s="75">
        <f>VLOOKUP(I443,Meters!$A$1:$B$165,2,FALSE)</f>
        <v>347785</v>
      </c>
      <c r="K443" s="75">
        <f t="shared" si="52"/>
        <v>2.7219882015229723E-4</v>
      </c>
      <c r="L443" s="75" t="str">
        <f t="shared" si="53"/>
        <v/>
      </c>
      <c r="M443" s="83">
        <f t="shared" si="54"/>
        <v>1</v>
      </c>
      <c r="O443" s="71" t="str">
        <f t="shared" si="55"/>
        <v/>
      </c>
    </row>
    <row r="444" spans="1:15" x14ac:dyDescent="0.2">
      <c r="A444" s="2" t="s">
        <v>24</v>
      </c>
      <c r="B444" s="3">
        <v>26</v>
      </c>
      <c r="C444" s="3">
        <v>148</v>
      </c>
      <c r="D444" s="3">
        <v>0</v>
      </c>
      <c r="E444" s="3">
        <v>0</v>
      </c>
      <c r="F444" s="3"/>
      <c r="G444" s="5">
        <v>3</v>
      </c>
      <c r="H444" s="5">
        <v>2007</v>
      </c>
      <c r="I444" s="79" t="str">
        <f t="shared" si="51"/>
        <v>2007-3</v>
      </c>
      <c r="J444" s="75">
        <f>VLOOKUP(I444,Meters!$A$1:$B$165,2,FALSE)</f>
        <v>347785</v>
      </c>
      <c r="K444" s="75">
        <f t="shared" si="52"/>
        <v>0</v>
      </c>
      <c r="L444" s="75" t="str">
        <f t="shared" si="53"/>
        <v/>
      </c>
      <c r="M444" s="83">
        <f t="shared" si="54"/>
        <v>0.17567567567567569</v>
      </c>
      <c r="O444" s="71" t="e">
        <f t="shared" si="55"/>
        <v>#DIV/0!</v>
      </c>
    </row>
    <row r="445" spans="1:15" x14ac:dyDescent="0.2">
      <c r="A445" s="2" t="s">
        <v>57</v>
      </c>
      <c r="B445" s="3">
        <v>1</v>
      </c>
      <c r="C445" s="3">
        <v>1</v>
      </c>
      <c r="D445" s="3">
        <v>1956</v>
      </c>
      <c r="E445" s="3">
        <v>1956</v>
      </c>
      <c r="F445" s="3"/>
      <c r="G445" s="5">
        <v>3</v>
      </c>
      <c r="H445" s="5">
        <v>2007</v>
      </c>
      <c r="I445" s="79" t="str">
        <f t="shared" si="51"/>
        <v>2007-3</v>
      </c>
      <c r="J445" s="75">
        <f>VLOOKUP(I445,Meters!$A$1:$B$165,2,FALSE)</f>
        <v>347785</v>
      </c>
      <c r="K445" s="75">
        <f t="shared" si="52"/>
        <v>5.6241643544143651E-3</v>
      </c>
      <c r="L445" s="75" t="str">
        <f t="shared" si="53"/>
        <v/>
      </c>
      <c r="M445" s="83">
        <f t="shared" si="54"/>
        <v>1</v>
      </c>
      <c r="O445" s="71" t="str">
        <f t="shared" si="55"/>
        <v/>
      </c>
    </row>
    <row r="446" spans="1:15" x14ac:dyDescent="0.2">
      <c r="A446" s="2" t="s">
        <v>26</v>
      </c>
      <c r="B446" s="3">
        <v>2</v>
      </c>
      <c r="C446" s="3">
        <v>4</v>
      </c>
      <c r="D446" s="3">
        <v>962</v>
      </c>
      <c r="E446" s="3">
        <v>481</v>
      </c>
      <c r="F446" s="3"/>
      <c r="G446" s="5">
        <v>3</v>
      </c>
      <c r="H446" s="5">
        <v>2007</v>
      </c>
      <c r="I446" s="79" t="str">
        <f t="shared" si="51"/>
        <v>2007-3</v>
      </c>
      <c r="J446" s="75">
        <f>VLOOKUP(I446,Meters!$A$1:$B$165,2,FALSE)</f>
        <v>347785</v>
      </c>
      <c r="K446" s="75">
        <f t="shared" si="52"/>
        <v>1.3830383714076226E-3</v>
      </c>
      <c r="L446" s="75" t="str">
        <f t="shared" si="53"/>
        <v/>
      </c>
      <c r="M446" s="83">
        <f t="shared" si="54"/>
        <v>0.5</v>
      </c>
      <c r="O446" s="71" t="str">
        <f t="shared" si="55"/>
        <v/>
      </c>
    </row>
    <row r="447" spans="1:15" x14ac:dyDescent="0.2">
      <c r="A447" s="2" t="s">
        <v>27</v>
      </c>
      <c r="B447" s="3">
        <v>2</v>
      </c>
      <c r="C447" s="3">
        <v>2</v>
      </c>
      <c r="D447" s="3">
        <v>1472</v>
      </c>
      <c r="E447" s="3">
        <v>736</v>
      </c>
      <c r="F447" s="3"/>
      <c r="G447" s="5">
        <v>3</v>
      </c>
      <c r="H447" s="5">
        <v>2007</v>
      </c>
      <c r="I447" s="79" t="str">
        <f t="shared" si="51"/>
        <v>2007-3</v>
      </c>
      <c r="J447" s="75">
        <f>VLOOKUP(I447,Meters!$A$1:$B$165,2,FALSE)</f>
        <v>347785</v>
      </c>
      <c r="K447" s="75">
        <f t="shared" si="52"/>
        <v>2.116249982029127E-3</v>
      </c>
      <c r="L447" s="75" t="str">
        <f t="shared" si="53"/>
        <v/>
      </c>
      <c r="M447" s="83">
        <f t="shared" si="54"/>
        <v>1</v>
      </c>
      <c r="O447" s="71" t="str">
        <f t="shared" si="55"/>
        <v/>
      </c>
    </row>
    <row r="448" spans="1:15" x14ac:dyDescent="0.2">
      <c r="A448" s="2" t="s">
        <v>28</v>
      </c>
      <c r="B448" s="3">
        <v>158</v>
      </c>
      <c r="C448" s="3">
        <v>166</v>
      </c>
      <c r="D448" s="3">
        <v>36118</v>
      </c>
      <c r="E448" s="4">
        <v>228.59493670886101</v>
      </c>
      <c r="F448" s="3"/>
      <c r="G448" s="5">
        <v>3</v>
      </c>
      <c r="H448" s="5">
        <v>2007</v>
      </c>
      <c r="I448" s="79" t="str">
        <f t="shared" si="51"/>
        <v>2007-3</v>
      </c>
      <c r="J448" s="75">
        <f>VLOOKUP(I448,Meters!$A$1:$B$165,2,FALSE)</f>
        <v>347785</v>
      </c>
      <c r="K448" s="75">
        <f t="shared" si="52"/>
        <v>6.5728808519303883E-4</v>
      </c>
      <c r="L448" s="75" t="str">
        <f t="shared" si="53"/>
        <v/>
      </c>
      <c r="M448" s="83">
        <f t="shared" si="54"/>
        <v>0.95180722891566261</v>
      </c>
      <c r="O448" s="71" t="str">
        <f t="shared" si="55"/>
        <v/>
      </c>
    </row>
    <row r="449" spans="1:15" x14ac:dyDescent="0.2">
      <c r="A449" s="2" t="s">
        <v>30</v>
      </c>
      <c r="B449" s="3">
        <v>82</v>
      </c>
      <c r="C449" s="3">
        <v>82</v>
      </c>
      <c r="D449" s="3">
        <v>4491</v>
      </c>
      <c r="E449" s="4">
        <v>54.768292682926798</v>
      </c>
      <c r="F449" s="3"/>
      <c r="G449" s="5">
        <v>3</v>
      </c>
      <c r="H449" s="5">
        <v>2007</v>
      </c>
      <c r="I449" s="79" t="str">
        <f t="shared" si="51"/>
        <v>2007-3</v>
      </c>
      <c r="J449" s="75">
        <f>VLOOKUP(I449,Meters!$A$1:$B$165,2,FALSE)</f>
        <v>347785</v>
      </c>
      <c r="K449" s="75">
        <f t="shared" si="52"/>
        <v>1.5747744348642637E-4</v>
      </c>
      <c r="L449" s="75" t="str">
        <f t="shared" si="53"/>
        <v/>
      </c>
      <c r="M449" s="83">
        <f t="shared" si="54"/>
        <v>1</v>
      </c>
      <c r="O449" s="71" t="str">
        <f t="shared" si="55"/>
        <v/>
      </c>
    </row>
    <row r="450" spans="1:15" x14ac:dyDescent="0.2">
      <c r="A450" s="2" t="s">
        <v>31</v>
      </c>
      <c r="B450" s="3">
        <v>86</v>
      </c>
      <c r="C450" s="3">
        <v>117</v>
      </c>
      <c r="D450" s="3">
        <v>17735</v>
      </c>
      <c r="E450" s="4">
        <v>206.220930232558</v>
      </c>
      <c r="F450" s="3"/>
      <c r="G450" s="5">
        <v>3</v>
      </c>
      <c r="H450" s="5">
        <v>2007</v>
      </c>
      <c r="I450" s="79" t="str">
        <f t="shared" si="51"/>
        <v>2007-3</v>
      </c>
      <c r="J450" s="75">
        <f>VLOOKUP(I450,Meters!$A$1:$B$165,2,FALSE)</f>
        <v>347785</v>
      </c>
      <c r="K450" s="75">
        <f t="shared" si="52"/>
        <v>5.9295521725364231E-4</v>
      </c>
      <c r="L450" s="75" t="str">
        <f t="shared" si="53"/>
        <v/>
      </c>
      <c r="M450" s="83">
        <f t="shared" si="54"/>
        <v>0.7350427350427351</v>
      </c>
      <c r="O450" s="71" t="str">
        <f t="shared" si="55"/>
        <v/>
      </c>
    </row>
    <row r="451" spans="1:15" x14ac:dyDescent="0.2">
      <c r="A451" s="2" t="s">
        <v>32</v>
      </c>
      <c r="B451" s="3">
        <v>67</v>
      </c>
      <c r="C451" s="3">
        <v>71</v>
      </c>
      <c r="D451" s="3">
        <v>19476</v>
      </c>
      <c r="E451" s="4">
        <v>290.686567164179</v>
      </c>
      <c r="F451" s="3"/>
      <c r="G451" s="5">
        <v>3</v>
      </c>
      <c r="H451" s="5">
        <v>2007</v>
      </c>
      <c r="I451" s="79" t="str">
        <f t="shared" ref="I451:I514" si="56">CONCATENATE(H451,"-",G451)</f>
        <v>2007-3</v>
      </c>
      <c r="J451" s="75">
        <f>VLOOKUP(I451,Meters!$A$1:$B$165,2,FALSE)</f>
        <v>347785</v>
      </c>
      <c r="K451" s="75">
        <f t="shared" ref="K451:K514" si="57">E451/J451</f>
        <v>8.3582261214307403E-4</v>
      </c>
      <c r="L451" s="75" t="str">
        <f t="shared" ref="L451:L514" si="58">IFERROR(IF(ISBLANK(F451),"",(E451*(F451/D451)/J451)*(1/60)),"")</f>
        <v/>
      </c>
      <c r="M451" s="83">
        <f t="shared" ref="M451:M514" si="59">B451/C451</f>
        <v>0.94366197183098588</v>
      </c>
      <c r="O451" s="71" t="str">
        <f t="shared" ref="O451:O514" si="60">IF((F451/D451)&gt;180,CONCATENATE(I451,"-ext."),"")</f>
        <v/>
      </c>
    </row>
    <row r="452" spans="1:15" x14ac:dyDescent="0.2">
      <c r="A452" s="2" t="s">
        <v>33</v>
      </c>
      <c r="B452" s="3">
        <v>1</v>
      </c>
      <c r="C452" s="3">
        <v>7</v>
      </c>
      <c r="D452" s="3">
        <v>53</v>
      </c>
      <c r="E452" s="3">
        <v>53</v>
      </c>
      <c r="F452" s="3"/>
      <c r="G452" s="5">
        <v>3</v>
      </c>
      <c r="H452" s="5">
        <v>2007</v>
      </c>
      <c r="I452" s="79" t="str">
        <f t="shared" si="56"/>
        <v>2007-3</v>
      </c>
      <c r="J452" s="75">
        <f>VLOOKUP(I452,Meters!$A$1:$B$165,2,FALSE)</f>
        <v>347785</v>
      </c>
      <c r="K452" s="75">
        <f t="shared" si="57"/>
        <v>1.5239300142329311E-4</v>
      </c>
      <c r="L452" s="75" t="str">
        <f t="shared" si="58"/>
        <v/>
      </c>
      <c r="M452" s="83">
        <f t="shared" si="59"/>
        <v>0.14285714285714285</v>
      </c>
      <c r="O452" s="71" t="str">
        <f t="shared" si="60"/>
        <v/>
      </c>
    </row>
    <row r="453" spans="1:15" x14ac:dyDescent="0.2">
      <c r="A453" s="2" t="s">
        <v>60</v>
      </c>
      <c r="B453" s="3">
        <v>1</v>
      </c>
      <c r="C453" s="3">
        <v>1</v>
      </c>
      <c r="D453" s="3">
        <v>16</v>
      </c>
      <c r="E453" s="3">
        <v>16</v>
      </c>
      <c r="F453" s="3"/>
      <c r="G453" s="5">
        <v>3</v>
      </c>
      <c r="H453" s="5">
        <v>2007</v>
      </c>
      <c r="I453" s="79" t="str">
        <f t="shared" si="56"/>
        <v>2007-3</v>
      </c>
      <c r="J453" s="75">
        <f>VLOOKUP(I453,Meters!$A$1:$B$165,2,FALSE)</f>
        <v>347785</v>
      </c>
      <c r="K453" s="75">
        <f t="shared" si="57"/>
        <v>4.6005434391937545E-5</v>
      </c>
      <c r="L453" s="75" t="str">
        <f t="shared" si="58"/>
        <v/>
      </c>
      <c r="M453" s="83">
        <f t="shared" si="59"/>
        <v>1</v>
      </c>
      <c r="O453" s="71" t="str">
        <f t="shared" si="60"/>
        <v/>
      </c>
    </row>
    <row r="454" spans="1:15" x14ac:dyDescent="0.2">
      <c r="A454" s="2" t="s">
        <v>34</v>
      </c>
      <c r="B454" s="3">
        <v>3</v>
      </c>
      <c r="C454" s="3">
        <v>3</v>
      </c>
      <c r="D454" s="3">
        <v>147</v>
      </c>
      <c r="E454" s="3">
        <v>49</v>
      </c>
      <c r="F454" s="3"/>
      <c r="G454" s="5">
        <v>3</v>
      </c>
      <c r="H454" s="5">
        <v>2007</v>
      </c>
      <c r="I454" s="79" t="str">
        <f t="shared" si="56"/>
        <v>2007-3</v>
      </c>
      <c r="J454" s="75">
        <f>VLOOKUP(I454,Meters!$A$1:$B$165,2,FALSE)</f>
        <v>347785</v>
      </c>
      <c r="K454" s="75">
        <f t="shared" si="57"/>
        <v>1.4089164282530875E-4</v>
      </c>
      <c r="L454" s="75" t="str">
        <f t="shared" si="58"/>
        <v/>
      </c>
      <c r="M454" s="83">
        <f t="shared" si="59"/>
        <v>1</v>
      </c>
      <c r="O454" s="71" t="str">
        <f t="shared" si="60"/>
        <v/>
      </c>
    </row>
    <row r="455" spans="1:15" x14ac:dyDescent="0.2">
      <c r="A455" s="2" t="s">
        <v>55</v>
      </c>
      <c r="B455" s="3">
        <v>3</v>
      </c>
      <c r="C455" s="3">
        <v>3</v>
      </c>
      <c r="D455" s="3">
        <v>58</v>
      </c>
      <c r="E455" s="4">
        <v>19.3333333333333</v>
      </c>
      <c r="F455" s="3"/>
      <c r="G455" s="5">
        <v>3</v>
      </c>
      <c r="H455" s="5">
        <v>2007</v>
      </c>
      <c r="I455" s="79" t="str">
        <f t="shared" si="56"/>
        <v>2007-3</v>
      </c>
      <c r="J455" s="75">
        <f>VLOOKUP(I455,Meters!$A$1:$B$165,2,FALSE)</f>
        <v>347785</v>
      </c>
      <c r="K455" s="75">
        <f t="shared" si="57"/>
        <v>5.5589899890257776E-5</v>
      </c>
      <c r="L455" s="75" t="str">
        <f t="shared" si="58"/>
        <v/>
      </c>
      <c r="M455" s="83">
        <f t="shared" si="59"/>
        <v>1</v>
      </c>
      <c r="O455" s="71" t="str">
        <f t="shared" si="60"/>
        <v/>
      </c>
    </row>
    <row r="456" spans="1:15" x14ac:dyDescent="0.2">
      <c r="A456" s="2" t="s">
        <v>35</v>
      </c>
      <c r="B456" s="3">
        <v>2</v>
      </c>
      <c r="C456" s="3">
        <v>2</v>
      </c>
      <c r="D456" s="3">
        <v>6</v>
      </c>
      <c r="E456" s="3">
        <v>3</v>
      </c>
      <c r="F456" s="3"/>
      <c r="G456" s="5">
        <v>3</v>
      </c>
      <c r="H456" s="5">
        <v>2007</v>
      </c>
      <c r="I456" s="79" t="str">
        <f t="shared" si="56"/>
        <v>2007-3</v>
      </c>
      <c r="J456" s="75">
        <f>VLOOKUP(I456,Meters!$A$1:$B$165,2,FALSE)</f>
        <v>347785</v>
      </c>
      <c r="K456" s="75">
        <f t="shared" si="57"/>
        <v>8.6260189484882897E-6</v>
      </c>
      <c r="L456" s="75" t="str">
        <f t="shared" si="58"/>
        <v/>
      </c>
      <c r="M456" s="83">
        <f t="shared" si="59"/>
        <v>1</v>
      </c>
      <c r="O456" s="71" t="str">
        <f t="shared" si="60"/>
        <v/>
      </c>
    </row>
    <row r="457" spans="1:15" x14ac:dyDescent="0.2">
      <c r="A457" s="2" t="s">
        <v>36</v>
      </c>
      <c r="B457" s="3">
        <v>115</v>
      </c>
      <c r="C457" s="3">
        <v>199</v>
      </c>
      <c r="D457" s="3">
        <v>1103</v>
      </c>
      <c r="E457" s="4">
        <v>9.5913043478260906</v>
      </c>
      <c r="F457" s="3"/>
      <c r="G457" s="5">
        <v>3</v>
      </c>
      <c r="H457" s="5">
        <v>2007</v>
      </c>
      <c r="I457" s="79" t="str">
        <f t="shared" si="56"/>
        <v>2007-3</v>
      </c>
      <c r="J457" s="75">
        <f>VLOOKUP(I457,Meters!$A$1:$B$165,2,FALSE)</f>
        <v>347785</v>
      </c>
      <c r="K457" s="75">
        <f t="shared" si="57"/>
        <v>2.7578257681688659E-5</v>
      </c>
      <c r="L457" s="75" t="str">
        <f t="shared" si="58"/>
        <v/>
      </c>
      <c r="M457" s="83">
        <f t="shared" si="59"/>
        <v>0.57788944723618085</v>
      </c>
      <c r="O457" s="71" t="str">
        <f t="shared" si="60"/>
        <v/>
      </c>
    </row>
    <row r="458" spans="1:15" x14ac:dyDescent="0.2">
      <c r="A458" s="2" t="s">
        <v>37</v>
      </c>
      <c r="B458" s="3">
        <v>29</v>
      </c>
      <c r="C458" s="3">
        <v>39</v>
      </c>
      <c r="D458" s="3">
        <v>66</v>
      </c>
      <c r="E458" s="4">
        <v>2.27586206896552</v>
      </c>
      <c r="F458" s="3"/>
      <c r="G458" s="5">
        <v>3</v>
      </c>
      <c r="H458" s="5">
        <v>2007</v>
      </c>
      <c r="I458" s="79" t="str">
        <f t="shared" si="56"/>
        <v>2007-3</v>
      </c>
      <c r="J458" s="75">
        <f>VLOOKUP(I458,Meters!$A$1:$B$165,2,FALSE)</f>
        <v>347785</v>
      </c>
      <c r="K458" s="75">
        <f t="shared" si="57"/>
        <v>6.5438764436807802E-6</v>
      </c>
      <c r="L458" s="75" t="str">
        <f t="shared" si="58"/>
        <v/>
      </c>
      <c r="M458" s="83">
        <f t="shared" si="59"/>
        <v>0.74358974358974361</v>
      </c>
      <c r="O458" s="71" t="str">
        <f t="shared" si="60"/>
        <v/>
      </c>
    </row>
    <row r="459" spans="1:15" x14ac:dyDescent="0.2">
      <c r="A459" s="2" t="s">
        <v>39</v>
      </c>
      <c r="B459" s="3">
        <v>361</v>
      </c>
      <c r="C459" s="3">
        <v>364</v>
      </c>
      <c r="D459" s="3">
        <v>5367</v>
      </c>
      <c r="E459" s="4">
        <v>14.8670360110803</v>
      </c>
      <c r="F459" s="3"/>
      <c r="G459" s="5">
        <v>3</v>
      </c>
      <c r="H459" s="5">
        <v>2007</v>
      </c>
      <c r="I459" s="79" t="str">
        <f t="shared" si="56"/>
        <v>2007-3</v>
      </c>
      <c r="J459" s="75">
        <f>VLOOKUP(I459,Meters!$A$1:$B$165,2,FALSE)</f>
        <v>347785</v>
      </c>
      <c r="K459" s="75">
        <f t="shared" si="57"/>
        <v>4.2747778113145479E-5</v>
      </c>
      <c r="L459" s="75" t="str">
        <f t="shared" si="58"/>
        <v/>
      </c>
      <c r="M459" s="83">
        <f t="shared" si="59"/>
        <v>0.99175824175824179</v>
      </c>
      <c r="O459" s="71" t="str">
        <f t="shared" si="60"/>
        <v/>
      </c>
    </row>
    <row r="460" spans="1:15" x14ac:dyDescent="0.2">
      <c r="A460" s="2" t="s">
        <v>41</v>
      </c>
      <c r="B460" s="3">
        <v>5</v>
      </c>
      <c r="C460" s="3">
        <v>5</v>
      </c>
      <c r="D460" s="3">
        <v>67</v>
      </c>
      <c r="E460" s="4">
        <v>13.4</v>
      </c>
      <c r="F460" s="3"/>
      <c r="G460" s="5">
        <v>3</v>
      </c>
      <c r="H460" s="5">
        <v>2007</v>
      </c>
      <c r="I460" s="79" t="str">
        <f t="shared" si="56"/>
        <v>2007-3</v>
      </c>
      <c r="J460" s="75">
        <f>VLOOKUP(I460,Meters!$A$1:$B$165,2,FALSE)</f>
        <v>347785</v>
      </c>
      <c r="K460" s="75">
        <f t="shared" si="57"/>
        <v>3.8529551303247699E-5</v>
      </c>
      <c r="L460" s="75" t="str">
        <f t="shared" si="58"/>
        <v/>
      </c>
      <c r="M460" s="83">
        <f t="shared" si="59"/>
        <v>1</v>
      </c>
      <c r="O460" s="71" t="str">
        <f t="shared" si="60"/>
        <v/>
      </c>
    </row>
    <row r="461" spans="1:15" x14ac:dyDescent="0.2">
      <c r="A461" s="2" t="s">
        <v>42</v>
      </c>
      <c r="B461" s="3">
        <v>1</v>
      </c>
      <c r="C461" s="3">
        <v>1</v>
      </c>
      <c r="D461" s="3">
        <v>1</v>
      </c>
      <c r="E461" s="3">
        <v>1</v>
      </c>
      <c r="F461" s="3"/>
      <c r="G461" s="5">
        <v>3</v>
      </c>
      <c r="H461" s="5">
        <v>2007</v>
      </c>
      <c r="I461" s="79" t="str">
        <f t="shared" si="56"/>
        <v>2007-3</v>
      </c>
      <c r="J461" s="75">
        <f>VLOOKUP(I461,Meters!$A$1:$B$165,2,FALSE)</f>
        <v>347785</v>
      </c>
      <c r="K461" s="75">
        <f t="shared" si="57"/>
        <v>2.8753396494960966E-6</v>
      </c>
      <c r="L461" s="75" t="str">
        <f t="shared" si="58"/>
        <v/>
      </c>
      <c r="M461" s="83">
        <f t="shared" si="59"/>
        <v>1</v>
      </c>
      <c r="O461" s="71" t="str">
        <f t="shared" si="60"/>
        <v/>
      </c>
    </row>
    <row r="462" spans="1:15" x14ac:dyDescent="0.2">
      <c r="A462" s="2" t="s">
        <v>43</v>
      </c>
      <c r="B462" s="3">
        <v>51</v>
      </c>
      <c r="C462" s="3">
        <v>53</v>
      </c>
      <c r="D462" s="3">
        <v>932</v>
      </c>
      <c r="E462" s="4">
        <v>18.2745098039216</v>
      </c>
      <c r="F462" s="3"/>
      <c r="G462" s="5">
        <v>3</v>
      </c>
      <c r="H462" s="5">
        <v>2007</v>
      </c>
      <c r="I462" s="79" t="str">
        <f t="shared" si="56"/>
        <v>2007-3</v>
      </c>
      <c r="J462" s="75">
        <f>VLOOKUP(I462,Meters!$A$1:$B$165,2,FALSE)</f>
        <v>347785</v>
      </c>
      <c r="K462" s="75">
        <f t="shared" si="57"/>
        <v>5.2545422614320918E-5</v>
      </c>
      <c r="L462" s="75" t="str">
        <f t="shared" si="58"/>
        <v/>
      </c>
      <c r="M462" s="83">
        <f t="shared" si="59"/>
        <v>0.96226415094339623</v>
      </c>
      <c r="O462" s="71" t="str">
        <f t="shared" si="60"/>
        <v/>
      </c>
    </row>
    <row r="463" spans="1:15" x14ac:dyDescent="0.2">
      <c r="A463" s="2" t="s">
        <v>44</v>
      </c>
      <c r="B463" s="3">
        <v>11</v>
      </c>
      <c r="C463" s="3">
        <v>11</v>
      </c>
      <c r="D463" s="3">
        <v>163</v>
      </c>
      <c r="E463" s="4">
        <v>14.818181818181801</v>
      </c>
      <c r="F463" s="3"/>
      <c r="G463" s="5">
        <v>3</v>
      </c>
      <c r="H463" s="5">
        <v>2007</v>
      </c>
      <c r="I463" s="79" t="str">
        <f t="shared" si="56"/>
        <v>2007-3</v>
      </c>
      <c r="J463" s="75">
        <f>VLOOKUP(I463,Meters!$A$1:$B$165,2,FALSE)</f>
        <v>347785</v>
      </c>
      <c r="K463" s="75">
        <f t="shared" si="57"/>
        <v>4.2607305715260291E-5</v>
      </c>
      <c r="L463" s="75" t="str">
        <f t="shared" si="58"/>
        <v/>
      </c>
      <c r="M463" s="83">
        <f t="shared" si="59"/>
        <v>1</v>
      </c>
      <c r="O463" s="71" t="str">
        <f t="shared" si="60"/>
        <v/>
      </c>
    </row>
    <row r="464" spans="1:15" x14ac:dyDescent="0.2">
      <c r="A464" s="2" t="s">
        <v>45</v>
      </c>
      <c r="B464" s="3">
        <v>12</v>
      </c>
      <c r="C464" s="3">
        <v>18</v>
      </c>
      <c r="D464" s="3">
        <v>1172</v>
      </c>
      <c r="E464" s="4">
        <v>97.6666666666667</v>
      </c>
      <c r="F464" s="3"/>
      <c r="G464" s="5">
        <v>3</v>
      </c>
      <c r="H464" s="5">
        <v>2007</v>
      </c>
      <c r="I464" s="79" t="str">
        <f t="shared" si="56"/>
        <v>2007-3</v>
      </c>
      <c r="J464" s="75">
        <f>VLOOKUP(I464,Meters!$A$1:$B$165,2,FALSE)</f>
        <v>347785</v>
      </c>
      <c r="K464" s="75">
        <f t="shared" si="57"/>
        <v>2.8082483910078554E-4</v>
      </c>
      <c r="L464" s="75" t="str">
        <f t="shared" si="58"/>
        <v/>
      </c>
      <c r="M464" s="83">
        <f t="shared" si="59"/>
        <v>0.66666666666666663</v>
      </c>
      <c r="O464" s="71" t="str">
        <f t="shared" si="60"/>
        <v/>
      </c>
    </row>
    <row r="465" spans="1:15" x14ac:dyDescent="0.2">
      <c r="A465" s="2" t="s">
        <v>46</v>
      </c>
      <c r="B465" s="3">
        <v>39</v>
      </c>
      <c r="C465" s="3">
        <v>83</v>
      </c>
      <c r="D465" s="3">
        <v>6006</v>
      </c>
      <c r="E465" s="3">
        <v>154</v>
      </c>
      <c r="F465" s="3"/>
      <c r="G465" s="5">
        <v>3</v>
      </c>
      <c r="H465" s="5">
        <v>2007</v>
      </c>
      <c r="I465" s="79" t="str">
        <f t="shared" si="56"/>
        <v>2007-3</v>
      </c>
      <c r="J465" s="75">
        <f>VLOOKUP(I465,Meters!$A$1:$B$165,2,FALSE)</f>
        <v>347785</v>
      </c>
      <c r="K465" s="75">
        <f t="shared" si="57"/>
        <v>4.4280230602239889E-4</v>
      </c>
      <c r="L465" s="75" t="str">
        <f t="shared" si="58"/>
        <v/>
      </c>
      <c r="M465" s="83">
        <f t="shared" si="59"/>
        <v>0.46987951807228917</v>
      </c>
      <c r="O465" s="71" t="str">
        <f t="shared" si="60"/>
        <v/>
      </c>
    </row>
    <row r="466" spans="1:15" x14ac:dyDescent="0.2">
      <c r="A466" s="2" t="s">
        <v>47</v>
      </c>
      <c r="B466" s="3">
        <v>36</v>
      </c>
      <c r="C466" s="3">
        <v>106</v>
      </c>
      <c r="D466" s="3">
        <v>2570</v>
      </c>
      <c r="E466" s="4">
        <v>71.3888888888889</v>
      </c>
      <c r="F466" s="3"/>
      <c r="G466" s="5">
        <v>3</v>
      </c>
      <c r="H466" s="5">
        <v>2007</v>
      </c>
      <c r="I466" s="79" t="str">
        <f t="shared" si="56"/>
        <v>2007-3</v>
      </c>
      <c r="J466" s="75">
        <f>VLOOKUP(I466,Meters!$A$1:$B$165,2,FALSE)</f>
        <v>347785</v>
      </c>
      <c r="K466" s="75">
        <f t="shared" si="57"/>
        <v>2.0526730275569361E-4</v>
      </c>
      <c r="L466" s="75" t="str">
        <f t="shared" si="58"/>
        <v/>
      </c>
      <c r="M466" s="83">
        <f t="shared" si="59"/>
        <v>0.33962264150943394</v>
      </c>
      <c r="O466" s="71" t="str">
        <f t="shared" si="60"/>
        <v/>
      </c>
    </row>
    <row r="467" spans="1:15" x14ac:dyDescent="0.2">
      <c r="A467" s="2" t="s">
        <v>48</v>
      </c>
      <c r="B467" s="3">
        <v>121</v>
      </c>
      <c r="C467" s="3">
        <v>121</v>
      </c>
      <c r="D467" s="3">
        <v>4005</v>
      </c>
      <c r="E467" s="4">
        <v>33.099173553718998</v>
      </c>
      <c r="F467" s="3"/>
      <c r="G467" s="5">
        <v>3</v>
      </c>
      <c r="H467" s="5">
        <v>2007</v>
      </c>
      <c r="I467" s="79" t="str">
        <f t="shared" si="56"/>
        <v>2007-3</v>
      </c>
      <c r="J467" s="75">
        <f>VLOOKUP(I467,Meters!$A$1:$B$165,2,FALSE)</f>
        <v>347785</v>
      </c>
      <c r="K467" s="75">
        <f t="shared" si="57"/>
        <v>9.517136608456086E-5</v>
      </c>
      <c r="L467" s="75" t="str">
        <f t="shared" si="58"/>
        <v/>
      </c>
      <c r="M467" s="83">
        <f t="shared" si="59"/>
        <v>1</v>
      </c>
      <c r="O467" s="71" t="str">
        <f t="shared" si="60"/>
        <v/>
      </c>
    </row>
    <row r="468" spans="1:15" x14ac:dyDescent="0.2">
      <c r="A468" s="2" t="s">
        <v>49</v>
      </c>
      <c r="B468" s="3">
        <v>40</v>
      </c>
      <c r="C468" s="3">
        <v>42</v>
      </c>
      <c r="D468" s="3">
        <v>84</v>
      </c>
      <c r="E468" s="4">
        <v>2.1</v>
      </c>
      <c r="F468" s="3"/>
      <c r="G468" s="5">
        <v>3</v>
      </c>
      <c r="H468" s="5">
        <v>2007</v>
      </c>
      <c r="I468" s="79" t="str">
        <f t="shared" si="56"/>
        <v>2007-3</v>
      </c>
      <c r="J468" s="75">
        <f>VLOOKUP(I468,Meters!$A$1:$B$165,2,FALSE)</f>
        <v>347785</v>
      </c>
      <c r="K468" s="75">
        <f t="shared" si="57"/>
        <v>6.0382132639418036E-6</v>
      </c>
      <c r="L468" s="75" t="str">
        <f t="shared" si="58"/>
        <v/>
      </c>
      <c r="M468" s="83">
        <f t="shared" si="59"/>
        <v>0.95238095238095233</v>
      </c>
      <c r="O468" s="71" t="str">
        <f t="shared" si="60"/>
        <v/>
      </c>
    </row>
    <row r="469" spans="1:15" x14ac:dyDescent="0.2">
      <c r="A469" s="2" t="s">
        <v>50</v>
      </c>
      <c r="B469" s="3">
        <v>3</v>
      </c>
      <c r="C469" s="3">
        <v>3</v>
      </c>
      <c r="D469" s="3">
        <v>27</v>
      </c>
      <c r="E469" s="3">
        <v>9</v>
      </c>
      <c r="F469" s="3"/>
      <c r="G469" s="5">
        <v>3</v>
      </c>
      <c r="H469" s="5">
        <v>2007</v>
      </c>
      <c r="I469" s="79" t="str">
        <f t="shared" si="56"/>
        <v>2007-3</v>
      </c>
      <c r="J469" s="75">
        <f>VLOOKUP(I469,Meters!$A$1:$B$165,2,FALSE)</f>
        <v>347785</v>
      </c>
      <c r="K469" s="75">
        <f t="shared" si="57"/>
        <v>2.5878056845464871E-5</v>
      </c>
      <c r="L469" s="75" t="str">
        <f t="shared" si="58"/>
        <v/>
      </c>
      <c r="M469" s="83">
        <f t="shared" si="59"/>
        <v>1</v>
      </c>
      <c r="O469" s="71" t="str">
        <f t="shared" si="60"/>
        <v/>
      </c>
    </row>
    <row r="470" spans="1:15" x14ac:dyDescent="0.2">
      <c r="A470" s="2" t="s">
        <v>51</v>
      </c>
      <c r="B470" s="3">
        <v>366</v>
      </c>
      <c r="C470" s="3">
        <v>396</v>
      </c>
      <c r="D470" s="3">
        <v>25749</v>
      </c>
      <c r="E470" s="4">
        <v>70.352459016393396</v>
      </c>
      <c r="F470" s="3"/>
      <c r="G470" s="5">
        <v>3</v>
      </c>
      <c r="H470" s="5">
        <v>2007</v>
      </c>
      <c r="I470" s="79" t="str">
        <f t="shared" si="56"/>
        <v>2007-3</v>
      </c>
      <c r="J470" s="75">
        <f>VLOOKUP(I470,Meters!$A$1:$B$165,2,FALSE)</f>
        <v>347785</v>
      </c>
      <c r="K470" s="75">
        <f t="shared" si="57"/>
        <v>2.0228721484938511E-4</v>
      </c>
      <c r="L470" s="75" t="str">
        <f t="shared" si="58"/>
        <v/>
      </c>
      <c r="M470" s="83">
        <f t="shared" si="59"/>
        <v>0.9242424242424242</v>
      </c>
      <c r="O470" s="71" t="str">
        <f t="shared" si="60"/>
        <v/>
      </c>
    </row>
    <row r="471" spans="1:15" x14ac:dyDescent="0.2">
      <c r="A471" s="2" t="s">
        <v>52</v>
      </c>
      <c r="B471" s="3">
        <v>60</v>
      </c>
      <c r="C471" s="3">
        <v>99</v>
      </c>
      <c r="D471" s="3">
        <v>9630</v>
      </c>
      <c r="E471" s="4">
        <v>160.5</v>
      </c>
      <c r="F471" s="3"/>
      <c r="G471" s="5">
        <v>3</v>
      </c>
      <c r="H471" s="5">
        <v>2007</v>
      </c>
      <c r="I471" s="79" t="str">
        <f t="shared" si="56"/>
        <v>2007-3</v>
      </c>
      <c r="J471" s="75">
        <f>VLOOKUP(I471,Meters!$A$1:$B$165,2,FALSE)</f>
        <v>347785</v>
      </c>
      <c r="K471" s="75">
        <f t="shared" si="57"/>
        <v>4.6149201374412355E-4</v>
      </c>
      <c r="L471" s="75" t="str">
        <f t="shared" si="58"/>
        <v/>
      </c>
      <c r="M471" s="83">
        <f t="shared" si="59"/>
        <v>0.60606060606060608</v>
      </c>
      <c r="O471" s="71" t="str">
        <f t="shared" si="60"/>
        <v/>
      </c>
    </row>
    <row r="472" spans="1:15" x14ac:dyDescent="0.2">
      <c r="A472" s="2" t="s">
        <v>53</v>
      </c>
      <c r="B472" s="3">
        <v>303</v>
      </c>
      <c r="C472" s="3">
        <v>429</v>
      </c>
      <c r="D472" s="3">
        <v>15451</v>
      </c>
      <c r="E472" s="4">
        <v>50.993399339934001</v>
      </c>
      <c r="F472" s="3"/>
      <c r="G472" s="5">
        <v>3</v>
      </c>
      <c r="H472" s="5">
        <v>2007</v>
      </c>
      <c r="I472" s="79" t="str">
        <f t="shared" si="56"/>
        <v>2007-3</v>
      </c>
      <c r="J472" s="75">
        <f>VLOOKUP(I472,Meters!$A$1:$B$165,2,FALSE)</f>
        <v>347785</v>
      </c>
      <c r="K472" s="75">
        <f t="shared" si="57"/>
        <v>1.4662334298470032E-4</v>
      </c>
      <c r="L472" s="75" t="str">
        <f t="shared" si="58"/>
        <v/>
      </c>
      <c r="M472" s="83">
        <f t="shared" si="59"/>
        <v>0.70629370629370625</v>
      </c>
      <c r="O472" s="71" t="str">
        <f t="shared" si="60"/>
        <v/>
      </c>
    </row>
    <row r="473" spans="1:15" x14ac:dyDescent="0.2">
      <c r="A473" s="2" t="s">
        <v>8</v>
      </c>
      <c r="B473" s="3">
        <v>4</v>
      </c>
      <c r="C473" s="3">
        <v>5</v>
      </c>
      <c r="D473" s="3">
        <v>11</v>
      </c>
      <c r="E473" s="4">
        <v>2.75</v>
      </c>
      <c r="F473" s="3"/>
      <c r="G473" s="5">
        <v>4</v>
      </c>
      <c r="H473" s="5">
        <v>2007</v>
      </c>
      <c r="I473" s="79" t="str">
        <f t="shared" si="56"/>
        <v>2007-4</v>
      </c>
      <c r="J473" s="75">
        <f>VLOOKUP(I473,Meters!$A$1:$B$165,2,FALSE)</f>
        <v>351585</v>
      </c>
      <c r="K473" s="75">
        <f t="shared" si="57"/>
        <v>7.8217216320377714E-6</v>
      </c>
      <c r="L473" s="75" t="str">
        <f t="shared" si="58"/>
        <v/>
      </c>
      <c r="M473" s="83">
        <f t="shared" si="59"/>
        <v>0.8</v>
      </c>
      <c r="O473" s="71" t="str">
        <f t="shared" si="60"/>
        <v/>
      </c>
    </row>
    <row r="474" spans="1:15" x14ac:dyDescent="0.2">
      <c r="A474" s="2" t="s">
        <v>9</v>
      </c>
      <c r="B474" s="3">
        <v>22</v>
      </c>
      <c r="C474" s="3">
        <v>22</v>
      </c>
      <c r="D474" s="3">
        <v>188</v>
      </c>
      <c r="E474" s="4">
        <v>8.5454545454545503</v>
      </c>
      <c r="F474" s="3"/>
      <c r="G474" s="5">
        <v>4</v>
      </c>
      <c r="H474" s="5">
        <v>2007</v>
      </c>
      <c r="I474" s="79" t="str">
        <f t="shared" si="56"/>
        <v>2007-4</v>
      </c>
      <c r="J474" s="75">
        <f>VLOOKUP(I474,Meters!$A$1:$B$165,2,FALSE)</f>
        <v>351585</v>
      </c>
      <c r="K474" s="75">
        <f t="shared" si="57"/>
        <v>2.4305515154100857E-5</v>
      </c>
      <c r="L474" s="75" t="str">
        <f t="shared" si="58"/>
        <v/>
      </c>
      <c r="M474" s="83">
        <f t="shared" si="59"/>
        <v>1</v>
      </c>
      <c r="O474" s="71" t="str">
        <f t="shared" si="60"/>
        <v/>
      </c>
    </row>
    <row r="475" spans="1:15" x14ac:dyDescent="0.2">
      <c r="A475" s="2" t="s">
        <v>11</v>
      </c>
      <c r="B475" s="3">
        <v>11</v>
      </c>
      <c r="C475" s="3">
        <v>23</v>
      </c>
      <c r="D475" s="3">
        <v>555</v>
      </c>
      <c r="E475" s="4">
        <v>50.454545454545503</v>
      </c>
      <c r="F475" s="3"/>
      <c r="G475" s="5">
        <v>4</v>
      </c>
      <c r="H475" s="5">
        <v>2007</v>
      </c>
      <c r="I475" s="79" t="str">
        <f t="shared" si="56"/>
        <v>2007-4</v>
      </c>
      <c r="J475" s="75">
        <f>VLOOKUP(I475,Meters!$A$1:$B$165,2,FALSE)</f>
        <v>351585</v>
      </c>
      <c r="K475" s="75">
        <f t="shared" si="57"/>
        <v>1.4350596713325512E-4</v>
      </c>
      <c r="L475" s="75" t="str">
        <f t="shared" si="58"/>
        <v/>
      </c>
      <c r="M475" s="83">
        <f t="shared" si="59"/>
        <v>0.47826086956521741</v>
      </c>
      <c r="O475" s="71" t="str">
        <f t="shared" si="60"/>
        <v/>
      </c>
    </row>
    <row r="476" spans="1:15" x14ac:dyDescent="0.2">
      <c r="A476" s="2" t="s">
        <v>12</v>
      </c>
      <c r="B476" s="3">
        <v>33</v>
      </c>
      <c r="C476" s="3">
        <v>68</v>
      </c>
      <c r="D476" s="3">
        <v>8674</v>
      </c>
      <c r="E476" s="4">
        <v>262.84848484848499</v>
      </c>
      <c r="F476" s="3"/>
      <c r="G476" s="5">
        <v>4</v>
      </c>
      <c r="H476" s="5">
        <v>2007</v>
      </c>
      <c r="I476" s="79" t="str">
        <f t="shared" si="56"/>
        <v>2007-4</v>
      </c>
      <c r="J476" s="75">
        <f>VLOOKUP(I476,Meters!$A$1:$B$165,2,FALSE)</f>
        <v>351585</v>
      </c>
      <c r="K476" s="75">
        <f t="shared" si="57"/>
        <v>7.4761006541372642E-4</v>
      </c>
      <c r="L476" s="75" t="str">
        <f t="shared" si="58"/>
        <v/>
      </c>
      <c r="M476" s="83">
        <f t="shared" si="59"/>
        <v>0.48529411764705882</v>
      </c>
      <c r="O476" s="71" t="str">
        <f t="shared" si="60"/>
        <v/>
      </c>
    </row>
    <row r="477" spans="1:15" x14ac:dyDescent="0.2">
      <c r="A477" s="2" t="s">
        <v>13</v>
      </c>
      <c r="B477" s="3">
        <v>13</v>
      </c>
      <c r="C477" s="3">
        <v>16</v>
      </c>
      <c r="D477" s="3">
        <v>2942</v>
      </c>
      <c r="E477" s="4">
        <v>226.30769230769201</v>
      </c>
      <c r="F477" s="3"/>
      <c r="G477" s="5">
        <v>4</v>
      </c>
      <c r="H477" s="5">
        <v>2007</v>
      </c>
      <c r="I477" s="79" t="str">
        <f t="shared" si="56"/>
        <v>2007-4</v>
      </c>
      <c r="J477" s="75">
        <f>VLOOKUP(I477,Meters!$A$1:$B$165,2,FALSE)</f>
        <v>351585</v>
      </c>
      <c r="K477" s="75">
        <f t="shared" si="57"/>
        <v>6.4367846269804455E-4</v>
      </c>
      <c r="L477" s="75" t="str">
        <f t="shared" si="58"/>
        <v/>
      </c>
      <c r="M477" s="83">
        <f t="shared" si="59"/>
        <v>0.8125</v>
      </c>
      <c r="O477" s="71" t="str">
        <f t="shared" si="60"/>
        <v/>
      </c>
    </row>
    <row r="478" spans="1:15" x14ac:dyDescent="0.2">
      <c r="A478" s="2" t="s">
        <v>14</v>
      </c>
      <c r="B478" s="3">
        <v>26</v>
      </c>
      <c r="C478" s="3">
        <v>49</v>
      </c>
      <c r="D478" s="3">
        <v>125</v>
      </c>
      <c r="E478" s="4">
        <v>4.8076923076923102</v>
      </c>
      <c r="F478" s="3"/>
      <c r="G478" s="5">
        <v>4</v>
      </c>
      <c r="H478" s="5">
        <v>2007</v>
      </c>
      <c r="I478" s="79" t="str">
        <f t="shared" si="56"/>
        <v>2007-4</v>
      </c>
      <c r="J478" s="75">
        <f>VLOOKUP(I478,Meters!$A$1:$B$165,2,FALSE)</f>
        <v>351585</v>
      </c>
      <c r="K478" s="75">
        <f t="shared" si="57"/>
        <v>1.3674338517548558E-5</v>
      </c>
      <c r="L478" s="75" t="str">
        <f t="shared" si="58"/>
        <v/>
      </c>
      <c r="M478" s="83">
        <f t="shared" si="59"/>
        <v>0.53061224489795922</v>
      </c>
      <c r="O478" s="71" t="str">
        <f t="shared" si="60"/>
        <v/>
      </c>
    </row>
    <row r="479" spans="1:15" x14ac:dyDescent="0.2">
      <c r="A479" s="2" t="s">
        <v>15</v>
      </c>
      <c r="B479" s="3">
        <v>20</v>
      </c>
      <c r="C479" s="3">
        <v>23</v>
      </c>
      <c r="D479" s="3">
        <v>903</v>
      </c>
      <c r="E479" s="4">
        <v>45.15</v>
      </c>
      <c r="F479" s="3"/>
      <c r="G479" s="5">
        <v>4</v>
      </c>
      <c r="H479" s="5">
        <v>2007</v>
      </c>
      <c r="I479" s="79" t="str">
        <f t="shared" si="56"/>
        <v>2007-4</v>
      </c>
      <c r="J479" s="75">
        <f>VLOOKUP(I479,Meters!$A$1:$B$165,2,FALSE)</f>
        <v>351585</v>
      </c>
      <c r="K479" s="75">
        <f t="shared" si="57"/>
        <v>1.2841844788600196E-4</v>
      </c>
      <c r="L479" s="75" t="str">
        <f t="shared" si="58"/>
        <v/>
      </c>
      <c r="M479" s="83">
        <f t="shared" si="59"/>
        <v>0.86956521739130432</v>
      </c>
      <c r="O479" s="71" t="str">
        <f t="shared" si="60"/>
        <v/>
      </c>
    </row>
    <row r="480" spans="1:15" x14ac:dyDescent="0.2">
      <c r="A480" s="2" t="s">
        <v>16</v>
      </c>
      <c r="B480" s="3">
        <v>60</v>
      </c>
      <c r="C480" s="3">
        <v>92</v>
      </c>
      <c r="D480" s="3">
        <v>176</v>
      </c>
      <c r="E480" s="4">
        <v>2.93333333333333</v>
      </c>
      <c r="F480" s="3"/>
      <c r="G480" s="5">
        <v>4</v>
      </c>
      <c r="H480" s="5">
        <v>2007</v>
      </c>
      <c r="I480" s="79" t="str">
        <f t="shared" si="56"/>
        <v>2007-4</v>
      </c>
      <c r="J480" s="75">
        <f>VLOOKUP(I480,Meters!$A$1:$B$165,2,FALSE)</f>
        <v>351585</v>
      </c>
      <c r="K480" s="75">
        <f t="shared" si="57"/>
        <v>8.3431697408402812E-6</v>
      </c>
      <c r="L480" s="75" t="str">
        <f t="shared" si="58"/>
        <v/>
      </c>
      <c r="M480" s="83">
        <f t="shared" si="59"/>
        <v>0.65217391304347827</v>
      </c>
      <c r="O480" s="71" t="str">
        <f t="shared" si="60"/>
        <v/>
      </c>
    </row>
    <row r="481" spans="1:15" x14ac:dyDescent="0.2">
      <c r="A481" s="2" t="s">
        <v>17</v>
      </c>
      <c r="B481" s="3">
        <v>1</v>
      </c>
      <c r="C481" s="3">
        <v>2</v>
      </c>
      <c r="D481" s="3">
        <v>9</v>
      </c>
      <c r="E481" s="3">
        <v>9</v>
      </c>
      <c r="F481" s="3"/>
      <c r="G481" s="5">
        <v>4</v>
      </c>
      <c r="H481" s="5">
        <v>2007</v>
      </c>
      <c r="I481" s="79" t="str">
        <f t="shared" si="56"/>
        <v>2007-4</v>
      </c>
      <c r="J481" s="75">
        <f>VLOOKUP(I481,Meters!$A$1:$B$165,2,FALSE)</f>
        <v>351585</v>
      </c>
      <c r="K481" s="75">
        <f t="shared" si="57"/>
        <v>2.559836170485089E-5</v>
      </c>
      <c r="L481" s="75" t="str">
        <f t="shared" si="58"/>
        <v/>
      </c>
      <c r="M481" s="83">
        <f t="shared" si="59"/>
        <v>0.5</v>
      </c>
      <c r="O481" s="71" t="str">
        <f t="shared" si="60"/>
        <v/>
      </c>
    </row>
    <row r="482" spans="1:15" x14ac:dyDescent="0.2">
      <c r="A482" s="2" t="s">
        <v>18</v>
      </c>
      <c r="B482" s="3">
        <v>251</v>
      </c>
      <c r="C482" s="3">
        <v>320</v>
      </c>
      <c r="D482" s="3">
        <v>6</v>
      </c>
      <c r="E482" s="4">
        <v>2.3904382470119501E-2</v>
      </c>
      <c r="F482" s="3"/>
      <c r="G482" s="5">
        <v>4</v>
      </c>
      <c r="H482" s="5">
        <v>2007</v>
      </c>
      <c r="I482" s="79" t="str">
        <f t="shared" si="56"/>
        <v>2007-4</v>
      </c>
      <c r="J482" s="75">
        <f>VLOOKUP(I482,Meters!$A$1:$B$165,2,FALSE)</f>
        <v>351585</v>
      </c>
      <c r="K482" s="75">
        <f t="shared" si="57"/>
        <v>6.7990336533468434E-8</v>
      </c>
      <c r="L482" s="75" t="str">
        <f t="shared" si="58"/>
        <v/>
      </c>
      <c r="M482" s="83">
        <f t="shared" si="59"/>
        <v>0.78437500000000004</v>
      </c>
      <c r="O482" s="71" t="str">
        <f t="shared" si="60"/>
        <v/>
      </c>
    </row>
    <row r="483" spans="1:15" x14ac:dyDescent="0.2">
      <c r="A483" s="2" t="s">
        <v>19</v>
      </c>
      <c r="B483" s="3">
        <v>73</v>
      </c>
      <c r="C483" s="3">
        <v>78</v>
      </c>
      <c r="D483" s="3">
        <v>1627</v>
      </c>
      <c r="E483" s="4">
        <v>22.287671232876701</v>
      </c>
      <c r="F483" s="3"/>
      <c r="G483" s="5">
        <v>4</v>
      </c>
      <c r="H483" s="5">
        <v>2007</v>
      </c>
      <c r="I483" s="79" t="str">
        <f t="shared" si="56"/>
        <v>2007-4</v>
      </c>
      <c r="J483" s="75">
        <f>VLOOKUP(I483,Meters!$A$1:$B$165,2,FALSE)</f>
        <v>351585</v>
      </c>
      <c r="K483" s="75">
        <f t="shared" si="57"/>
        <v>6.3391985530886422E-5</v>
      </c>
      <c r="L483" s="75" t="str">
        <f t="shared" si="58"/>
        <v/>
      </c>
      <c r="M483" s="83">
        <f t="shared" si="59"/>
        <v>0.9358974358974359</v>
      </c>
      <c r="O483" s="71" t="str">
        <f t="shared" si="60"/>
        <v/>
      </c>
    </row>
    <row r="484" spans="1:15" x14ac:dyDescent="0.2">
      <c r="A484" s="2" t="s">
        <v>20</v>
      </c>
      <c r="B484" s="3">
        <v>19</v>
      </c>
      <c r="C484" s="3">
        <v>25</v>
      </c>
      <c r="D484" s="3">
        <v>145</v>
      </c>
      <c r="E484" s="4">
        <v>7.6315789473684204</v>
      </c>
      <c r="F484" s="3"/>
      <c r="G484" s="5">
        <v>4</v>
      </c>
      <c r="H484" s="5">
        <v>2007</v>
      </c>
      <c r="I484" s="79" t="str">
        <f t="shared" si="56"/>
        <v>2007-4</v>
      </c>
      <c r="J484" s="75">
        <f>VLOOKUP(I484,Meters!$A$1:$B$165,2,FALSE)</f>
        <v>351585</v>
      </c>
      <c r="K484" s="75">
        <f t="shared" si="57"/>
        <v>2.1706213141540227E-5</v>
      </c>
      <c r="L484" s="75" t="str">
        <f t="shared" si="58"/>
        <v/>
      </c>
      <c r="M484" s="83">
        <f t="shared" si="59"/>
        <v>0.76</v>
      </c>
      <c r="O484" s="71" t="str">
        <f t="shared" si="60"/>
        <v/>
      </c>
    </row>
    <row r="485" spans="1:15" x14ac:dyDescent="0.2">
      <c r="A485" s="2" t="s">
        <v>21</v>
      </c>
      <c r="B485" s="3">
        <v>2</v>
      </c>
      <c r="C485" s="3">
        <v>2</v>
      </c>
      <c r="D485" s="3">
        <v>23</v>
      </c>
      <c r="E485" s="4">
        <v>11.5</v>
      </c>
      <c r="F485" s="3"/>
      <c r="G485" s="5">
        <v>4</v>
      </c>
      <c r="H485" s="5">
        <v>2007</v>
      </c>
      <c r="I485" s="79" t="str">
        <f t="shared" si="56"/>
        <v>2007-4</v>
      </c>
      <c r="J485" s="75">
        <f>VLOOKUP(I485,Meters!$A$1:$B$165,2,FALSE)</f>
        <v>351585</v>
      </c>
      <c r="K485" s="75">
        <f t="shared" si="57"/>
        <v>3.2709017733976134E-5</v>
      </c>
      <c r="L485" s="75" t="str">
        <f t="shared" si="58"/>
        <v/>
      </c>
      <c r="M485" s="83">
        <f t="shared" si="59"/>
        <v>1</v>
      </c>
      <c r="O485" s="71" t="str">
        <f t="shared" si="60"/>
        <v/>
      </c>
    </row>
    <row r="486" spans="1:15" x14ac:dyDescent="0.2">
      <c r="A486" s="2" t="s">
        <v>22</v>
      </c>
      <c r="B486" s="3">
        <v>12</v>
      </c>
      <c r="C486" s="3">
        <v>34</v>
      </c>
      <c r="D486" s="3">
        <v>2325</v>
      </c>
      <c r="E486" s="4">
        <v>193.75</v>
      </c>
      <c r="F486" s="3"/>
      <c r="G486" s="5">
        <v>4</v>
      </c>
      <c r="H486" s="5">
        <v>2007</v>
      </c>
      <c r="I486" s="79" t="str">
        <f t="shared" si="56"/>
        <v>2007-4</v>
      </c>
      <c r="J486" s="75">
        <f>VLOOKUP(I486,Meters!$A$1:$B$165,2,FALSE)</f>
        <v>351585</v>
      </c>
      <c r="K486" s="75">
        <f t="shared" si="57"/>
        <v>5.5107584225720662E-4</v>
      </c>
      <c r="L486" s="75" t="str">
        <f t="shared" si="58"/>
        <v/>
      </c>
      <c r="M486" s="83">
        <f t="shared" si="59"/>
        <v>0.35294117647058826</v>
      </c>
      <c r="O486" s="71" t="str">
        <f t="shared" si="60"/>
        <v/>
      </c>
    </row>
    <row r="487" spans="1:15" x14ac:dyDescent="0.2">
      <c r="A487" s="2" t="s">
        <v>23</v>
      </c>
      <c r="B487" s="3">
        <v>17</v>
      </c>
      <c r="C487" s="3">
        <v>17</v>
      </c>
      <c r="D487" s="3">
        <v>2280</v>
      </c>
      <c r="E487" s="4">
        <v>134.11764705882399</v>
      </c>
      <c r="F487" s="3"/>
      <c r="G487" s="5">
        <v>4</v>
      </c>
      <c r="H487" s="5">
        <v>2007</v>
      </c>
      <c r="I487" s="79" t="str">
        <f t="shared" si="56"/>
        <v>2007-4</v>
      </c>
      <c r="J487" s="75">
        <f>VLOOKUP(I487,Meters!$A$1:$B$165,2,FALSE)</f>
        <v>351585</v>
      </c>
      <c r="K487" s="75">
        <f t="shared" si="57"/>
        <v>3.8146578226836754E-4</v>
      </c>
      <c r="L487" s="75" t="str">
        <f t="shared" si="58"/>
        <v/>
      </c>
      <c r="M487" s="83">
        <f t="shared" si="59"/>
        <v>1</v>
      </c>
      <c r="O487" s="71" t="str">
        <f t="shared" si="60"/>
        <v/>
      </c>
    </row>
    <row r="488" spans="1:15" x14ac:dyDescent="0.2">
      <c r="A488" s="2" t="s">
        <v>24</v>
      </c>
      <c r="B488" s="3">
        <v>11</v>
      </c>
      <c r="C488" s="3">
        <v>98</v>
      </c>
      <c r="D488" s="3">
        <v>0</v>
      </c>
      <c r="E488" s="3">
        <v>0</v>
      </c>
      <c r="F488" s="3"/>
      <c r="G488" s="5">
        <v>4</v>
      </c>
      <c r="H488" s="5">
        <v>2007</v>
      </c>
      <c r="I488" s="79" t="str">
        <f t="shared" si="56"/>
        <v>2007-4</v>
      </c>
      <c r="J488" s="75">
        <f>VLOOKUP(I488,Meters!$A$1:$B$165,2,FALSE)</f>
        <v>351585</v>
      </c>
      <c r="K488" s="75">
        <f t="shared" si="57"/>
        <v>0</v>
      </c>
      <c r="L488" s="75" t="str">
        <f t="shared" si="58"/>
        <v/>
      </c>
      <c r="M488" s="83">
        <f t="shared" si="59"/>
        <v>0.11224489795918367</v>
      </c>
      <c r="O488" s="71" t="e">
        <f t="shared" si="60"/>
        <v>#DIV/0!</v>
      </c>
    </row>
    <row r="489" spans="1:15" x14ac:dyDescent="0.2">
      <c r="A489" s="2" t="s">
        <v>26</v>
      </c>
      <c r="B489" s="3">
        <v>2</v>
      </c>
      <c r="C489" s="3">
        <v>6</v>
      </c>
      <c r="D489" s="3">
        <v>709</v>
      </c>
      <c r="E489" s="4">
        <v>354.5</v>
      </c>
      <c r="F489" s="3"/>
      <c r="G489" s="5">
        <v>4</v>
      </c>
      <c r="H489" s="5">
        <v>2007</v>
      </c>
      <c r="I489" s="79" t="str">
        <f t="shared" si="56"/>
        <v>2007-4</v>
      </c>
      <c r="J489" s="75">
        <f>VLOOKUP(I489,Meters!$A$1:$B$165,2,FALSE)</f>
        <v>351585</v>
      </c>
      <c r="K489" s="75">
        <f t="shared" si="57"/>
        <v>1.0082910249299601E-3</v>
      </c>
      <c r="L489" s="75" t="str">
        <f t="shared" si="58"/>
        <v/>
      </c>
      <c r="M489" s="83">
        <f t="shared" si="59"/>
        <v>0.33333333333333331</v>
      </c>
      <c r="O489" s="71" t="str">
        <f t="shared" si="60"/>
        <v/>
      </c>
    </row>
    <row r="490" spans="1:15" x14ac:dyDescent="0.2">
      <c r="A490" s="2" t="s">
        <v>27</v>
      </c>
      <c r="B490" s="3">
        <v>4</v>
      </c>
      <c r="C490" s="3">
        <v>5</v>
      </c>
      <c r="D490" s="3">
        <v>2718</v>
      </c>
      <c r="E490" s="4">
        <v>679.5</v>
      </c>
      <c r="F490" s="3"/>
      <c r="G490" s="5">
        <v>4</v>
      </c>
      <c r="H490" s="5">
        <v>2007</v>
      </c>
      <c r="I490" s="79" t="str">
        <f t="shared" si="56"/>
        <v>2007-4</v>
      </c>
      <c r="J490" s="75">
        <f>VLOOKUP(I490,Meters!$A$1:$B$165,2,FALSE)</f>
        <v>351585</v>
      </c>
      <c r="K490" s="75">
        <f t="shared" si="57"/>
        <v>1.9326763087162422E-3</v>
      </c>
      <c r="L490" s="75" t="str">
        <f t="shared" si="58"/>
        <v/>
      </c>
      <c r="M490" s="83">
        <f t="shared" si="59"/>
        <v>0.8</v>
      </c>
      <c r="O490" s="71" t="str">
        <f t="shared" si="60"/>
        <v/>
      </c>
    </row>
    <row r="491" spans="1:15" x14ac:dyDescent="0.2">
      <c r="A491" s="2" t="s">
        <v>28</v>
      </c>
      <c r="B491" s="3">
        <v>5</v>
      </c>
      <c r="C491" s="3">
        <v>5</v>
      </c>
      <c r="D491" s="3">
        <v>9</v>
      </c>
      <c r="E491" s="4">
        <v>1.8</v>
      </c>
      <c r="F491" s="3"/>
      <c r="G491" s="5">
        <v>4</v>
      </c>
      <c r="H491" s="5">
        <v>2007</v>
      </c>
      <c r="I491" s="79" t="str">
        <f t="shared" si="56"/>
        <v>2007-4</v>
      </c>
      <c r="J491" s="75">
        <f>VLOOKUP(I491,Meters!$A$1:$B$165,2,FALSE)</f>
        <v>351585</v>
      </c>
      <c r="K491" s="75">
        <f t="shared" si="57"/>
        <v>5.1196723409701783E-6</v>
      </c>
      <c r="L491" s="75" t="str">
        <f t="shared" si="58"/>
        <v/>
      </c>
      <c r="M491" s="83">
        <f t="shared" si="59"/>
        <v>1</v>
      </c>
      <c r="O491" s="71" t="str">
        <f t="shared" si="60"/>
        <v/>
      </c>
    </row>
    <row r="492" spans="1:15" x14ac:dyDescent="0.2">
      <c r="A492" s="2" t="s">
        <v>30</v>
      </c>
      <c r="B492" s="3">
        <v>93</v>
      </c>
      <c r="C492" s="3">
        <v>93</v>
      </c>
      <c r="D492" s="3">
        <v>4911</v>
      </c>
      <c r="E492" s="4">
        <v>52.806451612903203</v>
      </c>
      <c r="F492" s="3"/>
      <c r="G492" s="5">
        <v>4</v>
      </c>
      <c r="H492" s="5">
        <v>2007</v>
      </c>
      <c r="I492" s="79" t="str">
        <f t="shared" si="56"/>
        <v>2007-4</v>
      </c>
      <c r="J492" s="75">
        <f>VLOOKUP(I492,Meters!$A$1:$B$165,2,FALSE)</f>
        <v>351585</v>
      </c>
      <c r="K492" s="75">
        <f t="shared" si="57"/>
        <v>1.5019540541520032E-4</v>
      </c>
      <c r="L492" s="75" t="str">
        <f t="shared" si="58"/>
        <v/>
      </c>
      <c r="M492" s="83">
        <f t="shared" si="59"/>
        <v>1</v>
      </c>
      <c r="O492" s="71" t="str">
        <f t="shared" si="60"/>
        <v/>
      </c>
    </row>
    <row r="493" spans="1:15" x14ac:dyDescent="0.2">
      <c r="A493" s="2" t="s">
        <v>31</v>
      </c>
      <c r="B493" s="3">
        <v>76</v>
      </c>
      <c r="C493" s="3">
        <v>101</v>
      </c>
      <c r="D493" s="3">
        <v>13998</v>
      </c>
      <c r="E493" s="4">
        <v>184.18421052631601</v>
      </c>
      <c r="F493" s="3"/>
      <c r="G493" s="5">
        <v>4</v>
      </c>
      <c r="H493" s="5">
        <v>2007</v>
      </c>
      <c r="I493" s="79" t="str">
        <f t="shared" si="56"/>
        <v>2007-4</v>
      </c>
      <c r="J493" s="75">
        <f>VLOOKUP(I493,Meters!$A$1:$B$165,2,FALSE)</f>
        <v>351585</v>
      </c>
      <c r="K493" s="75">
        <f t="shared" si="57"/>
        <v>5.2386822681944911E-4</v>
      </c>
      <c r="L493" s="75" t="str">
        <f t="shared" si="58"/>
        <v/>
      </c>
      <c r="M493" s="83">
        <f t="shared" si="59"/>
        <v>0.75247524752475248</v>
      </c>
      <c r="O493" s="71" t="str">
        <f t="shared" si="60"/>
        <v/>
      </c>
    </row>
    <row r="494" spans="1:15" x14ac:dyDescent="0.2">
      <c r="A494" s="2" t="s">
        <v>32</v>
      </c>
      <c r="B494" s="3">
        <v>17</v>
      </c>
      <c r="C494" s="3">
        <v>18</v>
      </c>
      <c r="D494" s="3">
        <v>1563</v>
      </c>
      <c r="E494" s="4">
        <v>91.941176470588204</v>
      </c>
      <c r="F494" s="3"/>
      <c r="G494" s="5">
        <v>4</v>
      </c>
      <c r="H494" s="5">
        <v>2007</v>
      </c>
      <c r="I494" s="79" t="str">
        <f t="shared" si="56"/>
        <v>2007-4</v>
      </c>
      <c r="J494" s="75">
        <f>VLOOKUP(I494,Meters!$A$1:$B$165,2,FALSE)</f>
        <v>351585</v>
      </c>
      <c r="K494" s="75">
        <f t="shared" si="57"/>
        <v>2.6150483231818255E-4</v>
      </c>
      <c r="L494" s="75" t="str">
        <f t="shared" si="58"/>
        <v/>
      </c>
      <c r="M494" s="83">
        <f t="shared" si="59"/>
        <v>0.94444444444444442</v>
      </c>
      <c r="O494" s="71" t="str">
        <f t="shared" si="60"/>
        <v/>
      </c>
    </row>
    <row r="495" spans="1:15" x14ac:dyDescent="0.2">
      <c r="A495" s="2" t="s">
        <v>33</v>
      </c>
      <c r="B495" s="3">
        <v>1</v>
      </c>
      <c r="C495" s="3">
        <v>5</v>
      </c>
      <c r="D495" s="3">
        <v>56</v>
      </c>
      <c r="E495" s="3">
        <v>56</v>
      </c>
      <c r="F495" s="3"/>
      <c r="G495" s="5">
        <v>4</v>
      </c>
      <c r="H495" s="5">
        <v>2007</v>
      </c>
      <c r="I495" s="79" t="str">
        <f t="shared" si="56"/>
        <v>2007-4</v>
      </c>
      <c r="J495" s="75">
        <f>VLOOKUP(I495,Meters!$A$1:$B$165,2,FALSE)</f>
        <v>351585</v>
      </c>
      <c r="K495" s="75">
        <f t="shared" si="57"/>
        <v>1.5927869505240553E-4</v>
      </c>
      <c r="L495" s="75" t="str">
        <f t="shared" si="58"/>
        <v/>
      </c>
      <c r="M495" s="83">
        <f t="shared" si="59"/>
        <v>0.2</v>
      </c>
      <c r="O495" s="71" t="str">
        <f t="shared" si="60"/>
        <v/>
      </c>
    </row>
    <row r="496" spans="1:15" x14ac:dyDescent="0.2">
      <c r="A496" s="2" t="s">
        <v>56</v>
      </c>
      <c r="B496" s="3">
        <v>1</v>
      </c>
      <c r="C496" s="3">
        <v>1</v>
      </c>
      <c r="D496" s="3">
        <v>2893</v>
      </c>
      <c r="E496" s="3">
        <v>2893</v>
      </c>
      <c r="F496" s="3"/>
      <c r="G496" s="5">
        <v>4</v>
      </c>
      <c r="H496" s="5">
        <v>2007</v>
      </c>
      <c r="I496" s="79" t="str">
        <f t="shared" si="56"/>
        <v>2007-4</v>
      </c>
      <c r="J496" s="75">
        <f>VLOOKUP(I496,Meters!$A$1:$B$165,2,FALSE)</f>
        <v>351585</v>
      </c>
      <c r="K496" s="75">
        <f t="shared" si="57"/>
        <v>8.228451156903736E-3</v>
      </c>
      <c r="L496" s="75" t="str">
        <f t="shared" si="58"/>
        <v/>
      </c>
      <c r="M496" s="83">
        <f t="shared" si="59"/>
        <v>1</v>
      </c>
      <c r="O496" s="71" t="str">
        <f t="shared" si="60"/>
        <v/>
      </c>
    </row>
    <row r="497" spans="1:15" x14ac:dyDescent="0.2">
      <c r="A497" s="2" t="s">
        <v>36</v>
      </c>
      <c r="B497" s="3">
        <v>113</v>
      </c>
      <c r="C497" s="3">
        <v>199</v>
      </c>
      <c r="D497" s="3">
        <v>1597</v>
      </c>
      <c r="E497" s="4">
        <v>14.132743362831899</v>
      </c>
      <c r="F497" s="3"/>
      <c r="G497" s="5">
        <v>4</v>
      </c>
      <c r="H497" s="5">
        <v>2007</v>
      </c>
      <c r="I497" s="79" t="str">
        <f t="shared" si="56"/>
        <v>2007-4</v>
      </c>
      <c r="J497" s="75">
        <f>VLOOKUP(I497,Meters!$A$1:$B$165,2,FALSE)</f>
        <v>351585</v>
      </c>
      <c r="K497" s="75">
        <f t="shared" si="57"/>
        <v>4.0197230720400184E-5</v>
      </c>
      <c r="L497" s="75" t="str">
        <f t="shared" si="58"/>
        <v/>
      </c>
      <c r="M497" s="83">
        <f t="shared" si="59"/>
        <v>0.56783919597989951</v>
      </c>
      <c r="O497" s="71" t="str">
        <f t="shared" si="60"/>
        <v/>
      </c>
    </row>
    <row r="498" spans="1:15" x14ac:dyDescent="0.2">
      <c r="A498" s="2" t="s">
        <v>37</v>
      </c>
      <c r="B498" s="3">
        <v>11</v>
      </c>
      <c r="C498" s="3">
        <v>21</v>
      </c>
      <c r="D498" s="3">
        <v>23</v>
      </c>
      <c r="E498" s="4">
        <v>2.0909090909090899</v>
      </c>
      <c r="F498" s="3"/>
      <c r="G498" s="5">
        <v>4</v>
      </c>
      <c r="H498" s="5">
        <v>2007</v>
      </c>
      <c r="I498" s="79" t="str">
        <f t="shared" si="56"/>
        <v>2007-4</v>
      </c>
      <c r="J498" s="75">
        <f>VLOOKUP(I498,Meters!$A$1:$B$165,2,FALSE)</f>
        <v>351585</v>
      </c>
      <c r="K498" s="75">
        <f t="shared" si="57"/>
        <v>5.9470941334502039E-6</v>
      </c>
      <c r="L498" s="75" t="str">
        <f t="shared" si="58"/>
        <v/>
      </c>
      <c r="M498" s="83">
        <f t="shared" si="59"/>
        <v>0.52380952380952384</v>
      </c>
      <c r="O498" s="71" t="str">
        <f t="shared" si="60"/>
        <v/>
      </c>
    </row>
    <row r="499" spans="1:15" x14ac:dyDescent="0.2">
      <c r="A499" s="2" t="s">
        <v>38</v>
      </c>
      <c r="B499" s="3">
        <v>127</v>
      </c>
      <c r="C499" s="3">
        <v>147</v>
      </c>
      <c r="D499" s="3">
        <v>19748</v>
      </c>
      <c r="E499" s="4">
        <v>155.49606299212601</v>
      </c>
      <c r="F499" s="3"/>
      <c r="G499" s="5">
        <v>4</v>
      </c>
      <c r="H499" s="5">
        <v>2007</v>
      </c>
      <c r="I499" s="79" t="str">
        <f t="shared" si="56"/>
        <v>2007-4</v>
      </c>
      <c r="J499" s="75">
        <f>VLOOKUP(I499,Meters!$A$1:$B$165,2,FALSE)</f>
        <v>351585</v>
      </c>
      <c r="K499" s="75">
        <f t="shared" si="57"/>
        <v>4.4227160712808001E-4</v>
      </c>
      <c r="L499" s="75" t="str">
        <f t="shared" si="58"/>
        <v/>
      </c>
      <c r="M499" s="83">
        <f t="shared" si="59"/>
        <v>0.86394557823129248</v>
      </c>
      <c r="O499" s="71" t="str">
        <f t="shared" si="60"/>
        <v/>
      </c>
    </row>
    <row r="500" spans="1:15" x14ac:dyDescent="0.2">
      <c r="A500" s="2" t="s">
        <v>39</v>
      </c>
      <c r="B500" s="3">
        <v>108</v>
      </c>
      <c r="C500" s="3">
        <v>111</v>
      </c>
      <c r="D500" s="3">
        <v>725</v>
      </c>
      <c r="E500" s="4">
        <v>6.7129629629629601</v>
      </c>
      <c r="F500" s="3"/>
      <c r="G500" s="5">
        <v>4</v>
      </c>
      <c r="H500" s="5">
        <v>2007</v>
      </c>
      <c r="I500" s="79" t="str">
        <f t="shared" si="56"/>
        <v>2007-4</v>
      </c>
      <c r="J500" s="75">
        <f>VLOOKUP(I500,Meters!$A$1:$B$165,2,FALSE)</f>
        <v>351585</v>
      </c>
      <c r="K500" s="75">
        <f t="shared" si="57"/>
        <v>1.9093428226354823E-5</v>
      </c>
      <c r="L500" s="75" t="str">
        <f t="shared" si="58"/>
        <v/>
      </c>
      <c r="M500" s="83">
        <f t="shared" si="59"/>
        <v>0.97297297297297303</v>
      </c>
      <c r="O500" s="71" t="str">
        <f t="shared" si="60"/>
        <v/>
      </c>
    </row>
    <row r="501" spans="1:15" x14ac:dyDescent="0.2">
      <c r="A501" s="2" t="s">
        <v>43</v>
      </c>
      <c r="B501" s="3">
        <v>34</v>
      </c>
      <c r="C501" s="3">
        <v>37</v>
      </c>
      <c r="D501" s="3">
        <v>323</v>
      </c>
      <c r="E501" s="4">
        <v>9.5</v>
      </c>
      <c r="F501" s="3"/>
      <c r="G501" s="5">
        <v>4</v>
      </c>
      <c r="H501" s="5">
        <v>2007</v>
      </c>
      <c r="I501" s="79" t="str">
        <f t="shared" si="56"/>
        <v>2007-4</v>
      </c>
      <c r="J501" s="75">
        <f>VLOOKUP(I501,Meters!$A$1:$B$165,2,FALSE)</f>
        <v>351585</v>
      </c>
      <c r="K501" s="75">
        <f t="shared" si="57"/>
        <v>2.7020492910675938E-5</v>
      </c>
      <c r="L501" s="75" t="str">
        <f t="shared" si="58"/>
        <v/>
      </c>
      <c r="M501" s="83">
        <f t="shared" si="59"/>
        <v>0.91891891891891897</v>
      </c>
      <c r="O501" s="71" t="str">
        <f t="shared" si="60"/>
        <v/>
      </c>
    </row>
    <row r="502" spans="1:15" x14ac:dyDescent="0.2">
      <c r="A502" s="2" t="s">
        <v>44</v>
      </c>
      <c r="B502" s="3">
        <v>6</v>
      </c>
      <c r="C502" s="3">
        <v>7</v>
      </c>
      <c r="D502" s="3">
        <v>213</v>
      </c>
      <c r="E502" s="4">
        <v>35.5</v>
      </c>
      <c r="F502" s="3"/>
      <c r="G502" s="5">
        <v>4</v>
      </c>
      <c r="H502" s="5">
        <v>2007</v>
      </c>
      <c r="I502" s="79" t="str">
        <f t="shared" si="56"/>
        <v>2007-4</v>
      </c>
      <c r="J502" s="75">
        <f>VLOOKUP(I502,Meters!$A$1:$B$165,2,FALSE)</f>
        <v>351585</v>
      </c>
      <c r="K502" s="75">
        <f t="shared" si="57"/>
        <v>1.009713156135785E-4</v>
      </c>
      <c r="L502" s="75" t="str">
        <f t="shared" si="58"/>
        <v/>
      </c>
      <c r="M502" s="83">
        <f t="shared" si="59"/>
        <v>0.8571428571428571</v>
      </c>
      <c r="O502" s="71" t="str">
        <f t="shared" si="60"/>
        <v/>
      </c>
    </row>
    <row r="503" spans="1:15" x14ac:dyDescent="0.2">
      <c r="A503" s="2" t="s">
        <v>45</v>
      </c>
      <c r="B503" s="3">
        <v>13</v>
      </c>
      <c r="C503" s="3">
        <v>18</v>
      </c>
      <c r="D503" s="3">
        <v>393</v>
      </c>
      <c r="E503" s="4">
        <v>30.230769230769202</v>
      </c>
      <c r="F503" s="3"/>
      <c r="G503" s="5">
        <v>4</v>
      </c>
      <c r="H503" s="5">
        <v>2007</v>
      </c>
      <c r="I503" s="79" t="str">
        <f t="shared" si="56"/>
        <v>2007-4</v>
      </c>
      <c r="J503" s="75">
        <f>VLOOKUP(I503,Meters!$A$1:$B$165,2,FALSE)</f>
        <v>351585</v>
      </c>
      <c r="K503" s="75">
        <f t="shared" si="57"/>
        <v>8.5984240598345211E-5</v>
      </c>
      <c r="L503" s="75" t="str">
        <f t="shared" si="58"/>
        <v/>
      </c>
      <c r="M503" s="83">
        <f t="shared" si="59"/>
        <v>0.72222222222222221</v>
      </c>
      <c r="O503" s="71" t="str">
        <f t="shared" si="60"/>
        <v/>
      </c>
    </row>
    <row r="504" spans="1:15" x14ac:dyDescent="0.2">
      <c r="A504" s="2" t="s">
        <v>46</v>
      </c>
      <c r="B504" s="3">
        <v>33</v>
      </c>
      <c r="C504" s="3">
        <v>65</v>
      </c>
      <c r="D504" s="3">
        <v>5139</v>
      </c>
      <c r="E504" s="4">
        <v>155.727272727273</v>
      </c>
      <c r="F504" s="3"/>
      <c r="G504" s="5">
        <v>4</v>
      </c>
      <c r="H504" s="5">
        <v>2007</v>
      </c>
      <c r="I504" s="79" t="str">
        <f t="shared" si="56"/>
        <v>2007-4</v>
      </c>
      <c r="J504" s="75">
        <f>VLOOKUP(I504,Meters!$A$1:$B$165,2,FALSE)</f>
        <v>351585</v>
      </c>
      <c r="K504" s="75">
        <f t="shared" si="57"/>
        <v>4.4292922828696615E-4</v>
      </c>
      <c r="L504" s="75" t="str">
        <f t="shared" si="58"/>
        <v/>
      </c>
      <c r="M504" s="83">
        <f t="shared" si="59"/>
        <v>0.50769230769230766</v>
      </c>
      <c r="O504" s="71" t="str">
        <f t="shared" si="60"/>
        <v/>
      </c>
    </row>
    <row r="505" spans="1:15" x14ac:dyDescent="0.2">
      <c r="A505" s="2" t="s">
        <v>47</v>
      </c>
      <c r="B505" s="3">
        <v>21</v>
      </c>
      <c r="C505" s="3">
        <v>53</v>
      </c>
      <c r="D505" s="3">
        <v>412</v>
      </c>
      <c r="E505" s="4">
        <v>19.619047619047599</v>
      </c>
      <c r="F505" s="3"/>
      <c r="G505" s="5">
        <v>4</v>
      </c>
      <c r="H505" s="5">
        <v>2007</v>
      </c>
      <c r="I505" s="79" t="str">
        <f t="shared" si="56"/>
        <v>2007-4</v>
      </c>
      <c r="J505" s="75">
        <f>VLOOKUP(I505,Meters!$A$1:$B$165,2,FALSE)</f>
        <v>351585</v>
      </c>
      <c r="K505" s="75">
        <f t="shared" si="57"/>
        <v>5.5801719695230457E-5</v>
      </c>
      <c r="L505" s="75" t="str">
        <f t="shared" si="58"/>
        <v/>
      </c>
      <c r="M505" s="83">
        <f t="shared" si="59"/>
        <v>0.39622641509433965</v>
      </c>
      <c r="O505" s="71" t="str">
        <f t="shared" si="60"/>
        <v/>
      </c>
    </row>
    <row r="506" spans="1:15" x14ac:dyDescent="0.2">
      <c r="A506" s="2" t="s">
        <v>48</v>
      </c>
      <c r="B506" s="3">
        <v>20</v>
      </c>
      <c r="C506" s="3">
        <v>20</v>
      </c>
      <c r="D506" s="3">
        <v>895</v>
      </c>
      <c r="E506" s="4">
        <v>44.75</v>
      </c>
      <c r="F506" s="3"/>
      <c r="G506" s="5">
        <v>4</v>
      </c>
      <c r="H506" s="5">
        <v>2007</v>
      </c>
      <c r="I506" s="79" t="str">
        <f t="shared" si="56"/>
        <v>2007-4</v>
      </c>
      <c r="J506" s="75">
        <f>VLOOKUP(I506,Meters!$A$1:$B$165,2,FALSE)</f>
        <v>351585</v>
      </c>
      <c r="K506" s="75">
        <f t="shared" si="57"/>
        <v>1.2728074292134192E-4</v>
      </c>
      <c r="L506" s="75" t="str">
        <f t="shared" si="58"/>
        <v/>
      </c>
      <c r="M506" s="83">
        <f t="shared" si="59"/>
        <v>1</v>
      </c>
      <c r="O506" s="71" t="str">
        <f t="shared" si="60"/>
        <v/>
      </c>
    </row>
    <row r="507" spans="1:15" x14ac:dyDescent="0.2">
      <c r="A507" s="2" t="s">
        <v>49</v>
      </c>
      <c r="B507" s="3">
        <v>32</v>
      </c>
      <c r="C507" s="3">
        <v>36</v>
      </c>
      <c r="D507" s="3">
        <v>42</v>
      </c>
      <c r="E507" s="4">
        <v>1.3125</v>
      </c>
      <c r="F507" s="3"/>
      <c r="G507" s="5">
        <v>4</v>
      </c>
      <c r="H507" s="5">
        <v>2007</v>
      </c>
      <c r="I507" s="79" t="str">
        <f t="shared" si="56"/>
        <v>2007-4</v>
      </c>
      <c r="J507" s="75">
        <f>VLOOKUP(I507,Meters!$A$1:$B$165,2,FALSE)</f>
        <v>351585</v>
      </c>
      <c r="K507" s="75">
        <f t="shared" si="57"/>
        <v>3.7330944152907547E-6</v>
      </c>
      <c r="L507" s="75" t="str">
        <f t="shared" si="58"/>
        <v/>
      </c>
      <c r="M507" s="83">
        <f t="shared" si="59"/>
        <v>0.88888888888888884</v>
      </c>
      <c r="O507" s="71" t="str">
        <f t="shared" si="60"/>
        <v/>
      </c>
    </row>
    <row r="508" spans="1:15" x14ac:dyDescent="0.2">
      <c r="A508" s="2" t="s">
        <v>51</v>
      </c>
      <c r="B508" s="3">
        <v>182</v>
      </c>
      <c r="C508" s="3">
        <v>214</v>
      </c>
      <c r="D508" s="3">
        <v>11894</v>
      </c>
      <c r="E508" s="4">
        <v>65.351648351648393</v>
      </c>
      <c r="F508" s="3"/>
      <c r="G508" s="5">
        <v>4</v>
      </c>
      <c r="H508" s="5">
        <v>2007</v>
      </c>
      <c r="I508" s="79" t="str">
        <f t="shared" si="56"/>
        <v>2007-4</v>
      </c>
      <c r="J508" s="75">
        <f>VLOOKUP(I508,Meters!$A$1:$B$165,2,FALSE)</f>
        <v>351585</v>
      </c>
      <c r="K508" s="75">
        <f t="shared" si="57"/>
        <v>1.8587723694596866E-4</v>
      </c>
      <c r="L508" s="75" t="str">
        <f t="shared" si="58"/>
        <v/>
      </c>
      <c r="M508" s="83">
        <f t="shared" si="59"/>
        <v>0.85046728971962615</v>
      </c>
      <c r="O508" s="71" t="str">
        <f t="shared" si="60"/>
        <v/>
      </c>
    </row>
    <row r="509" spans="1:15" x14ac:dyDescent="0.2">
      <c r="A509" s="2" t="s">
        <v>52</v>
      </c>
      <c r="B509" s="3">
        <v>42</v>
      </c>
      <c r="C509" s="3">
        <v>49</v>
      </c>
      <c r="D509" s="3">
        <v>3196</v>
      </c>
      <c r="E509" s="4">
        <v>76.095238095238102</v>
      </c>
      <c r="F509" s="3"/>
      <c r="G509" s="5">
        <v>4</v>
      </c>
      <c r="H509" s="5">
        <v>2007</v>
      </c>
      <c r="I509" s="79" t="str">
        <f t="shared" si="56"/>
        <v>2007-4</v>
      </c>
      <c r="J509" s="75">
        <f>VLOOKUP(I509,Meters!$A$1:$B$165,2,FALSE)</f>
        <v>351585</v>
      </c>
      <c r="K509" s="75">
        <f t="shared" si="57"/>
        <v>2.1643482541985038E-4</v>
      </c>
      <c r="L509" s="75" t="str">
        <f t="shared" si="58"/>
        <v/>
      </c>
      <c r="M509" s="83">
        <f t="shared" si="59"/>
        <v>0.8571428571428571</v>
      </c>
      <c r="O509" s="71" t="str">
        <f t="shared" si="60"/>
        <v/>
      </c>
    </row>
    <row r="510" spans="1:15" x14ac:dyDescent="0.2">
      <c r="A510" s="2" t="s">
        <v>53</v>
      </c>
      <c r="B510" s="3">
        <v>144</v>
      </c>
      <c r="C510" s="3">
        <v>168</v>
      </c>
      <c r="D510" s="3">
        <v>23512</v>
      </c>
      <c r="E510" s="4">
        <v>163.277777777778</v>
      </c>
      <c r="F510" s="3"/>
      <c r="G510" s="5">
        <v>4</v>
      </c>
      <c r="H510" s="5">
        <v>2007</v>
      </c>
      <c r="I510" s="79" t="str">
        <f t="shared" si="56"/>
        <v>2007-4</v>
      </c>
      <c r="J510" s="75">
        <f>VLOOKUP(I510,Meters!$A$1:$B$165,2,FALSE)</f>
        <v>351585</v>
      </c>
      <c r="K510" s="75">
        <f t="shared" si="57"/>
        <v>4.6440484599109176E-4</v>
      </c>
      <c r="L510" s="75" t="str">
        <f t="shared" si="58"/>
        <v/>
      </c>
      <c r="M510" s="83">
        <f t="shared" si="59"/>
        <v>0.8571428571428571</v>
      </c>
      <c r="O510" s="71" t="str">
        <f t="shared" si="60"/>
        <v/>
      </c>
    </row>
    <row r="511" spans="1:15" x14ac:dyDescent="0.2">
      <c r="A511" s="2" t="s">
        <v>13</v>
      </c>
      <c r="B511" s="3">
        <v>6</v>
      </c>
      <c r="C511" s="3">
        <v>12</v>
      </c>
      <c r="D511" s="3">
        <v>2382</v>
      </c>
      <c r="E511" s="3">
        <v>397</v>
      </c>
      <c r="F511" s="3">
        <v>379015</v>
      </c>
      <c r="G511" s="5">
        <v>1</v>
      </c>
      <c r="H511" s="5">
        <v>2008</v>
      </c>
      <c r="I511" s="79" t="str">
        <f t="shared" si="56"/>
        <v>2008-1</v>
      </c>
      <c r="J511" s="75">
        <f>VLOOKUP(I511,Meters!$A$1:$B$165,2,FALSE)</f>
        <v>352432</v>
      </c>
      <c r="K511" s="75">
        <f t="shared" si="57"/>
        <v>1.1264584373723158E-3</v>
      </c>
      <c r="L511" s="75">
        <f t="shared" si="58"/>
        <v>2.9872981013200971E-3</v>
      </c>
      <c r="M511" s="83">
        <f t="shared" si="59"/>
        <v>0.5</v>
      </c>
      <c r="O511" s="71" t="str">
        <f t="shared" si="60"/>
        <v/>
      </c>
    </row>
    <row r="512" spans="1:15" x14ac:dyDescent="0.2">
      <c r="A512" s="2" t="s">
        <v>20</v>
      </c>
      <c r="B512" s="3">
        <v>10</v>
      </c>
      <c r="C512" s="3">
        <v>12</v>
      </c>
      <c r="D512" s="3">
        <v>2658</v>
      </c>
      <c r="E512" s="4">
        <v>265.8</v>
      </c>
      <c r="F512" s="3">
        <v>72355</v>
      </c>
      <c r="G512" s="5">
        <v>1</v>
      </c>
      <c r="H512" s="5">
        <v>2008</v>
      </c>
      <c r="I512" s="79" t="str">
        <f t="shared" si="56"/>
        <v>2008-1</v>
      </c>
      <c r="J512" s="75">
        <f>VLOOKUP(I512,Meters!$A$1:$B$165,2,FALSE)</f>
        <v>352432</v>
      </c>
      <c r="K512" s="75">
        <f t="shared" si="57"/>
        <v>7.5418804194851772E-4</v>
      </c>
      <c r="L512" s="75">
        <f t="shared" si="58"/>
        <v>3.4217002617999127E-4</v>
      </c>
      <c r="M512" s="83">
        <f t="shared" si="59"/>
        <v>0.83333333333333337</v>
      </c>
      <c r="O512" s="71" t="str">
        <f t="shared" si="60"/>
        <v/>
      </c>
    </row>
    <row r="513" spans="1:15" x14ac:dyDescent="0.2">
      <c r="A513" s="2" t="s">
        <v>53</v>
      </c>
      <c r="B513" s="3">
        <v>119</v>
      </c>
      <c r="C513" s="3">
        <v>139</v>
      </c>
      <c r="D513" s="3">
        <v>24929</v>
      </c>
      <c r="E513" s="4">
        <v>209.48739495798301</v>
      </c>
      <c r="F513" s="3">
        <v>3148028</v>
      </c>
      <c r="G513" s="5">
        <v>1</v>
      </c>
      <c r="H513" s="5">
        <v>2008</v>
      </c>
      <c r="I513" s="79" t="str">
        <f t="shared" si="56"/>
        <v>2008-1</v>
      </c>
      <c r="J513" s="75">
        <f>VLOOKUP(I513,Meters!$A$1:$B$165,2,FALSE)</f>
        <v>352432</v>
      </c>
      <c r="K513" s="75">
        <f t="shared" si="57"/>
        <v>5.9440514754047029E-4</v>
      </c>
      <c r="L513" s="75">
        <f t="shared" si="58"/>
        <v>1.2510222684434002E-3</v>
      </c>
      <c r="M513" s="83">
        <f t="shared" si="59"/>
        <v>0.85611510791366907</v>
      </c>
      <c r="O513" s="71" t="str">
        <f t="shared" si="60"/>
        <v/>
      </c>
    </row>
    <row r="514" spans="1:15" x14ac:dyDescent="0.2">
      <c r="A514" s="2" t="s">
        <v>32</v>
      </c>
      <c r="B514" s="3">
        <v>12</v>
      </c>
      <c r="C514" s="3">
        <v>14</v>
      </c>
      <c r="D514" s="3">
        <v>2429</v>
      </c>
      <c r="E514" s="4">
        <v>202.416666666667</v>
      </c>
      <c r="F514" s="3">
        <v>345987</v>
      </c>
      <c r="G514" s="5">
        <v>1</v>
      </c>
      <c r="H514" s="5">
        <v>2008</v>
      </c>
      <c r="I514" s="79" t="str">
        <f t="shared" si="56"/>
        <v>2008-1</v>
      </c>
      <c r="J514" s="75">
        <f>VLOOKUP(I514,Meters!$A$1:$B$165,2,FALSE)</f>
        <v>352432</v>
      </c>
      <c r="K514" s="75">
        <f t="shared" si="57"/>
        <v>5.743424736308479E-4</v>
      </c>
      <c r="L514" s="75">
        <f t="shared" si="58"/>
        <v>1.3634899782085643E-3</v>
      </c>
      <c r="M514" s="83">
        <f t="shared" si="59"/>
        <v>0.8571428571428571</v>
      </c>
      <c r="O514" s="71" t="str">
        <f t="shared" si="60"/>
        <v/>
      </c>
    </row>
    <row r="515" spans="1:15" x14ac:dyDescent="0.2">
      <c r="A515" s="2" t="s">
        <v>17</v>
      </c>
      <c r="B515" s="3">
        <v>4</v>
      </c>
      <c r="C515" s="3">
        <v>4</v>
      </c>
      <c r="D515" s="3">
        <v>772</v>
      </c>
      <c r="E515" s="3">
        <v>193</v>
      </c>
      <c r="F515" s="3">
        <v>221352</v>
      </c>
      <c r="G515" s="5">
        <v>1</v>
      </c>
      <c r="H515" s="5">
        <v>2008</v>
      </c>
      <c r="I515" s="79" t="str">
        <f t="shared" ref="I515:I578" si="61">CONCATENATE(H515,"-",G515)</f>
        <v>2008-1</v>
      </c>
      <c r="J515" s="75">
        <f>VLOOKUP(I515,Meters!$A$1:$B$165,2,FALSE)</f>
        <v>352432</v>
      </c>
      <c r="K515" s="75">
        <f t="shared" ref="K515:K578" si="62">E515/J515</f>
        <v>5.4762337131702E-4</v>
      </c>
      <c r="L515" s="75">
        <f t="shared" ref="L515:L578" si="63">IFERROR(IF(ISBLANK(F515),"",(E515*(F515/D515)/J515)*(1/60)),"")</f>
        <v>2.6169587324647026E-3</v>
      </c>
      <c r="M515" s="83">
        <f t="shared" ref="M515:M578" si="64">B515/C515</f>
        <v>1</v>
      </c>
      <c r="O515" s="71" t="str">
        <f t="shared" ref="O515:O578" si="65">IF((F515/D515)&gt;180,CONCATENATE(I515,"-ext."),"")</f>
        <v>2008-1-ext.</v>
      </c>
    </row>
    <row r="516" spans="1:15" x14ac:dyDescent="0.2">
      <c r="A516" s="2" t="s">
        <v>12</v>
      </c>
      <c r="B516" s="3">
        <v>17</v>
      </c>
      <c r="C516" s="3">
        <v>41</v>
      </c>
      <c r="D516" s="3">
        <v>2800</v>
      </c>
      <c r="E516" s="4">
        <v>164.70588235294099</v>
      </c>
      <c r="F516" s="3">
        <v>304328</v>
      </c>
      <c r="G516" s="5">
        <v>1</v>
      </c>
      <c r="H516" s="5">
        <v>2008</v>
      </c>
      <c r="I516" s="79" t="str">
        <f t="shared" si="61"/>
        <v>2008-1</v>
      </c>
      <c r="J516" s="75">
        <f>VLOOKUP(I516,Meters!$A$1:$B$165,2,FALSE)</f>
        <v>352432</v>
      </c>
      <c r="K516" s="75">
        <f t="shared" si="62"/>
        <v>4.6734088378166852E-4</v>
      </c>
      <c r="L516" s="75">
        <f t="shared" si="63"/>
        <v>8.4657688380659272E-4</v>
      </c>
      <c r="M516" s="83">
        <f t="shared" si="64"/>
        <v>0.41463414634146339</v>
      </c>
      <c r="O516" s="71" t="str">
        <f t="shared" si="65"/>
        <v/>
      </c>
    </row>
    <row r="517" spans="1:15" x14ac:dyDescent="0.2">
      <c r="A517" s="2" t="s">
        <v>52</v>
      </c>
      <c r="B517" s="3">
        <v>101</v>
      </c>
      <c r="C517" s="3">
        <v>142</v>
      </c>
      <c r="D517" s="3">
        <v>14307</v>
      </c>
      <c r="E517" s="4">
        <v>141.653465346535</v>
      </c>
      <c r="F517" s="3">
        <v>2143141</v>
      </c>
      <c r="G517" s="5">
        <v>1</v>
      </c>
      <c r="H517" s="5">
        <v>2008</v>
      </c>
      <c r="I517" s="79" t="str">
        <f t="shared" si="61"/>
        <v>2008-1</v>
      </c>
      <c r="J517" s="75">
        <f>VLOOKUP(I517,Meters!$A$1:$B$165,2,FALSE)</f>
        <v>352432</v>
      </c>
      <c r="K517" s="75">
        <f t="shared" si="62"/>
        <v>4.0193133809227028E-4</v>
      </c>
      <c r="L517" s="75">
        <f t="shared" si="63"/>
        <v>1.0034662867249204E-3</v>
      </c>
      <c r="M517" s="83">
        <f t="shared" si="64"/>
        <v>0.71126760563380287</v>
      </c>
      <c r="O517" s="71" t="str">
        <f t="shared" si="65"/>
        <v/>
      </c>
    </row>
    <row r="518" spans="1:15" x14ac:dyDescent="0.2">
      <c r="A518" s="2" t="s">
        <v>46</v>
      </c>
      <c r="B518" s="3">
        <v>21</v>
      </c>
      <c r="C518" s="3">
        <v>42</v>
      </c>
      <c r="D518" s="3">
        <v>2706</v>
      </c>
      <c r="E518" s="4">
        <v>128.857142857143</v>
      </c>
      <c r="F518" s="3">
        <v>114933</v>
      </c>
      <c r="G518" s="5">
        <v>1</v>
      </c>
      <c r="H518" s="5">
        <v>2008</v>
      </c>
      <c r="I518" s="79" t="str">
        <f t="shared" si="61"/>
        <v>2008-1</v>
      </c>
      <c r="J518" s="75">
        <f>VLOOKUP(I518,Meters!$A$1:$B$165,2,FALSE)</f>
        <v>352432</v>
      </c>
      <c r="K518" s="75">
        <f t="shared" si="62"/>
        <v>3.6562270979123064E-4</v>
      </c>
      <c r="L518" s="75">
        <f t="shared" si="63"/>
        <v>2.5882061409482332E-4</v>
      </c>
      <c r="M518" s="83">
        <f t="shared" si="64"/>
        <v>0.5</v>
      </c>
      <c r="O518" s="71" t="str">
        <f t="shared" si="65"/>
        <v/>
      </c>
    </row>
    <row r="519" spans="1:15" x14ac:dyDescent="0.2">
      <c r="A519" s="2" t="s">
        <v>15</v>
      </c>
      <c r="B519" s="3">
        <v>30</v>
      </c>
      <c r="C519" s="3">
        <v>31</v>
      </c>
      <c r="D519" s="3">
        <v>3759</v>
      </c>
      <c r="E519" s="4">
        <v>125.3</v>
      </c>
      <c r="F519" s="3">
        <v>327304</v>
      </c>
      <c r="G519" s="5">
        <v>1</v>
      </c>
      <c r="H519" s="5">
        <v>2008</v>
      </c>
      <c r="I519" s="79" t="str">
        <f t="shared" si="61"/>
        <v>2008-1</v>
      </c>
      <c r="J519" s="75">
        <f>VLOOKUP(I519,Meters!$A$1:$B$165,2,FALSE)</f>
        <v>352432</v>
      </c>
      <c r="K519" s="75">
        <f t="shared" si="62"/>
        <v>3.5552957733690467E-4</v>
      </c>
      <c r="L519" s="75">
        <f t="shared" si="63"/>
        <v>5.1594507750588915E-4</v>
      </c>
      <c r="M519" s="83">
        <f t="shared" si="64"/>
        <v>0.967741935483871</v>
      </c>
      <c r="O519" s="71" t="str">
        <f t="shared" si="65"/>
        <v/>
      </c>
    </row>
    <row r="520" spans="1:15" x14ac:dyDescent="0.2">
      <c r="A520" s="2" t="s">
        <v>23</v>
      </c>
      <c r="B520" s="3">
        <v>23</v>
      </c>
      <c r="C520" s="3">
        <v>23</v>
      </c>
      <c r="D520" s="3">
        <v>2480</v>
      </c>
      <c r="E520" s="4">
        <v>107.826086956522</v>
      </c>
      <c r="F520" s="3">
        <v>59991</v>
      </c>
      <c r="G520" s="5">
        <v>1</v>
      </c>
      <c r="H520" s="5">
        <v>2008</v>
      </c>
      <c r="I520" s="79" t="str">
        <f t="shared" si="61"/>
        <v>2008-1</v>
      </c>
      <c r="J520" s="75">
        <f>VLOOKUP(I520,Meters!$A$1:$B$165,2,FALSE)</f>
        <v>352432</v>
      </c>
      <c r="K520" s="75">
        <f t="shared" si="62"/>
        <v>3.0594862826452196E-4</v>
      </c>
      <c r="L520" s="75">
        <f t="shared" si="63"/>
        <v>1.2334787740737188E-4</v>
      </c>
      <c r="M520" s="83">
        <f t="shared" si="64"/>
        <v>1</v>
      </c>
      <c r="O520" s="71" t="str">
        <f t="shared" si="65"/>
        <v/>
      </c>
    </row>
    <row r="521" spans="1:15" x14ac:dyDescent="0.2">
      <c r="A521" s="2" t="s">
        <v>27</v>
      </c>
      <c r="B521" s="3">
        <v>2</v>
      </c>
      <c r="C521" s="3">
        <v>2</v>
      </c>
      <c r="D521" s="3">
        <v>186</v>
      </c>
      <c r="E521" s="3">
        <v>93</v>
      </c>
      <c r="F521" s="3">
        <v>9096</v>
      </c>
      <c r="G521" s="5">
        <v>1</v>
      </c>
      <c r="H521" s="5">
        <v>2008</v>
      </c>
      <c r="I521" s="79" t="str">
        <f t="shared" si="61"/>
        <v>2008-1</v>
      </c>
      <c r="J521" s="75">
        <f>VLOOKUP(I521,Meters!$A$1:$B$165,2,FALSE)</f>
        <v>352432</v>
      </c>
      <c r="K521" s="75">
        <f t="shared" si="62"/>
        <v>2.6388069187814953E-4</v>
      </c>
      <c r="L521" s="75">
        <f t="shared" si="63"/>
        <v>2.1507695101466383E-4</v>
      </c>
      <c r="M521" s="83">
        <f t="shared" si="64"/>
        <v>1</v>
      </c>
      <c r="O521" s="71" t="str">
        <f t="shared" si="65"/>
        <v/>
      </c>
    </row>
    <row r="522" spans="1:15" x14ac:dyDescent="0.2">
      <c r="A522" s="2" t="s">
        <v>45</v>
      </c>
      <c r="B522" s="3">
        <v>8</v>
      </c>
      <c r="C522" s="3">
        <v>10</v>
      </c>
      <c r="D522" s="3">
        <v>709</v>
      </c>
      <c r="E522" s="4">
        <v>88.625</v>
      </c>
      <c r="F522" s="3">
        <v>106511</v>
      </c>
      <c r="G522" s="5">
        <v>1</v>
      </c>
      <c r="H522" s="5">
        <v>2008</v>
      </c>
      <c r="I522" s="79" t="str">
        <f t="shared" si="61"/>
        <v>2008-1</v>
      </c>
      <c r="J522" s="75">
        <f>VLOOKUP(I522,Meters!$A$1:$B$165,2,FALSE)</f>
        <v>352432</v>
      </c>
      <c r="K522" s="75">
        <f t="shared" si="62"/>
        <v>2.5146694965269897E-4</v>
      </c>
      <c r="L522" s="75">
        <f t="shared" si="63"/>
        <v>6.29619094369032E-4</v>
      </c>
      <c r="M522" s="83">
        <f t="shared" si="64"/>
        <v>0.8</v>
      </c>
      <c r="O522" s="71" t="str">
        <f t="shared" si="65"/>
        <v/>
      </c>
    </row>
    <row r="523" spans="1:15" x14ac:dyDescent="0.2">
      <c r="A523" s="2" t="s">
        <v>38</v>
      </c>
      <c r="B523" s="3">
        <v>805</v>
      </c>
      <c r="C523" s="3">
        <v>1466</v>
      </c>
      <c r="D523" s="3">
        <v>69440</v>
      </c>
      <c r="E523" s="4">
        <v>86.260869565217405</v>
      </c>
      <c r="F523" s="3">
        <v>12566532</v>
      </c>
      <c r="G523" s="5">
        <v>1</v>
      </c>
      <c r="H523" s="5">
        <v>2008</v>
      </c>
      <c r="I523" s="79" t="str">
        <f t="shared" si="61"/>
        <v>2008-1</v>
      </c>
      <c r="J523" s="75">
        <f>VLOOKUP(I523,Meters!$A$1:$B$165,2,FALSE)</f>
        <v>352432</v>
      </c>
      <c r="K523" s="75">
        <f t="shared" si="62"/>
        <v>2.4475890261161699E-4</v>
      </c>
      <c r="L523" s="75">
        <f t="shared" si="63"/>
        <v>7.382321865288423E-4</v>
      </c>
      <c r="M523" s="83">
        <f t="shared" si="64"/>
        <v>0.5491132332878581</v>
      </c>
      <c r="O523" s="71" t="str">
        <f t="shared" si="65"/>
        <v>2008-1-ext.</v>
      </c>
    </row>
    <row r="524" spans="1:15" x14ac:dyDescent="0.2">
      <c r="A524" s="2" t="s">
        <v>21</v>
      </c>
      <c r="B524" s="3">
        <v>1</v>
      </c>
      <c r="C524" s="3">
        <v>1</v>
      </c>
      <c r="D524" s="3">
        <v>71</v>
      </c>
      <c r="E524" s="3">
        <v>71</v>
      </c>
      <c r="F524" s="3">
        <v>8865</v>
      </c>
      <c r="G524" s="5">
        <v>1</v>
      </c>
      <c r="H524" s="5">
        <v>2008</v>
      </c>
      <c r="I524" s="79" t="str">
        <f t="shared" si="61"/>
        <v>2008-1</v>
      </c>
      <c r="J524" s="75">
        <f>VLOOKUP(I524,Meters!$A$1:$B$165,2,FALSE)</f>
        <v>352432</v>
      </c>
      <c r="K524" s="75">
        <f t="shared" si="62"/>
        <v>2.0145730240159803E-4</v>
      </c>
      <c r="L524" s="75">
        <f t="shared" si="63"/>
        <v>4.1922980887093114E-4</v>
      </c>
      <c r="M524" s="83">
        <f t="shared" si="64"/>
        <v>1</v>
      </c>
      <c r="O524" s="71" t="str">
        <f t="shared" si="65"/>
        <v/>
      </c>
    </row>
    <row r="525" spans="1:15" x14ac:dyDescent="0.2">
      <c r="A525" s="2" t="s">
        <v>51</v>
      </c>
      <c r="B525" s="3">
        <v>106</v>
      </c>
      <c r="C525" s="3">
        <v>147</v>
      </c>
      <c r="D525" s="3">
        <v>7519</v>
      </c>
      <c r="E525" s="4">
        <v>70.933962264150907</v>
      </c>
      <c r="F525" s="3">
        <v>796256</v>
      </c>
      <c r="G525" s="5">
        <v>1</v>
      </c>
      <c r="H525" s="5">
        <v>2008</v>
      </c>
      <c r="I525" s="79" t="str">
        <f t="shared" si="61"/>
        <v>2008-1</v>
      </c>
      <c r="J525" s="75">
        <f>VLOOKUP(I525,Meters!$A$1:$B$165,2,FALSE)</f>
        <v>352432</v>
      </c>
      <c r="K525" s="75">
        <f t="shared" si="62"/>
        <v>2.0126992516045905E-4</v>
      </c>
      <c r="L525" s="75">
        <f t="shared" si="63"/>
        <v>3.5523869647685087E-4</v>
      </c>
      <c r="M525" s="83">
        <f t="shared" si="64"/>
        <v>0.72108843537414968</v>
      </c>
      <c r="O525" s="71" t="str">
        <f t="shared" si="65"/>
        <v/>
      </c>
    </row>
    <row r="526" spans="1:15" x14ac:dyDescent="0.2">
      <c r="A526" s="2" t="s">
        <v>48</v>
      </c>
      <c r="B526" s="3">
        <v>16</v>
      </c>
      <c r="C526" s="3">
        <v>23</v>
      </c>
      <c r="D526" s="3">
        <v>1017</v>
      </c>
      <c r="E526" s="4">
        <v>63.5625</v>
      </c>
      <c r="F526" s="3">
        <v>247498</v>
      </c>
      <c r="G526" s="5">
        <v>1</v>
      </c>
      <c r="H526" s="5">
        <v>2008</v>
      </c>
      <c r="I526" s="79" t="str">
        <f t="shared" si="61"/>
        <v>2008-1</v>
      </c>
      <c r="J526" s="75">
        <f>VLOOKUP(I526,Meters!$A$1:$B$165,2,FALSE)</f>
        <v>352432</v>
      </c>
      <c r="K526" s="75">
        <f t="shared" si="62"/>
        <v>1.8035394061833204E-4</v>
      </c>
      <c r="L526" s="75">
        <f t="shared" si="63"/>
        <v>7.3151818412251629E-4</v>
      </c>
      <c r="M526" s="83">
        <f t="shared" si="64"/>
        <v>0.69565217391304346</v>
      </c>
      <c r="O526" s="71" t="str">
        <f t="shared" si="65"/>
        <v>2008-1-ext.</v>
      </c>
    </row>
    <row r="527" spans="1:15" x14ac:dyDescent="0.2">
      <c r="A527" s="2" t="s">
        <v>8</v>
      </c>
      <c r="B527" s="3">
        <v>9</v>
      </c>
      <c r="C527" s="3">
        <v>10</v>
      </c>
      <c r="D527" s="3">
        <v>479</v>
      </c>
      <c r="E527" s="4">
        <v>53.2222222222222</v>
      </c>
      <c r="F527" s="3">
        <v>54887</v>
      </c>
      <c r="G527" s="5">
        <v>1</v>
      </c>
      <c r="H527" s="5">
        <v>2008</v>
      </c>
      <c r="I527" s="79" t="str">
        <f t="shared" si="61"/>
        <v>2008-1</v>
      </c>
      <c r="J527" s="75">
        <f>VLOOKUP(I527,Meters!$A$1:$B$165,2,FALSE)</f>
        <v>352432</v>
      </c>
      <c r="K527" s="75">
        <f t="shared" si="62"/>
        <v>1.5101415939024323E-4</v>
      </c>
      <c r="L527" s="75">
        <f t="shared" si="63"/>
        <v>2.8840341567335702E-4</v>
      </c>
      <c r="M527" s="83">
        <f t="shared" si="64"/>
        <v>0.9</v>
      </c>
      <c r="O527" s="71" t="str">
        <f t="shared" si="65"/>
        <v/>
      </c>
    </row>
    <row r="528" spans="1:15" x14ac:dyDescent="0.2">
      <c r="A528" s="2" t="s">
        <v>30</v>
      </c>
      <c r="B528" s="3">
        <v>81</v>
      </c>
      <c r="C528" s="3">
        <v>84</v>
      </c>
      <c r="D528" s="3">
        <v>4073</v>
      </c>
      <c r="E528" s="4">
        <v>50.283950617283899</v>
      </c>
      <c r="F528" s="3">
        <v>223245</v>
      </c>
      <c r="G528" s="5">
        <v>1</v>
      </c>
      <c r="H528" s="5">
        <v>2008</v>
      </c>
      <c r="I528" s="79" t="str">
        <f t="shared" si="61"/>
        <v>2008-1</v>
      </c>
      <c r="J528" s="75">
        <f>VLOOKUP(I528,Meters!$A$1:$B$165,2,FALSE)</f>
        <v>352432</v>
      </c>
      <c r="K528" s="75">
        <f t="shared" si="62"/>
        <v>1.4267702880919978E-4</v>
      </c>
      <c r="L528" s="75">
        <f t="shared" si="63"/>
        <v>1.3033772524965139E-4</v>
      </c>
      <c r="M528" s="83">
        <f t="shared" si="64"/>
        <v>0.9642857142857143</v>
      </c>
      <c r="O528" s="71" t="str">
        <f t="shared" si="65"/>
        <v/>
      </c>
    </row>
    <row r="529" spans="1:15" x14ac:dyDescent="0.2">
      <c r="A529" s="2" t="s">
        <v>33</v>
      </c>
      <c r="B529" s="3">
        <v>1</v>
      </c>
      <c r="C529" s="3">
        <v>5</v>
      </c>
      <c r="D529" s="3">
        <v>42</v>
      </c>
      <c r="E529" s="3">
        <v>42</v>
      </c>
      <c r="F529" s="3">
        <v>18990</v>
      </c>
      <c r="G529" s="5">
        <v>1</v>
      </c>
      <c r="H529" s="5">
        <v>2008</v>
      </c>
      <c r="I529" s="79" t="str">
        <f t="shared" si="61"/>
        <v>2008-1</v>
      </c>
      <c r="J529" s="75">
        <f>VLOOKUP(I529,Meters!$A$1:$B$165,2,FALSE)</f>
        <v>352432</v>
      </c>
      <c r="K529" s="75">
        <f t="shared" si="62"/>
        <v>1.191719253643256E-4</v>
      </c>
      <c r="L529" s="75">
        <f t="shared" si="63"/>
        <v>8.9804558042402502E-4</v>
      </c>
      <c r="M529" s="83">
        <f t="shared" si="64"/>
        <v>0.2</v>
      </c>
      <c r="O529" s="71" t="str">
        <f t="shared" si="65"/>
        <v>2008-1-ext.</v>
      </c>
    </row>
    <row r="530" spans="1:15" x14ac:dyDescent="0.2">
      <c r="A530" s="2" t="s">
        <v>35</v>
      </c>
      <c r="B530" s="3">
        <v>2</v>
      </c>
      <c r="C530" s="3">
        <v>2</v>
      </c>
      <c r="D530" s="3">
        <v>75</v>
      </c>
      <c r="E530" s="4">
        <v>37.5</v>
      </c>
      <c r="F530" s="3">
        <v>583</v>
      </c>
      <c r="G530" s="5">
        <v>1</v>
      </c>
      <c r="H530" s="5">
        <v>2008</v>
      </c>
      <c r="I530" s="79" t="str">
        <f t="shared" si="61"/>
        <v>2008-1</v>
      </c>
      <c r="J530" s="75">
        <f>VLOOKUP(I530,Meters!$A$1:$B$165,2,FALSE)</f>
        <v>352432</v>
      </c>
      <c r="K530" s="75">
        <f t="shared" si="62"/>
        <v>1.0640350478957644E-4</v>
      </c>
      <c r="L530" s="75">
        <f t="shared" si="63"/>
        <v>1.3785165176071791E-5</v>
      </c>
      <c r="M530" s="83">
        <f t="shared" si="64"/>
        <v>1</v>
      </c>
      <c r="O530" s="71" t="str">
        <f t="shared" si="65"/>
        <v/>
      </c>
    </row>
    <row r="531" spans="1:15" x14ac:dyDescent="0.2">
      <c r="A531" s="2" t="s">
        <v>39</v>
      </c>
      <c r="B531" s="3">
        <v>36</v>
      </c>
      <c r="C531" s="3">
        <v>37</v>
      </c>
      <c r="D531" s="3">
        <v>1345</v>
      </c>
      <c r="E531" s="4">
        <v>37.3611111111111</v>
      </c>
      <c r="F531" s="3">
        <v>68203</v>
      </c>
      <c r="G531" s="5">
        <v>1</v>
      </c>
      <c r="H531" s="5">
        <v>2008</v>
      </c>
      <c r="I531" s="79" t="str">
        <f t="shared" si="61"/>
        <v>2008-1</v>
      </c>
      <c r="J531" s="75">
        <f>VLOOKUP(I531,Meters!$A$1:$B$165,2,FALSE)</f>
        <v>352432</v>
      </c>
      <c r="K531" s="75">
        <f t="shared" si="62"/>
        <v>1.0600941773480018E-4</v>
      </c>
      <c r="L531" s="75">
        <f t="shared" si="63"/>
        <v>8.959306465633925E-5</v>
      </c>
      <c r="M531" s="83">
        <f t="shared" si="64"/>
        <v>0.97297297297297303</v>
      </c>
      <c r="O531" s="71" t="str">
        <f t="shared" si="65"/>
        <v/>
      </c>
    </row>
    <row r="532" spans="1:15" x14ac:dyDescent="0.2">
      <c r="A532" s="2" t="s">
        <v>31</v>
      </c>
      <c r="B532" s="3">
        <v>34</v>
      </c>
      <c r="C532" s="3">
        <v>69</v>
      </c>
      <c r="D532" s="3">
        <v>1120</v>
      </c>
      <c r="E532" s="4">
        <v>32.941176470588204</v>
      </c>
      <c r="F532" s="3">
        <v>139842</v>
      </c>
      <c r="G532" s="5">
        <v>1</v>
      </c>
      <c r="H532" s="5">
        <v>2008</v>
      </c>
      <c r="I532" s="79" t="str">
        <f t="shared" si="61"/>
        <v>2008-1</v>
      </c>
      <c r="J532" s="75">
        <f>VLOOKUP(I532,Meters!$A$1:$B$165,2,FALSE)</f>
        <v>352432</v>
      </c>
      <c r="K532" s="75">
        <f t="shared" si="62"/>
        <v>9.3468176756333711E-5</v>
      </c>
      <c r="L532" s="75">
        <f t="shared" si="63"/>
        <v>1.9450560675534552E-4</v>
      </c>
      <c r="M532" s="83">
        <f t="shared" si="64"/>
        <v>0.49275362318840582</v>
      </c>
      <c r="O532" s="71" t="str">
        <f t="shared" si="65"/>
        <v/>
      </c>
    </row>
    <row r="533" spans="1:15" x14ac:dyDescent="0.2">
      <c r="A533" s="2" t="s">
        <v>9</v>
      </c>
      <c r="B533" s="3">
        <v>13</v>
      </c>
      <c r="C533" s="3">
        <v>13</v>
      </c>
      <c r="D533" s="3">
        <v>373</v>
      </c>
      <c r="E533" s="4">
        <v>28.692307692307701</v>
      </c>
      <c r="F533" s="3">
        <v>27814</v>
      </c>
      <c r="G533" s="5">
        <v>1</v>
      </c>
      <c r="H533" s="5">
        <v>2008</v>
      </c>
      <c r="I533" s="79" t="str">
        <f t="shared" si="61"/>
        <v>2008-1</v>
      </c>
      <c r="J533" s="75">
        <f>VLOOKUP(I533,Meters!$A$1:$B$165,2,FALSE)</f>
        <v>352432</v>
      </c>
      <c r="K533" s="75">
        <f t="shared" si="62"/>
        <v>8.1412322638999013E-5</v>
      </c>
      <c r="L533" s="75">
        <f t="shared" si="63"/>
        <v>1.0117972930657364E-4</v>
      </c>
      <c r="M533" s="83">
        <f t="shared" si="64"/>
        <v>1</v>
      </c>
      <c r="O533" s="71" t="str">
        <f t="shared" si="65"/>
        <v/>
      </c>
    </row>
    <row r="534" spans="1:15" x14ac:dyDescent="0.2">
      <c r="A534" s="2" t="s">
        <v>22</v>
      </c>
      <c r="B534" s="3">
        <v>6</v>
      </c>
      <c r="C534" s="3">
        <v>44</v>
      </c>
      <c r="D534" s="3">
        <v>163</v>
      </c>
      <c r="E534" s="4">
        <v>27.1666666666667</v>
      </c>
      <c r="F534" s="3">
        <v>25683</v>
      </c>
      <c r="G534" s="5">
        <v>1</v>
      </c>
      <c r="H534" s="5">
        <v>2008</v>
      </c>
      <c r="I534" s="79" t="str">
        <f t="shared" si="61"/>
        <v>2008-1</v>
      </c>
      <c r="J534" s="75">
        <f>VLOOKUP(I534,Meters!$A$1:$B$165,2,FALSE)</f>
        <v>352432</v>
      </c>
      <c r="K534" s="75">
        <f t="shared" si="62"/>
        <v>7.7083427914226575E-5</v>
      </c>
      <c r="L534" s="75">
        <f t="shared" si="63"/>
        <v>2.0242675655634778E-4</v>
      </c>
      <c r="M534" s="83">
        <f t="shared" si="64"/>
        <v>0.13636363636363635</v>
      </c>
      <c r="O534" s="71" t="str">
        <f t="shared" si="65"/>
        <v/>
      </c>
    </row>
    <row r="535" spans="1:15" x14ac:dyDescent="0.2">
      <c r="A535" s="2" t="s">
        <v>19</v>
      </c>
      <c r="B535" s="3">
        <v>52</v>
      </c>
      <c r="C535" s="3">
        <v>61</v>
      </c>
      <c r="D535" s="3">
        <v>1369</v>
      </c>
      <c r="E535" s="4">
        <v>26.326923076923102</v>
      </c>
      <c r="F535" s="3">
        <v>134634</v>
      </c>
      <c r="G535" s="5">
        <v>1</v>
      </c>
      <c r="H535" s="5">
        <v>2008</v>
      </c>
      <c r="I535" s="79" t="str">
        <f t="shared" si="61"/>
        <v>2008-1</v>
      </c>
      <c r="J535" s="75">
        <f>VLOOKUP(I535,Meters!$A$1:$B$165,2,FALSE)</f>
        <v>352432</v>
      </c>
      <c r="K535" s="75">
        <f t="shared" si="62"/>
        <v>7.4700716952271937E-5</v>
      </c>
      <c r="L535" s="75">
        <f t="shared" si="63"/>
        <v>1.2244042276786192E-4</v>
      </c>
      <c r="M535" s="83">
        <f t="shared" si="64"/>
        <v>0.85245901639344257</v>
      </c>
      <c r="O535" s="71" t="str">
        <f t="shared" si="65"/>
        <v/>
      </c>
    </row>
    <row r="536" spans="1:15" x14ac:dyDescent="0.2">
      <c r="A536" s="2" t="s">
        <v>44</v>
      </c>
      <c r="B536" s="3">
        <v>10</v>
      </c>
      <c r="C536" s="3">
        <v>11</v>
      </c>
      <c r="D536" s="3">
        <v>246</v>
      </c>
      <c r="E536" s="4">
        <v>24.6</v>
      </c>
      <c r="F536" s="3">
        <v>44050</v>
      </c>
      <c r="G536" s="5">
        <v>1</v>
      </c>
      <c r="H536" s="5">
        <v>2008</v>
      </c>
      <c r="I536" s="79" t="str">
        <f t="shared" si="61"/>
        <v>2008-1</v>
      </c>
      <c r="J536" s="75">
        <f>VLOOKUP(I536,Meters!$A$1:$B$165,2,FALSE)</f>
        <v>352432</v>
      </c>
      <c r="K536" s="75">
        <f t="shared" si="62"/>
        <v>6.9800699141962141E-5</v>
      </c>
      <c r="L536" s="75">
        <f t="shared" si="63"/>
        <v>2.0831441715470406E-4</v>
      </c>
      <c r="M536" s="83">
        <f t="shared" si="64"/>
        <v>0.90909090909090906</v>
      </c>
      <c r="O536" s="71" t="str">
        <f t="shared" si="65"/>
        <v/>
      </c>
    </row>
    <row r="537" spans="1:15" x14ac:dyDescent="0.2">
      <c r="A537" s="2" t="s">
        <v>26</v>
      </c>
      <c r="B537" s="3">
        <v>8</v>
      </c>
      <c r="C537" s="3">
        <v>9</v>
      </c>
      <c r="D537" s="3">
        <v>161</v>
      </c>
      <c r="E537" s="4">
        <v>20.125</v>
      </c>
      <c r="F537" s="3">
        <v>40273</v>
      </c>
      <c r="G537" s="5">
        <v>1</v>
      </c>
      <c r="H537" s="5">
        <v>2008</v>
      </c>
      <c r="I537" s="79" t="str">
        <f t="shared" si="61"/>
        <v>2008-1</v>
      </c>
      <c r="J537" s="75">
        <f>VLOOKUP(I537,Meters!$A$1:$B$165,2,FALSE)</f>
        <v>352432</v>
      </c>
      <c r="K537" s="75">
        <f t="shared" si="62"/>
        <v>5.7103214237072681E-5</v>
      </c>
      <c r="L537" s="75">
        <f t="shared" si="63"/>
        <v>2.3806601935503398E-4</v>
      </c>
      <c r="M537" s="83">
        <f t="shared" si="64"/>
        <v>0.88888888888888884</v>
      </c>
      <c r="O537" s="71" t="str">
        <f t="shared" si="65"/>
        <v>2008-1-ext.</v>
      </c>
    </row>
    <row r="538" spans="1:15" x14ac:dyDescent="0.2">
      <c r="A538" s="2" t="s">
        <v>11</v>
      </c>
      <c r="B538" s="3">
        <v>14</v>
      </c>
      <c r="C538" s="3">
        <v>38</v>
      </c>
      <c r="D538" s="3">
        <v>206</v>
      </c>
      <c r="E538" s="4">
        <v>14.714285714285699</v>
      </c>
      <c r="F538" s="3">
        <v>37125</v>
      </c>
      <c r="G538" s="5">
        <v>1</v>
      </c>
      <c r="H538" s="5">
        <v>2008</v>
      </c>
      <c r="I538" s="79" t="str">
        <f t="shared" si="61"/>
        <v>2008-1</v>
      </c>
      <c r="J538" s="75">
        <f>VLOOKUP(I538,Meters!$A$1:$B$165,2,FALSE)</f>
        <v>352432</v>
      </c>
      <c r="K538" s="75">
        <f t="shared" si="62"/>
        <v>4.1750708546005185E-5</v>
      </c>
      <c r="L538" s="75">
        <f t="shared" si="63"/>
        <v>1.254041306448578E-4</v>
      </c>
      <c r="M538" s="83">
        <f t="shared" si="64"/>
        <v>0.36842105263157893</v>
      </c>
      <c r="O538" s="71" t="str">
        <f t="shared" si="65"/>
        <v>2008-1-ext.</v>
      </c>
    </row>
    <row r="539" spans="1:15" x14ac:dyDescent="0.2">
      <c r="A539" s="2" t="s">
        <v>28</v>
      </c>
      <c r="B539" s="3">
        <v>6</v>
      </c>
      <c r="C539" s="3">
        <v>6</v>
      </c>
      <c r="D539" s="3">
        <v>76</v>
      </c>
      <c r="E539" s="4">
        <v>12.6666666666667</v>
      </c>
      <c r="F539" s="3">
        <v>9399</v>
      </c>
      <c r="G539" s="5">
        <v>1</v>
      </c>
      <c r="H539" s="5">
        <v>2008</v>
      </c>
      <c r="I539" s="79" t="str">
        <f t="shared" si="61"/>
        <v>2008-1</v>
      </c>
      <c r="J539" s="75">
        <f>VLOOKUP(I539,Meters!$A$1:$B$165,2,FALSE)</f>
        <v>352432</v>
      </c>
      <c r="K539" s="75">
        <f t="shared" si="62"/>
        <v>3.5940739395590353E-5</v>
      </c>
      <c r="L539" s="75">
        <f t="shared" si="63"/>
        <v>7.4080484556831964E-5</v>
      </c>
      <c r="M539" s="83">
        <f t="shared" si="64"/>
        <v>1</v>
      </c>
      <c r="O539" s="71" t="str">
        <f t="shared" si="65"/>
        <v/>
      </c>
    </row>
    <row r="540" spans="1:15" x14ac:dyDescent="0.2">
      <c r="A540" s="2" t="s">
        <v>36</v>
      </c>
      <c r="B540" s="3">
        <v>83</v>
      </c>
      <c r="C540" s="3">
        <v>223</v>
      </c>
      <c r="D540" s="3">
        <v>992</v>
      </c>
      <c r="E540" s="4">
        <v>11.951807228915699</v>
      </c>
      <c r="F540" s="3">
        <v>59728</v>
      </c>
      <c r="G540" s="5">
        <v>1</v>
      </c>
      <c r="H540" s="5">
        <v>2008</v>
      </c>
      <c r="I540" s="79" t="str">
        <f t="shared" si="61"/>
        <v>2008-1</v>
      </c>
      <c r="J540" s="75">
        <f>VLOOKUP(I540,Meters!$A$1:$B$165,2,FALSE)</f>
        <v>352432</v>
      </c>
      <c r="K540" s="75">
        <f t="shared" si="62"/>
        <v>3.3912378072694018E-5</v>
      </c>
      <c r="L540" s="75">
        <f t="shared" si="63"/>
        <v>3.4030889071335153E-5</v>
      </c>
      <c r="M540" s="83">
        <f t="shared" si="64"/>
        <v>0.37219730941704038</v>
      </c>
      <c r="O540" s="71" t="str">
        <f t="shared" si="65"/>
        <v/>
      </c>
    </row>
    <row r="541" spans="1:15" x14ac:dyDescent="0.2">
      <c r="A541" s="2" t="s">
        <v>47</v>
      </c>
      <c r="B541" s="3">
        <v>11</v>
      </c>
      <c r="C541" s="3">
        <v>46</v>
      </c>
      <c r="D541" s="3">
        <v>108</v>
      </c>
      <c r="E541" s="4">
        <v>9.8181818181818201</v>
      </c>
      <c r="F541" s="3">
        <v>12215</v>
      </c>
      <c r="G541" s="5">
        <v>1</v>
      </c>
      <c r="H541" s="5">
        <v>2008</v>
      </c>
      <c r="I541" s="79" t="str">
        <f t="shared" si="61"/>
        <v>2008-1</v>
      </c>
      <c r="J541" s="75">
        <f>VLOOKUP(I541,Meters!$A$1:$B$165,2,FALSE)</f>
        <v>352432</v>
      </c>
      <c r="K541" s="75">
        <f t="shared" si="62"/>
        <v>2.7858372163089107E-5</v>
      </c>
      <c r="L541" s="75">
        <f t="shared" si="63"/>
        <v>5.2513891353724294E-5</v>
      </c>
      <c r="M541" s="83">
        <f t="shared" si="64"/>
        <v>0.2391304347826087</v>
      </c>
      <c r="O541" s="71" t="str">
        <f t="shared" si="65"/>
        <v/>
      </c>
    </row>
    <row r="542" spans="1:15" x14ac:dyDescent="0.2">
      <c r="A542" s="2" t="s">
        <v>41</v>
      </c>
      <c r="B542" s="3">
        <v>3</v>
      </c>
      <c r="C542" s="3">
        <v>3</v>
      </c>
      <c r="D542" s="3">
        <v>29</v>
      </c>
      <c r="E542" s="4">
        <v>9.6666666666666696</v>
      </c>
      <c r="F542" s="3">
        <v>4271</v>
      </c>
      <c r="G542" s="5">
        <v>1</v>
      </c>
      <c r="H542" s="5">
        <v>2008</v>
      </c>
      <c r="I542" s="79" t="str">
        <f t="shared" si="61"/>
        <v>2008-1</v>
      </c>
      <c r="J542" s="75">
        <f>VLOOKUP(I542,Meters!$A$1:$B$165,2,FALSE)</f>
        <v>352432</v>
      </c>
      <c r="K542" s="75">
        <f t="shared" si="62"/>
        <v>2.7428459012424155E-5</v>
      </c>
      <c r="L542" s="75">
        <f t="shared" si="63"/>
        <v>6.7325832437967566E-5</v>
      </c>
      <c r="M542" s="83">
        <f t="shared" si="64"/>
        <v>1</v>
      </c>
      <c r="O542" s="71" t="str">
        <f t="shared" si="65"/>
        <v/>
      </c>
    </row>
    <row r="543" spans="1:15" x14ac:dyDescent="0.2">
      <c r="A543" s="2" t="s">
        <v>43</v>
      </c>
      <c r="B543" s="3">
        <v>53</v>
      </c>
      <c r="C543" s="3">
        <v>56</v>
      </c>
      <c r="D543" s="3">
        <v>445</v>
      </c>
      <c r="E543" s="4">
        <v>8.3962264150943398</v>
      </c>
      <c r="F543" s="3">
        <v>94735</v>
      </c>
      <c r="G543" s="5">
        <v>1</v>
      </c>
      <c r="H543" s="5">
        <v>2008</v>
      </c>
      <c r="I543" s="79" t="str">
        <f t="shared" si="61"/>
        <v>2008-1</v>
      </c>
      <c r="J543" s="75">
        <f>VLOOKUP(I543,Meters!$A$1:$B$165,2,FALSE)</f>
        <v>352432</v>
      </c>
      <c r="K543" s="75">
        <f t="shared" si="62"/>
        <v>2.3823677801942897E-5</v>
      </c>
      <c r="L543" s="75">
        <f t="shared" si="63"/>
        <v>8.4529442568054717E-5</v>
      </c>
      <c r="M543" s="83">
        <f t="shared" si="64"/>
        <v>0.9464285714285714</v>
      </c>
      <c r="O543" s="71" t="str">
        <f t="shared" si="65"/>
        <v>2008-1-ext.</v>
      </c>
    </row>
    <row r="544" spans="1:15" x14ac:dyDescent="0.2">
      <c r="A544" s="2" t="s">
        <v>14</v>
      </c>
      <c r="B544" s="3">
        <v>40</v>
      </c>
      <c r="C544" s="3">
        <v>64</v>
      </c>
      <c r="D544" s="3">
        <v>131</v>
      </c>
      <c r="E544" s="4">
        <v>3.2749999999999999</v>
      </c>
      <c r="F544" s="3">
        <v>20891</v>
      </c>
      <c r="G544" s="5">
        <v>1</v>
      </c>
      <c r="H544" s="5">
        <v>2008</v>
      </c>
      <c r="I544" s="79" t="str">
        <f t="shared" si="61"/>
        <v>2008-1</v>
      </c>
      <c r="J544" s="75">
        <f>VLOOKUP(I544,Meters!$A$1:$B$165,2,FALSE)</f>
        <v>352432</v>
      </c>
      <c r="K544" s="75">
        <f t="shared" si="62"/>
        <v>9.2925727516230085E-6</v>
      </c>
      <c r="L544" s="75">
        <f t="shared" si="63"/>
        <v>2.4698617983989343E-5</v>
      </c>
      <c r="M544" s="83">
        <f t="shared" si="64"/>
        <v>0.625</v>
      </c>
      <c r="O544" s="71" t="str">
        <f t="shared" si="65"/>
        <v/>
      </c>
    </row>
    <row r="545" spans="1:15" x14ac:dyDescent="0.2">
      <c r="A545" s="2" t="s">
        <v>37</v>
      </c>
      <c r="B545" s="3">
        <v>24</v>
      </c>
      <c r="C545" s="3">
        <v>34</v>
      </c>
      <c r="D545" s="3">
        <v>59</v>
      </c>
      <c r="E545" s="4">
        <v>2.4583333333333299</v>
      </c>
      <c r="F545" s="3">
        <v>8020</v>
      </c>
      <c r="G545" s="5">
        <v>1</v>
      </c>
      <c r="H545" s="5">
        <v>2008</v>
      </c>
      <c r="I545" s="79" t="str">
        <f t="shared" si="61"/>
        <v>2008-1</v>
      </c>
      <c r="J545" s="75">
        <f>VLOOKUP(I545,Meters!$A$1:$B$165,2,FALSE)</f>
        <v>352432</v>
      </c>
      <c r="K545" s="75">
        <f t="shared" si="62"/>
        <v>6.9753408695388898E-6</v>
      </c>
      <c r="L545" s="75">
        <f t="shared" si="63"/>
        <v>1.5802890896525957E-5</v>
      </c>
      <c r="M545" s="83">
        <f t="shared" si="64"/>
        <v>0.70588235294117652</v>
      </c>
      <c r="O545" s="71" t="str">
        <f t="shared" si="65"/>
        <v/>
      </c>
    </row>
    <row r="546" spans="1:15" x14ac:dyDescent="0.2">
      <c r="A546" s="2" t="s">
        <v>16</v>
      </c>
      <c r="B546" s="3">
        <v>65</v>
      </c>
      <c r="C546" s="3">
        <v>92</v>
      </c>
      <c r="D546" s="3">
        <v>148</v>
      </c>
      <c r="E546" s="4">
        <v>2.2769230769230799</v>
      </c>
      <c r="F546" s="3">
        <v>23439</v>
      </c>
      <c r="G546" s="5">
        <v>1</v>
      </c>
      <c r="H546" s="5">
        <v>2008</v>
      </c>
      <c r="I546" s="79" t="str">
        <f t="shared" si="61"/>
        <v>2008-1</v>
      </c>
      <c r="J546" s="75">
        <f>VLOOKUP(I546,Meters!$A$1:$B$165,2,FALSE)</f>
        <v>352432</v>
      </c>
      <c r="K546" s="75">
        <f t="shared" si="62"/>
        <v>6.4606025472235206E-6</v>
      </c>
      <c r="L546" s="75">
        <f t="shared" si="63"/>
        <v>1.7052935034276137E-5</v>
      </c>
      <c r="M546" s="83">
        <f t="shared" si="64"/>
        <v>0.70652173913043481</v>
      </c>
      <c r="O546" s="71" t="str">
        <f t="shared" si="65"/>
        <v/>
      </c>
    </row>
    <row r="547" spans="1:15" x14ac:dyDescent="0.2">
      <c r="A547" s="2" t="s">
        <v>34</v>
      </c>
      <c r="B547" s="3">
        <v>1</v>
      </c>
      <c r="C547" s="3">
        <v>1</v>
      </c>
      <c r="D547" s="3">
        <v>2</v>
      </c>
      <c r="E547" s="3">
        <v>2</v>
      </c>
      <c r="F547" s="3">
        <v>264</v>
      </c>
      <c r="G547" s="5">
        <v>1</v>
      </c>
      <c r="H547" s="5">
        <v>2008</v>
      </c>
      <c r="I547" s="79" t="str">
        <f t="shared" si="61"/>
        <v>2008-1</v>
      </c>
      <c r="J547" s="75">
        <f>VLOOKUP(I547,Meters!$A$1:$B$165,2,FALSE)</f>
        <v>352432</v>
      </c>
      <c r="K547" s="75">
        <f t="shared" si="62"/>
        <v>5.6748535887774097E-6</v>
      </c>
      <c r="L547" s="75">
        <f t="shared" si="63"/>
        <v>1.2484677895310301E-5</v>
      </c>
      <c r="M547" s="83">
        <f t="shared" si="64"/>
        <v>1</v>
      </c>
      <c r="O547" s="71" t="str">
        <f t="shared" si="65"/>
        <v/>
      </c>
    </row>
    <row r="548" spans="1:15" x14ac:dyDescent="0.2">
      <c r="A548" s="2" t="s">
        <v>49</v>
      </c>
      <c r="B548" s="3">
        <v>46</v>
      </c>
      <c r="C548" s="3">
        <v>50</v>
      </c>
      <c r="D548" s="3">
        <v>85</v>
      </c>
      <c r="E548" s="4">
        <v>1.84782608695652</v>
      </c>
      <c r="F548" s="3">
        <v>24939</v>
      </c>
      <c r="G548" s="5">
        <v>1</v>
      </c>
      <c r="H548" s="5">
        <v>2008</v>
      </c>
      <c r="I548" s="79" t="str">
        <f t="shared" si="61"/>
        <v>2008-1</v>
      </c>
      <c r="J548" s="75">
        <f>VLOOKUP(I548,Meters!$A$1:$B$165,2,FALSE)</f>
        <v>352432</v>
      </c>
      <c r="K548" s="75">
        <f t="shared" si="62"/>
        <v>5.2430712505008628E-6</v>
      </c>
      <c r="L548" s="75">
        <f t="shared" si="63"/>
        <v>2.5638618414949214E-5</v>
      </c>
      <c r="M548" s="83">
        <f t="shared" si="64"/>
        <v>0.92</v>
      </c>
      <c r="O548" s="71" t="str">
        <f t="shared" si="65"/>
        <v>2008-1-ext.</v>
      </c>
    </row>
    <row r="549" spans="1:15" x14ac:dyDescent="0.2">
      <c r="A549" s="2" t="s">
        <v>50</v>
      </c>
      <c r="B549" s="3">
        <v>1</v>
      </c>
      <c r="C549" s="3">
        <v>1</v>
      </c>
      <c r="D549" s="3">
        <v>1</v>
      </c>
      <c r="E549" s="3">
        <v>1</v>
      </c>
      <c r="F549" s="3">
        <v>152</v>
      </c>
      <c r="G549" s="5">
        <v>1</v>
      </c>
      <c r="H549" s="5">
        <v>2008</v>
      </c>
      <c r="I549" s="79" t="str">
        <f t="shared" si="61"/>
        <v>2008-1</v>
      </c>
      <c r="J549" s="75">
        <f>VLOOKUP(I549,Meters!$A$1:$B$165,2,FALSE)</f>
        <v>352432</v>
      </c>
      <c r="K549" s="75">
        <f t="shared" si="62"/>
        <v>2.8374267943887048E-6</v>
      </c>
      <c r="L549" s="75">
        <f t="shared" si="63"/>
        <v>7.1881478791180522E-6</v>
      </c>
      <c r="M549" s="83">
        <f t="shared" si="64"/>
        <v>1</v>
      </c>
      <c r="O549" s="71" t="str">
        <f t="shared" si="65"/>
        <v/>
      </c>
    </row>
    <row r="550" spans="1:15" x14ac:dyDescent="0.2">
      <c r="A550" s="2" t="s">
        <v>24</v>
      </c>
      <c r="B550" s="3">
        <v>47</v>
      </c>
      <c r="C550" s="3">
        <v>299</v>
      </c>
      <c r="D550" s="3">
        <v>35</v>
      </c>
      <c r="E550" s="4">
        <v>0.74468085106382997</v>
      </c>
      <c r="F550" s="3">
        <v>15905</v>
      </c>
      <c r="G550" s="5">
        <v>1</v>
      </c>
      <c r="H550" s="5">
        <v>2008</v>
      </c>
      <c r="I550" s="79" t="str">
        <f t="shared" si="61"/>
        <v>2008-1</v>
      </c>
      <c r="J550" s="75">
        <f>VLOOKUP(I550,Meters!$A$1:$B$165,2,FALSE)</f>
        <v>352432</v>
      </c>
      <c r="K550" s="75">
        <f t="shared" si="62"/>
        <v>2.1129774000766956E-6</v>
      </c>
      <c r="L550" s="75">
        <f t="shared" si="63"/>
        <v>1.6003288356295163E-5</v>
      </c>
      <c r="M550" s="83">
        <f t="shared" si="64"/>
        <v>0.15719063545150502</v>
      </c>
      <c r="O550" s="71" t="str">
        <f t="shared" si="65"/>
        <v>2008-1-ext.</v>
      </c>
    </row>
    <row r="551" spans="1:15" x14ac:dyDescent="0.2">
      <c r="A551" s="2" t="s">
        <v>18</v>
      </c>
      <c r="B551" s="3">
        <v>278</v>
      </c>
      <c r="C551" s="3">
        <v>406</v>
      </c>
      <c r="D551" s="3">
        <v>31</v>
      </c>
      <c r="E551" s="4">
        <v>0.111510791366906</v>
      </c>
      <c r="F551" s="3">
        <v>9429</v>
      </c>
      <c r="G551" s="5">
        <v>1</v>
      </c>
      <c r="H551" s="5">
        <v>2008</v>
      </c>
      <c r="I551" s="79" t="str">
        <f t="shared" si="61"/>
        <v>2008-1</v>
      </c>
      <c r="J551" s="75">
        <f>VLOOKUP(I551,Meters!$A$1:$B$165,2,FALSE)</f>
        <v>352432</v>
      </c>
      <c r="K551" s="75">
        <f t="shared" si="62"/>
        <v>3.1640370728794774E-7</v>
      </c>
      <c r="L551" s="75">
        <f t="shared" si="63"/>
        <v>1.6039626645258384E-6</v>
      </c>
      <c r="M551" s="83">
        <f t="shared" si="64"/>
        <v>0.68472906403940892</v>
      </c>
      <c r="O551" s="71" t="str">
        <f t="shared" si="65"/>
        <v>2008-1-ext.</v>
      </c>
    </row>
    <row r="552" spans="1:15" x14ac:dyDescent="0.2">
      <c r="A552" s="2" t="s">
        <v>35</v>
      </c>
      <c r="B552" s="3">
        <v>1</v>
      </c>
      <c r="C552" s="3">
        <v>1</v>
      </c>
      <c r="D552" s="3">
        <v>2777</v>
      </c>
      <c r="E552" s="3">
        <v>2777</v>
      </c>
      <c r="F552" s="3">
        <v>402531</v>
      </c>
      <c r="G552" s="5">
        <v>2</v>
      </c>
      <c r="H552" s="5">
        <v>2008</v>
      </c>
      <c r="I552" s="79" t="str">
        <f t="shared" si="61"/>
        <v>2008-2</v>
      </c>
      <c r="J552" s="75">
        <f>VLOOKUP(I552,Meters!$A$1:$B$165,2,FALSE)</f>
        <v>350703</v>
      </c>
      <c r="K552" s="75">
        <f t="shared" si="62"/>
        <v>7.9183810802873084E-3</v>
      </c>
      <c r="L552" s="75">
        <f t="shared" si="63"/>
        <v>1.9129719449220563E-2</v>
      </c>
      <c r="M552" s="83">
        <f t="shared" si="64"/>
        <v>1</v>
      </c>
      <c r="O552" s="71" t="str">
        <f t="shared" si="65"/>
        <v/>
      </c>
    </row>
    <row r="553" spans="1:15" x14ac:dyDescent="0.2">
      <c r="A553" s="2" t="s">
        <v>29</v>
      </c>
      <c r="B553" s="3">
        <v>2</v>
      </c>
      <c r="C553" s="3">
        <v>2</v>
      </c>
      <c r="D553" s="3">
        <v>1759</v>
      </c>
      <c r="E553" s="4">
        <v>879.5</v>
      </c>
      <c r="F553" s="3">
        <v>35180</v>
      </c>
      <c r="G553" s="5">
        <v>2</v>
      </c>
      <c r="H553" s="5">
        <v>2008</v>
      </c>
      <c r="I553" s="79" t="str">
        <f t="shared" si="61"/>
        <v>2008-2</v>
      </c>
      <c r="J553" s="75">
        <f>VLOOKUP(I553,Meters!$A$1:$B$165,2,FALSE)</f>
        <v>350703</v>
      </c>
      <c r="K553" s="75">
        <f t="shared" si="62"/>
        <v>2.5078200072425954E-3</v>
      </c>
      <c r="L553" s="75">
        <f t="shared" si="63"/>
        <v>8.3594000241419848E-4</v>
      </c>
      <c r="M553" s="83">
        <f t="shared" si="64"/>
        <v>1</v>
      </c>
      <c r="O553" s="71" t="str">
        <f t="shared" si="65"/>
        <v/>
      </c>
    </row>
    <row r="554" spans="1:15" x14ac:dyDescent="0.2">
      <c r="A554" s="2" t="s">
        <v>40</v>
      </c>
      <c r="B554" s="3">
        <v>1</v>
      </c>
      <c r="C554" s="3">
        <v>1</v>
      </c>
      <c r="D554" s="3">
        <v>706</v>
      </c>
      <c r="E554" s="3">
        <v>706</v>
      </c>
      <c r="F554" s="3">
        <v>36736</v>
      </c>
      <c r="G554" s="5">
        <v>2</v>
      </c>
      <c r="H554" s="5">
        <v>2008</v>
      </c>
      <c r="I554" s="79" t="str">
        <f t="shared" si="61"/>
        <v>2008-2</v>
      </c>
      <c r="J554" s="75">
        <f>VLOOKUP(I554,Meters!$A$1:$B$165,2,FALSE)</f>
        <v>350703</v>
      </c>
      <c r="K554" s="75">
        <f t="shared" si="62"/>
        <v>2.0130994031987179E-3</v>
      </c>
      <c r="L554" s="75">
        <f t="shared" si="63"/>
        <v>1.7458267156729959E-3</v>
      </c>
      <c r="M554" s="83">
        <f t="shared" si="64"/>
        <v>1</v>
      </c>
      <c r="O554" s="71" t="str">
        <f t="shared" si="65"/>
        <v/>
      </c>
    </row>
    <row r="555" spans="1:15" x14ac:dyDescent="0.2">
      <c r="A555" s="2" t="s">
        <v>42</v>
      </c>
      <c r="B555" s="3">
        <v>1</v>
      </c>
      <c r="C555" s="3">
        <v>1</v>
      </c>
      <c r="D555" s="3">
        <v>529</v>
      </c>
      <c r="E555" s="3">
        <v>529</v>
      </c>
      <c r="F555" s="3">
        <v>4761</v>
      </c>
      <c r="G555" s="5">
        <v>2</v>
      </c>
      <c r="H555" s="5">
        <v>2008</v>
      </c>
      <c r="I555" s="79" t="str">
        <f t="shared" si="61"/>
        <v>2008-2</v>
      </c>
      <c r="J555" s="75">
        <f>VLOOKUP(I555,Meters!$A$1:$B$165,2,FALSE)</f>
        <v>350703</v>
      </c>
      <c r="K555" s="75">
        <f t="shared" si="62"/>
        <v>1.5083988446064048E-3</v>
      </c>
      <c r="L555" s="75">
        <f t="shared" si="63"/>
        <v>2.2625982669096073E-4</v>
      </c>
      <c r="M555" s="83">
        <f t="shared" si="64"/>
        <v>1</v>
      </c>
      <c r="O555" s="71" t="str">
        <f t="shared" si="65"/>
        <v/>
      </c>
    </row>
    <row r="556" spans="1:15" x14ac:dyDescent="0.2">
      <c r="A556" s="2" t="s">
        <v>17</v>
      </c>
      <c r="B556" s="3">
        <v>16</v>
      </c>
      <c r="C556" s="3">
        <v>21</v>
      </c>
      <c r="D556" s="3">
        <v>7864</v>
      </c>
      <c r="E556" s="4">
        <v>491.5</v>
      </c>
      <c r="F556" s="3">
        <v>574879</v>
      </c>
      <c r="G556" s="5">
        <v>2</v>
      </c>
      <c r="H556" s="5">
        <v>2008</v>
      </c>
      <c r="I556" s="79" t="str">
        <f t="shared" si="61"/>
        <v>2008-2</v>
      </c>
      <c r="J556" s="75">
        <f>VLOOKUP(I556,Meters!$A$1:$B$165,2,FALSE)</f>
        <v>350703</v>
      </c>
      <c r="K556" s="75">
        <f t="shared" si="62"/>
        <v>1.4014707601588809E-3</v>
      </c>
      <c r="L556" s="75">
        <f t="shared" si="63"/>
        <v>1.7075197294196705E-3</v>
      </c>
      <c r="M556" s="83">
        <f t="shared" si="64"/>
        <v>0.76190476190476186</v>
      </c>
      <c r="O556" s="71" t="str">
        <f t="shared" si="65"/>
        <v/>
      </c>
    </row>
    <row r="557" spans="1:15" x14ac:dyDescent="0.2">
      <c r="A557" s="2" t="s">
        <v>25</v>
      </c>
      <c r="B557" s="3">
        <v>4</v>
      </c>
      <c r="C557" s="3">
        <v>4</v>
      </c>
      <c r="D557" s="3">
        <v>1182</v>
      </c>
      <c r="E557" s="4">
        <v>295.5</v>
      </c>
      <c r="F557" s="3">
        <v>144640</v>
      </c>
      <c r="G557" s="5">
        <v>2</v>
      </c>
      <c r="H557" s="5">
        <v>2008</v>
      </c>
      <c r="I557" s="79" t="str">
        <f t="shared" si="61"/>
        <v>2008-2</v>
      </c>
      <c r="J557" s="75">
        <f>VLOOKUP(I557,Meters!$A$1:$B$165,2,FALSE)</f>
        <v>350703</v>
      </c>
      <c r="K557" s="75">
        <f t="shared" si="62"/>
        <v>8.4259330544648894E-4</v>
      </c>
      <c r="L557" s="75">
        <f t="shared" si="63"/>
        <v>1.7184531260544297E-3</v>
      </c>
      <c r="M557" s="83">
        <f t="shared" si="64"/>
        <v>1</v>
      </c>
      <c r="O557" s="71" t="str">
        <f t="shared" si="65"/>
        <v/>
      </c>
    </row>
    <row r="558" spans="1:15" x14ac:dyDescent="0.2">
      <c r="A558" s="2" t="s">
        <v>8</v>
      </c>
      <c r="B558" s="3">
        <v>7</v>
      </c>
      <c r="C558" s="3">
        <v>8</v>
      </c>
      <c r="D558" s="3">
        <v>3539</v>
      </c>
      <c r="E558" s="4">
        <v>505.57142857142901</v>
      </c>
      <c r="F558" s="3">
        <v>385773</v>
      </c>
      <c r="G558" s="5">
        <v>2</v>
      </c>
      <c r="H558" s="5">
        <v>2008</v>
      </c>
      <c r="I558" s="79" t="str">
        <f t="shared" si="61"/>
        <v>2008-2</v>
      </c>
      <c r="J558" s="75">
        <f>VLOOKUP(I558,Meters!$A$1:$B$165,2,FALSE)</f>
        <v>350703</v>
      </c>
      <c r="K558" s="75">
        <f t="shared" si="62"/>
        <v>1.4415942508944292E-3</v>
      </c>
      <c r="L558" s="75">
        <f t="shared" si="63"/>
        <v>2.619045582322203E-3</v>
      </c>
      <c r="M558" s="83">
        <f t="shared" si="64"/>
        <v>0.875</v>
      </c>
      <c r="O558" s="71" t="str">
        <f t="shared" si="65"/>
        <v/>
      </c>
    </row>
    <row r="559" spans="1:15" x14ac:dyDescent="0.2">
      <c r="A559" s="2" t="s">
        <v>15</v>
      </c>
      <c r="B559" s="3">
        <v>17</v>
      </c>
      <c r="C559" s="3">
        <v>19</v>
      </c>
      <c r="D559" s="3">
        <v>6654</v>
      </c>
      <c r="E559" s="4">
        <v>391.41176470588198</v>
      </c>
      <c r="F559" s="3">
        <v>669273</v>
      </c>
      <c r="G559" s="5">
        <v>2</v>
      </c>
      <c r="H559" s="5">
        <v>2008</v>
      </c>
      <c r="I559" s="79" t="str">
        <f t="shared" si="61"/>
        <v>2008-2</v>
      </c>
      <c r="J559" s="75">
        <f>VLOOKUP(I559,Meters!$A$1:$B$165,2,FALSE)</f>
        <v>350703</v>
      </c>
      <c r="K559" s="75">
        <f t="shared" si="62"/>
        <v>1.1160776061393315E-3</v>
      </c>
      <c r="L559" s="75">
        <f t="shared" si="63"/>
        <v>1.8709563362731411E-3</v>
      </c>
      <c r="M559" s="83">
        <f t="shared" si="64"/>
        <v>0.89473684210526316</v>
      </c>
      <c r="O559" s="71" t="str">
        <f t="shared" si="65"/>
        <v/>
      </c>
    </row>
    <row r="560" spans="1:15" x14ac:dyDescent="0.2">
      <c r="A560" s="2" t="s">
        <v>13</v>
      </c>
      <c r="B560" s="3">
        <v>6</v>
      </c>
      <c r="C560" s="3">
        <v>19</v>
      </c>
      <c r="D560" s="3">
        <v>504</v>
      </c>
      <c r="E560" s="3">
        <v>84</v>
      </c>
      <c r="F560" s="3">
        <v>62584</v>
      </c>
      <c r="G560" s="5">
        <v>2</v>
      </c>
      <c r="H560" s="5">
        <v>2008</v>
      </c>
      <c r="I560" s="79" t="str">
        <f t="shared" si="61"/>
        <v>2008-2</v>
      </c>
      <c r="J560" s="75">
        <f>VLOOKUP(I560,Meters!$A$1:$B$165,2,FALSE)</f>
        <v>350703</v>
      </c>
      <c r="K560" s="75">
        <f t="shared" si="62"/>
        <v>2.3951890916245369E-4</v>
      </c>
      <c r="L560" s="75">
        <f t="shared" si="63"/>
        <v>4.9570275830102515E-4</v>
      </c>
      <c r="M560" s="83">
        <f t="shared" si="64"/>
        <v>0.31578947368421051</v>
      </c>
      <c r="O560" s="71" t="str">
        <f t="shared" si="65"/>
        <v/>
      </c>
    </row>
    <row r="561" spans="1:15" x14ac:dyDescent="0.2">
      <c r="A561" s="2" t="s">
        <v>34</v>
      </c>
      <c r="B561" s="3">
        <v>9</v>
      </c>
      <c r="C561" s="3">
        <v>15</v>
      </c>
      <c r="D561" s="3">
        <v>3952</v>
      </c>
      <c r="E561" s="4">
        <v>439.11111111111097</v>
      </c>
      <c r="F561" s="3">
        <v>197937</v>
      </c>
      <c r="G561" s="5">
        <v>2</v>
      </c>
      <c r="H561" s="5">
        <v>2008</v>
      </c>
      <c r="I561" s="79" t="str">
        <f t="shared" si="61"/>
        <v>2008-2</v>
      </c>
      <c r="J561" s="75">
        <f>VLOOKUP(I561,Meters!$A$1:$B$165,2,FALSE)</f>
        <v>350703</v>
      </c>
      <c r="K561" s="75">
        <f t="shared" si="62"/>
        <v>1.2520882658862654E-3</v>
      </c>
      <c r="L561" s="75">
        <f t="shared" si="63"/>
        <v>1.0451863827797307E-3</v>
      </c>
      <c r="M561" s="83">
        <f t="shared" si="64"/>
        <v>0.6</v>
      </c>
      <c r="O561" s="71" t="str">
        <f t="shared" si="65"/>
        <v/>
      </c>
    </row>
    <row r="562" spans="1:15" x14ac:dyDescent="0.2">
      <c r="A562" s="2" t="s">
        <v>23</v>
      </c>
      <c r="B562" s="3">
        <v>14</v>
      </c>
      <c r="C562" s="3">
        <v>15</v>
      </c>
      <c r="D562" s="3">
        <v>3591</v>
      </c>
      <c r="E562" s="4">
        <v>256.5</v>
      </c>
      <c r="F562" s="3">
        <v>274149</v>
      </c>
      <c r="G562" s="5">
        <v>2</v>
      </c>
      <c r="H562" s="5">
        <v>2008</v>
      </c>
      <c r="I562" s="79" t="str">
        <f t="shared" si="61"/>
        <v>2008-2</v>
      </c>
      <c r="J562" s="75">
        <f>VLOOKUP(I562,Meters!$A$1:$B$165,2,FALSE)</f>
        <v>350703</v>
      </c>
      <c r="K562" s="75">
        <f t="shared" si="62"/>
        <v>7.3138809762106393E-4</v>
      </c>
      <c r="L562" s="75">
        <f t="shared" si="63"/>
        <v>9.3061039438743656E-4</v>
      </c>
      <c r="M562" s="83">
        <f t="shared" si="64"/>
        <v>0.93333333333333335</v>
      </c>
      <c r="O562" s="71" t="str">
        <f t="shared" si="65"/>
        <v/>
      </c>
    </row>
    <row r="563" spans="1:15" x14ac:dyDescent="0.2">
      <c r="A563" s="2" t="s">
        <v>12</v>
      </c>
      <c r="B563" s="3">
        <v>28</v>
      </c>
      <c r="C563" s="3">
        <v>49</v>
      </c>
      <c r="D563" s="3">
        <v>5019</v>
      </c>
      <c r="E563" s="4">
        <v>179.25</v>
      </c>
      <c r="F563" s="3">
        <v>1185311</v>
      </c>
      <c r="G563" s="5">
        <v>2</v>
      </c>
      <c r="H563" s="5">
        <v>2008</v>
      </c>
      <c r="I563" s="79" t="str">
        <f t="shared" si="61"/>
        <v>2008-2</v>
      </c>
      <c r="J563" s="75">
        <f>VLOOKUP(I563,Meters!$A$1:$B$165,2,FALSE)</f>
        <v>350703</v>
      </c>
      <c r="K563" s="75">
        <f t="shared" si="62"/>
        <v>5.1111624365916461E-4</v>
      </c>
      <c r="L563" s="75">
        <f t="shared" si="63"/>
        <v>2.0117942016599859E-3</v>
      </c>
      <c r="M563" s="83">
        <f t="shared" si="64"/>
        <v>0.5714285714285714</v>
      </c>
      <c r="O563" s="71" t="str">
        <f t="shared" si="65"/>
        <v>2008-2-ext.</v>
      </c>
    </row>
    <row r="564" spans="1:15" x14ac:dyDescent="0.2">
      <c r="A564" s="2" t="s">
        <v>53</v>
      </c>
      <c r="B564" s="3">
        <v>16</v>
      </c>
      <c r="C564" s="3">
        <v>26</v>
      </c>
      <c r="D564" s="3">
        <v>2044</v>
      </c>
      <c r="E564" s="4">
        <v>127.75</v>
      </c>
      <c r="F564" s="3">
        <v>307092</v>
      </c>
      <c r="G564" s="5">
        <v>2</v>
      </c>
      <c r="H564" s="5">
        <v>2008</v>
      </c>
      <c r="I564" s="79" t="str">
        <f t="shared" si="61"/>
        <v>2008-2</v>
      </c>
      <c r="J564" s="75">
        <f>VLOOKUP(I564,Meters!$A$1:$B$165,2,FALSE)</f>
        <v>350703</v>
      </c>
      <c r="K564" s="75">
        <f t="shared" si="62"/>
        <v>3.6426834101789833E-4</v>
      </c>
      <c r="L564" s="75">
        <f t="shared" si="63"/>
        <v>9.1213220303219529E-4</v>
      </c>
      <c r="M564" s="83">
        <f t="shared" si="64"/>
        <v>0.61538461538461542</v>
      </c>
      <c r="O564" s="71" t="str">
        <f t="shared" si="65"/>
        <v/>
      </c>
    </row>
    <row r="565" spans="1:15" x14ac:dyDescent="0.2">
      <c r="A565" s="2" t="s">
        <v>32</v>
      </c>
      <c r="B565" s="3">
        <v>26</v>
      </c>
      <c r="C565" s="3">
        <v>28</v>
      </c>
      <c r="D565" s="3">
        <v>3362</v>
      </c>
      <c r="E565" s="4">
        <v>129.30769230769201</v>
      </c>
      <c r="F565" s="3">
        <v>498373</v>
      </c>
      <c r="G565" s="5">
        <v>2</v>
      </c>
      <c r="H565" s="5">
        <v>2008</v>
      </c>
      <c r="I565" s="79" t="str">
        <f t="shared" si="61"/>
        <v>2008-2</v>
      </c>
      <c r="J565" s="75">
        <f>VLOOKUP(I565,Meters!$A$1:$B$165,2,FALSE)</f>
        <v>350703</v>
      </c>
      <c r="K565" s="75">
        <f t="shared" si="62"/>
        <v>3.6870996914110233E-4</v>
      </c>
      <c r="L565" s="75">
        <f t="shared" si="63"/>
        <v>9.1094137145924343E-4</v>
      </c>
      <c r="M565" s="83">
        <f t="shared" si="64"/>
        <v>0.9285714285714286</v>
      </c>
      <c r="O565" s="71" t="str">
        <f t="shared" si="65"/>
        <v/>
      </c>
    </row>
    <row r="566" spans="1:15" x14ac:dyDescent="0.2">
      <c r="A566" s="2" t="s">
        <v>20</v>
      </c>
      <c r="B566" s="3">
        <v>33</v>
      </c>
      <c r="C566" s="3">
        <v>58</v>
      </c>
      <c r="D566" s="3">
        <v>898</v>
      </c>
      <c r="E566" s="4">
        <v>27.2121212121212</v>
      </c>
      <c r="F566" s="3">
        <v>127224</v>
      </c>
      <c r="G566" s="5">
        <v>2</v>
      </c>
      <c r="H566" s="5">
        <v>2008</v>
      </c>
      <c r="I566" s="79" t="str">
        <f t="shared" si="61"/>
        <v>2008-2</v>
      </c>
      <c r="J566" s="75">
        <f>VLOOKUP(I566,Meters!$A$1:$B$165,2,FALSE)</f>
        <v>350703</v>
      </c>
      <c r="K566" s="75">
        <f t="shared" si="62"/>
        <v>7.7593066532425444E-5</v>
      </c>
      <c r="L566" s="75">
        <f t="shared" si="63"/>
        <v>1.8321641233335736E-4</v>
      </c>
      <c r="M566" s="83">
        <f t="shared" si="64"/>
        <v>0.56896551724137934</v>
      </c>
      <c r="O566" s="71" t="str">
        <f t="shared" si="65"/>
        <v/>
      </c>
    </row>
    <row r="567" spans="1:15" x14ac:dyDescent="0.2">
      <c r="A567" s="2" t="s">
        <v>52</v>
      </c>
      <c r="B567" s="3">
        <v>27</v>
      </c>
      <c r="C567" s="3">
        <v>40</v>
      </c>
      <c r="D567" s="3">
        <v>3826</v>
      </c>
      <c r="E567" s="4">
        <v>141.70370370370401</v>
      </c>
      <c r="F567" s="3">
        <v>351705</v>
      </c>
      <c r="G567" s="5">
        <v>2</v>
      </c>
      <c r="H567" s="5">
        <v>2008</v>
      </c>
      <c r="I567" s="79" t="str">
        <f t="shared" si="61"/>
        <v>2008-2</v>
      </c>
      <c r="J567" s="75">
        <f>VLOOKUP(I567,Meters!$A$1:$B$165,2,FALSE)</f>
        <v>350703</v>
      </c>
      <c r="K567" s="75">
        <f t="shared" si="62"/>
        <v>4.0405614923084206E-4</v>
      </c>
      <c r="L567" s="75">
        <f t="shared" si="63"/>
        <v>6.1904760396076558E-4</v>
      </c>
      <c r="M567" s="83">
        <f t="shared" si="64"/>
        <v>0.67500000000000004</v>
      </c>
      <c r="O567" s="71" t="str">
        <f t="shared" si="65"/>
        <v/>
      </c>
    </row>
    <row r="568" spans="1:15" x14ac:dyDescent="0.2">
      <c r="A568" s="2" t="s">
        <v>46</v>
      </c>
      <c r="B568" s="3">
        <v>76</v>
      </c>
      <c r="C568" s="3">
        <v>141</v>
      </c>
      <c r="D568" s="3">
        <v>5333</v>
      </c>
      <c r="E568" s="4">
        <v>70.171052631578902</v>
      </c>
      <c r="F568" s="3">
        <v>636030</v>
      </c>
      <c r="G568" s="5">
        <v>2</v>
      </c>
      <c r="H568" s="5">
        <v>2008</v>
      </c>
      <c r="I568" s="79" t="str">
        <f t="shared" si="61"/>
        <v>2008-2</v>
      </c>
      <c r="J568" s="75">
        <f>VLOOKUP(I568,Meters!$A$1:$B$165,2,FALSE)</f>
        <v>350703</v>
      </c>
      <c r="K568" s="75">
        <f t="shared" si="62"/>
        <v>2.000868331082965E-4</v>
      </c>
      <c r="L568" s="75">
        <f t="shared" si="63"/>
        <v>3.9771619620560601E-4</v>
      </c>
      <c r="M568" s="83">
        <f t="shared" si="64"/>
        <v>0.53900709219858156</v>
      </c>
      <c r="O568" s="71" t="str">
        <f t="shared" si="65"/>
        <v/>
      </c>
    </row>
    <row r="569" spans="1:15" x14ac:dyDescent="0.2">
      <c r="A569" s="2" t="s">
        <v>21</v>
      </c>
      <c r="B569" s="3">
        <v>2</v>
      </c>
      <c r="C569" s="3">
        <v>3</v>
      </c>
      <c r="D569" s="3">
        <v>189</v>
      </c>
      <c r="E569" s="4">
        <v>94.5</v>
      </c>
      <c r="F569" s="3">
        <v>10888</v>
      </c>
      <c r="G569" s="5">
        <v>2</v>
      </c>
      <c r="H569" s="5">
        <v>2008</v>
      </c>
      <c r="I569" s="79" t="str">
        <f t="shared" si="61"/>
        <v>2008-2</v>
      </c>
      <c r="J569" s="75">
        <f>VLOOKUP(I569,Meters!$A$1:$B$165,2,FALSE)</f>
        <v>350703</v>
      </c>
      <c r="K569" s="75">
        <f t="shared" si="62"/>
        <v>2.6945877280776042E-4</v>
      </c>
      <c r="L569" s="75">
        <f t="shared" si="63"/>
        <v>2.5871844076992019E-4</v>
      </c>
      <c r="M569" s="83">
        <f t="shared" si="64"/>
        <v>0.66666666666666663</v>
      </c>
      <c r="O569" s="71" t="str">
        <f t="shared" si="65"/>
        <v/>
      </c>
    </row>
    <row r="570" spans="1:15" x14ac:dyDescent="0.2">
      <c r="A570" s="2" t="s">
        <v>48</v>
      </c>
      <c r="B570" s="3">
        <v>30</v>
      </c>
      <c r="C570" s="3">
        <v>35</v>
      </c>
      <c r="D570" s="3">
        <v>3020</v>
      </c>
      <c r="E570" s="4">
        <v>100.666666666667</v>
      </c>
      <c r="F570" s="3">
        <v>310863</v>
      </c>
      <c r="G570" s="5">
        <v>2</v>
      </c>
      <c r="H570" s="5">
        <v>2008</v>
      </c>
      <c r="I570" s="79" t="str">
        <f t="shared" si="61"/>
        <v>2008-2</v>
      </c>
      <c r="J570" s="75">
        <f>VLOOKUP(I570,Meters!$A$1:$B$165,2,FALSE)</f>
        <v>350703</v>
      </c>
      <c r="K570" s="75">
        <f t="shared" si="62"/>
        <v>2.8704250225024307E-4</v>
      </c>
      <c r="L570" s="75">
        <f t="shared" si="63"/>
        <v>4.9244422393497406E-4</v>
      </c>
      <c r="M570" s="83">
        <f t="shared" si="64"/>
        <v>0.8571428571428571</v>
      </c>
      <c r="O570" s="71" t="str">
        <f t="shared" si="65"/>
        <v/>
      </c>
    </row>
    <row r="571" spans="1:15" x14ac:dyDescent="0.2">
      <c r="A571" s="2" t="s">
        <v>51</v>
      </c>
      <c r="B571" s="3">
        <v>282</v>
      </c>
      <c r="C571" s="3">
        <v>310</v>
      </c>
      <c r="D571" s="3">
        <v>25291</v>
      </c>
      <c r="E571" s="4">
        <v>89.684397163120593</v>
      </c>
      <c r="F571" s="3">
        <v>1727731</v>
      </c>
      <c r="G571" s="5">
        <v>2</v>
      </c>
      <c r="H571" s="5">
        <v>2008</v>
      </c>
      <c r="I571" s="79" t="str">
        <f t="shared" si="61"/>
        <v>2008-2</v>
      </c>
      <c r="J571" s="75">
        <f>VLOOKUP(I571,Meters!$A$1:$B$165,2,FALSE)</f>
        <v>350703</v>
      </c>
      <c r="K571" s="75">
        <f t="shared" si="62"/>
        <v>2.5572748782622503E-4</v>
      </c>
      <c r="L571" s="75">
        <f t="shared" si="63"/>
        <v>2.9116306740836106E-4</v>
      </c>
      <c r="M571" s="83">
        <f t="shared" si="64"/>
        <v>0.9096774193548387</v>
      </c>
      <c r="O571" s="71" t="str">
        <f t="shared" si="65"/>
        <v/>
      </c>
    </row>
    <row r="572" spans="1:15" x14ac:dyDescent="0.2">
      <c r="A572" s="2" t="s">
        <v>27</v>
      </c>
      <c r="B572" s="3">
        <v>8</v>
      </c>
      <c r="C572" s="3">
        <v>9</v>
      </c>
      <c r="D572" s="3">
        <v>382</v>
      </c>
      <c r="E572" s="4">
        <v>47.75</v>
      </c>
      <c r="F572" s="3">
        <v>64384</v>
      </c>
      <c r="G572" s="5">
        <v>2</v>
      </c>
      <c r="H572" s="5">
        <v>2008</v>
      </c>
      <c r="I572" s="79" t="str">
        <f t="shared" si="61"/>
        <v>2008-2</v>
      </c>
      <c r="J572" s="75">
        <f>VLOOKUP(I572,Meters!$A$1:$B$165,2,FALSE)</f>
        <v>350703</v>
      </c>
      <c r="K572" s="75">
        <f t="shared" si="62"/>
        <v>1.3615509419651387E-4</v>
      </c>
      <c r="L572" s="75">
        <f t="shared" si="63"/>
        <v>3.824698771705213E-4</v>
      </c>
      <c r="M572" s="83">
        <f t="shared" si="64"/>
        <v>0.88888888888888884</v>
      </c>
      <c r="O572" s="71" t="str">
        <f t="shared" si="65"/>
        <v/>
      </c>
    </row>
    <row r="573" spans="1:15" x14ac:dyDescent="0.2">
      <c r="A573" s="2" t="s">
        <v>38</v>
      </c>
      <c r="B573" s="3">
        <v>20</v>
      </c>
      <c r="C573" s="3">
        <v>46</v>
      </c>
      <c r="D573" s="3">
        <v>1016</v>
      </c>
      <c r="E573" s="4">
        <v>50.8</v>
      </c>
      <c r="F573" s="3">
        <v>155461</v>
      </c>
      <c r="G573" s="5">
        <v>2</v>
      </c>
      <c r="H573" s="5">
        <v>2008</v>
      </c>
      <c r="I573" s="79" t="str">
        <f t="shared" si="61"/>
        <v>2008-2</v>
      </c>
      <c r="J573" s="75">
        <f>VLOOKUP(I573,Meters!$A$1:$B$165,2,FALSE)</f>
        <v>350703</v>
      </c>
      <c r="K573" s="75">
        <f t="shared" si="62"/>
        <v>1.4485191173157914E-4</v>
      </c>
      <c r="L573" s="75">
        <f t="shared" si="63"/>
        <v>3.6940326525103384E-4</v>
      </c>
      <c r="M573" s="83">
        <f t="shared" si="64"/>
        <v>0.43478260869565216</v>
      </c>
      <c r="O573" s="71" t="str">
        <f t="shared" si="65"/>
        <v/>
      </c>
    </row>
    <row r="574" spans="1:15" x14ac:dyDescent="0.2">
      <c r="A574" s="2" t="s">
        <v>31</v>
      </c>
      <c r="B574" s="3">
        <v>68</v>
      </c>
      <c r="C574" s="3">
        <v>124</v>
      </c>
      <c r="D574" s="3">
        <v>7053</v>
      </c>
      <c r="E574" s="4">
        <v>103.720588235294</v>
      </c>
      <c r="F574" s="3">
        <v>210536</v>
      </c>
      <c r="G574" s="5">
        <v>2</v>
      </c>
      <c r="H574" s="5">
        <v>2008</v>
      </c>
      <c r="I574" s="79" t="str">
        <f t="shared" si="61"/>
        <v>2008-2</v>
      </c>
      <c r="J574" s="75">
        <f>VLOOKUP(I574,Meters!$A$1:$B$165,2,FALSE)</f>
        <v>350703</v>
      </c>
      <c r="K574" s="75">
        <f t="shared" si="62"/>
        <v>2.957505018072101E-4</v>
      </c>
      <c r="L574" s="75">
        <f t="shared" si="63"/>
        <v>1.4713863521074433E-4</v>
      </c>
      <c r="M574" s="83">
        <f t="shared" si="64"/>
        <v>0.54838709677419351</v>
      </c>
      <c r="O574" s="71" t="str">
        <f t="shared" si="65"/>
        <v/>
      </c>
    </row>
    <row r="575" spans="1:15" x14ac:dyDescent="0.2">
      <c r="A575" s="2" t="s">
        <v>28</v>
      </c>
      <c r="B575" s="3">
        <v>107</v>
      </c>
      <c r="C575" s="3">
        <v>111</v>
      </c>
      <c r="D575" s="3">
        <v>12164</v>
      </c>
      <c r="E575" s="4">
        <v>113.682242990654</v>
      </c>
      <c r="F575" s="3">
        <v>959207</v>
      </c>
      <c r="G575" s="5">
        <v>2</v>
      </c>
      <c r="H575" s="5">
        <v>2008</v>
      </c>
      <c r="I575" s="79" t="str">
        <f t="shared" si="61"/>
        <v>2008-2</v>
      </c>
      <c r="J575" s="75">
        <f>VLOOKUP(I575,Meters!$A$1:$B$165,2,FALSE)</f>
        <v>350703</v>
      </c>
      <c r="K575" s="75">
        <f t="shared" si="62"/>
        <v>3.2415531943169579E-4</v>
      </c>
      <c r="L575" s="75">
        <f t="shared" si="63"/>
        <v>4.2602769303699248E-4</v>
      </c>
      <c r="M575" s="83">
        <f t="shared" si="64"/>
        <v>0.963963963963964</v>
      </c>
      <c r="O575" s="71" t="str">
        <f t="shared" si="65"/>
        <v/>
      </c>
    </row>
    <row r="576" spans="1:15" x14ac:dyDescent="0.2">
      <c r="A576" s="2" t="s">
        <v>39</v>
      </c>
      <c r="B576" s="3">
        <v>208</v>
      </c>
      <c r="C576" s="3">
        <v>215</v>
      </c>
      <c r="D576" s="3">
        <v>18156</v>
      </c>
      <c r="E576" s="4">
        <v>87.288461538461505</v>
      </c>
      <c r="F576" s="3">
        <v>1684849</v>
      </c>
      <c r="G576" s="5">
        <v>2</v>
      </c>
      <c r="H576" s="5">
        <v>2008</v>
      </c>
      <c r="I576" s="79" t="str">
        <f t="shared" si="61"/>
        <v>2008-2</v>
      </c>
      <c r="J576" s="75">
        <f>VLOOKUP(I576,Meters!$A$1:$B$165,2,FALSE)</f>
        <v>350703</v>
      </c>
      <c r="K576" s="75">
        <f t="shared" si="62"/>
        <v>2.4889567964477493E-4</v>
      </c>
      <c r="L576" s="75">
        <f t="shared" si="63"/>
        <v>3.8495229947291932E-4</v>
      </c>
      <c r="M576" s="83">
        <f t="shared" si="64"/>
        <v>0.96744186046511627</v>
      </c>
      <c r="O576" s="71" t="str">
        <f t="shared" si="65"/>
        <v/>
      </c>
    </row>
    <row r="577" spans="1:15" x14ac:dyDescent="0.2">
      <c r="A577" s="2" t="s">
        <v>45</v>
      </c>
      <c r="B577" s="3">
        <v>11</v>
      </c>
      <c r="C577" s="3">
        <v>18</v>
      </c>
      <c r="D577" s="3">
        <v>318</v>
      </c>
      <c r="E577" s="4">
        <v>28.909090909090899</v>
      </c>
      <c r="F577" s="3">
        <v>55911</v>
      </c>
      <c r="G577" s="5">
        <v>2</v>
      </c>
      <c r="H577" s="5">
        <v>2008</v>
      </c>
      <c r="I577" s="79" t="str">
        <f t="shared" si="61"/>
        <v>2008-2</v>
      </c>
      <c r="J577" s="75">
        <f>VLOOKUP(I577,Meters!$A$1:$B$165,2,FALSE)</f>
        <v>350703</v>
      </c>
      <c r="K577" s="75">
        <f t="shared" si="62"/>
        <v>8.2431832374091186E-5</v>
      </c>
      <c r="L577" s="75">
        <f t="shared" si="63"/>
        <v>2.4155378301193983E-4</v>
      </c>
      <c r="M577" s="83">
        <f t="shared" si="64"/>
        <v>0.61111111111111116</v>
      </c>
      <c r="O577" s="71" t="str">
        <f t="shared" si="65"/>
        <v/>
      </c>
    </row>
    <row r="578" spans="1:15" x14ac:dyDescent="0.2">
      <c r="A578" s="2" t="s">
        <v>30</v>
      </c>
      <c r="B578" s="3">
        <v>93</v>
      </c>
      <c r="C578" s="3">
        <v>94</v>
      </c>
      <c r="D578" s="3">
        <v>6014</v>
      </c>
      <c r="E578" s="4">
        <v>64.6666666666667</v>
      </c>
      <c r="F578" s="3">
        <v>434685</v>
      </c>
      <c r="G578" s="5">
        <v>2</v>
      </c>
      <c r="H578" s="5">
        <v>2008</v>
      </c>
      <c r="I578" s="79" t="str">
        <f t="shared" si="61"/>
        <v>2008-2</v>
      </c>
      <c r="J578" s="75">
        <f>VLOOKUP(I578,Meters!$A$1:$B$165,2,FALSE)</f>
        <v>350703</v>
      </c>
      <c r="K578" s="75">
        <f t="shared" si="62"/>
        <v>1.843915411806192E-4</v>
      </c>
      <c r="L578" s="75">
        <f t="shared" si="63"/>
        <v>2.2212680711145507E-4</v>
      </c>
      <c r="M578" s="83">
        <f t="shared" si="64"/>
        <v>0.98936170212765961</v>
      </c>
      <c r="O578" s="71" t="str">
        <f t="shared" si="65"/>
        <v/>
      </c>
    </row>
    <row r="579" spans="1:15" x14ac:dyDescent="0.2">
      <c r="A579" s="2" t="s">
        <v>19</v>
      </c>
      <c r="B579" s="3">
        <v>57</v>
      </c>
      <c r="C579" s="3">
        <v>63</v>
      </c>
      <c r="D579" s="3">
        <v>4014</v>
      </c>
      <c r="E579" s="4">
        <v>70.421052631578902</v>
      </c>
      <c r="F579" s="3">
        <v>406567</v>
      </c>
      <c r="G579" s="5">
        <v>2</v>
      </c>
      <c r="H579" s="5">
        <v>2008</v>
      </c>
      <c r="I579" s="79" t="str">
        <f t="shared" ref="I579:I642" si="66">CONCATENATE(H579,"-",G579)</f>
        <v>2008-2</v>
      </c>
      <c r="J579" s="75">
        <f>VLOOKUP(I579,Meters!$A$1:$B$165,2,FALSE)</f>
        <v>350703</v>
      </c>
      <c r="K579" s="75">
        <f t="shared" ref="K579:K642" si="67">E579/J579</f>
        <v>2.0079968700461331E-4</v>
      </c>
      <c r="L579" s="75">
        <f t="shared" ref="L579:L642" si="68">IFERROR(IF(ISBLANK(F579),"",(E579*(F579/D579)/J579)*(1/60)),"")</f>
        <v>3.3897411703373451E-4</v>
      </c>
      <c r="M579" s="83">
        <f t="shared" ref="M579:M642" si="69">B579/C579</f>
        <v>0.90476190476190477</v>
      </c>
      <c r="O579" s="71" t="str">
        <f t="shared" ref="O579:O642" si="70">IF((F579/D579)&gt;180,CONCATENATE(I579,"-ext."),"")</f>
        <v/>
      </c>
    </row>
    <row r="580" spans="1:15" x14ac:dyDescent="0.2">
      <c r="A580" s="2" t="s">
        <v>36</v>
      </c>
      <c r="B580" s="3">
        <v>82</v>
      </c>
      <c r="C580" s="3">
        <v>202</v>
      </c>
      <c r="D580" s="3">
        <v>4832</v>
      </c>
      <c r="E580" s="4">
        <v>58.9268292682927</v>
      </c>
      <c r="F580" s="3">
        <v>180135</v>
      </c>
      <c r="G580" s="5">
        <v>2</v>
      </c>
      <c r="H580" s="5">
        <v>2008</v>
      </c>
      <c r="I580" s="79" t="str">
        <f t="shared" si="66"/>
        <v>2008-2</v>
      </c>
      <c r="J580" s="75">
        <f>VLOOKUP(I580,Meters!$A$1:$B$165,2,FALSE)</f>
        <v>350703</v>
      </c>
      <c r="K580" s="75">
        <f t="shared" si="67"/>
        <v>1.6802487936599546E-4</v>
      </c>
      <c r="L580" s="75">
        <f t="shared" si="68"/>
        <v>1.0439832244961917E-4</v>
      </c>
      <c r="M580" s="83">
        <f t="shared" si="69"/>
        <v>0.40594059405940597</v>
      </c>
      <c r="O580" s="71" t="str">
        <f t="shared" si="70"/>
        <v/>
      </c>
    </row>
    <row r="581" spans="1:15" x14ac:dyDescent="0.2">
      <c r="A581" s="2" t="s">
        <v>33</v>
      </c>
      <c r="B581" s="3">
        <v>3</v>
      </c>
      <c r="C581" s="3">
        <v>10</v>
      </c>
      <c r="D581" s="3">
        <v>50</v>
      </c>
      <c r="E581" s="4">
        <v>16.6666666666667</v>
      </c>
      <c r="F581" s="3">
        <v>5531</v>
      </c>
      <c r="G581" s="5">
        <v>2</v>
      </c>
      <c r="H581" s="5">
        <v>2008</v>
      </c>
      <c r="I581" s="79" t="str">
        <f t="shared" si="66"/>
        <v>2008-2</v>
      </c>
      <c r="J581" s="75">
        <f>VLOOKUP(I581,Meters!$A$1:$B$165,2,FALSE)</f>
        <v>350703</v>
      </c>
      <c r="K581" s="75">
        <f t="shared" si="67"/>
        <v>4.7523593087788529E-5</v>
      </c>
      <c r="L581" s="75">
        <f t="shared" si="68"/>
        <v>8.7617664456186116E-5</v>
      </c>
      <c r="M581" s="83">
        <f t="shared" si="69"/>
        <v>0.3</v>
      </c>
      <c r="O581" s="71" t="str">
        <f t="shared" si="70"/>
        <v/>
      </c>
    </row>
    <row r="582" spans="1:15" x14ac:dyDescent="0.2">
      <c r="A582" s="2" t="s">
        <v>22</v>
      </c>
      <c r="B582" s="3">
        <v>1</v>
      </c>
      <c r="C582" s="3">
        <v>27</v>
      </c>
      <c r="D582" s="3">
        <v>31</v>
      </c>
      <c r="E582" s="3">
        <v>31</v>
      </c>
      <c r="F582" s="3">
        <v>1787</v>
      </c>
      <c r="G582" s="5">
        <v>2</v>
      </c>
      <c r="H582" s="5">
        <v>2008</v>
      </c>
      <c r="I582" s="79" t="str">
        <f t="shared" si="66"/>
        <v>2008-2</v>
      </c>
      <c r="J582" s="75">
        <f>VLOOKUP(I582,Meters!$A$1:$B$165,2,FALSE)</f>
        <v>350703</v>
      </c>
      <c r="K582" s="75">
        <f t="shared" si="67"/>
        <v>8.839388314328648E-5</v>
      </c>
      <c r="L582" s="75">
        <f t="shared" si="68"/>
        <v>8.4924660847877928E-5</v>
      </c>
      <c r="M582" s="83">
        <f t="shared" si="69"/>
        <v>3.7037037037037035E-2</v>
      </c>
      <c r="O582" s="71" t="str">
        <f t="shared" si="70"/>
        <v/>
      </c>
    </row>
    <row r="583" spans="1:15" x14ac:dyDescent="0.2">
      <c r="A583" s="2" t="s">
        <v>43</v>
      </c>
      <c r="B583" s="3">
        <v>40</v>
      </c>
      <c r="C583" s="3">
        <v>44</v>
      </c>
      <c r="D583" s="3">
        <v>1977</v>
      </c>
      <c r="E583" s="4">
        <v>49.424999999999997</v>
      </c>
      <c r="F583" s="3">
        <v>58616</v>
      </c>
      <c r="G583" s="5">
        <v>2</v>
      </c>
      <c r="H583" s="5">
        <v>2008</v>
      </c>
      <c r="I583" s="79" t="str">
        <f t="shared" si="66"/>
        <v>2008-2</v>
      </c>
      <c r="J583" s="75">
        <f>VLOOKUP(I583,Meters!$A$1:$B$165,2,FALSE)</f>
        <v>350703</v>
      </c>
      <c r="K583" s="75">
        <f t="shared" si="67"/>
        <v>1.4093121530183659E-4</v>
      </c>
      <c r="L583" s="75">
        <f t="shared" si="68"/>
        <v>6.9641073310845153E-5</v>
      </c>
      <c r="M583" s="83">
        <f t="shared" si="69"/>
        <v>0.90909090909090906</v>
      </c>
      <c r="O583" s="71" t="str">
        <f t="shared" si="70"/>
        <v/>
      </c>
    </row>
    <row r="584" spans="1:15" x14ac:dyDescent="0.2">
      <c r="A584" s="2" t="s">
        <v>9</v>
      </c>
      <c r="B584" s="3">
        <v>44</v>
      </c>
      <c r="C584" s="3">
        <v>47</v>
      </c>
      <c r="D584" s="3">
        <v>902</v>
      </c>
      <c r="E584" s="4">
        <v>20.5</v>
      </c>
      <c r="F584" s="3">
        <v>64242</v>
      </c>
      <c r="G584" s="5">
        <v>2</v>
      </c>
      <c r="H584" s="5">
        <v>2008</v>
      </c>
      <c r="I584" s="79" t="str">
        <f t="shared" si="66"/>
        <v>2008-2</v>
      </c>
      <c r="J584" s="75">
        <f>VLOOKUP(I584,Meters!$A$1:$B$165,2,FALSE)</f>
        <v>350703</v>
      </c>
      <c r="K584" s="75">
        <f t="shared" si="67"/>
        <v>5.8454019497979775E-5</v>
      </c>
      <c r="L584" s="75">
        <f t="shared" si="68"/>
        <v>6.9386606071493274E-5</v>
      </c>
      <c r="M584" s="83">
        <f t="shared" si="69"/>
        <v>0.93617021276595747</v>
      </c>
      <c r="O584" s="71" t="str">
        <f t="shared" si="70"/>
        <v/>
      </c>
    </row>
    <row r="585" spans="1:15" x14ac:dyDescent="0.2">
      <c r="A585" s="2" t="s">
        <v>26</v>
      </c>
      <c r="B585" s="3">
        <v>7</v>
      </c>
      <c r="C585" s="3">
        <v>7</v>
      </c>
      <c r="D585" s="3">
        <v>177</v>
      </c>
      <c r="E585" s="4">
        <v>25.285714285714299</v>
      </c>
      <c r="F585" s="3">
        <v>63467</v>
      </c>
      <c r="G585" s="5">
        <v>2</v>
      </c>
      <c r="H585" s="5">
        <v>2008</v>
      </c>
      <c r="I585" s="79" t="str">
        <f t="shared" si="66"/>
        <v>2008-2</v>
      </c>
      <c r="J585" s="75">
        <f>VLOOKUP(I585,Meters!$A$1:$B$165,2,FALSE)</f>
        <v>350703</v>
      </c>
      <c r="K585" s="75">
        <f t="shared" si="67"/>
        <v>7.210007979890192E-5</v>
      </c>
      <c r="L585" s="75">
        <f t="shared" si="68"/>
        <v>4.3088284035752429E-4</v>
      </c>
      <c r="M585" s="83">
        <f t="shared" si="69"/>
        <v>1</v>
      </c>
      <c r="O585" s="71" t="str">
        <f t="shared" si="70"/>
        <v>2008-2-ext.</v>
      </c>
    </row>
    <row r="586" spans="1:15" x14ac:dyDescent="0.2">
      <c r="A586" s="2" t="s">
        <v>41</v>
      </c>
      <c r="B586" s="3">
        <v>6</v>
      </c>
      <c r="C586" s="3">
        <v>6</v>
      </c>
      <c r="D586" s="3">
        <v>209</v>
      </c>
      <c r="E586" s="4">
        <v>34.8333333333333</v>
      </c>
      <c r="F586" s="3">
        <v>52739</v>
      </c>
      <c r="G586" s="5">
        <v>2</v>
      </c>
      <c r="H586" s="5">
        <v>2008</v>
      </c>
      <c r="I586" s="79" t="str">
        <f t="shared" si="66"/>
        <v>2008-2</v>
      </c>
      <c r="J586" s="75">
        <f>VLOOKUP(I586,Meters!$A$1:$B$165,2,FALSE)</f>
        <v>350703</v>
      </c>
      <c r="K586" s="75">
        <f t="shared" si="67"/>
        <v>9.9324309553477726E-5</v>
      </c>
      <c r="L586" s="75">
        <f t="shared" si="68"/>
        <v>4.1772446264281193E-4</v>
      </c>
      <c r="M586" s="83">
        <f t="shared" si="69"/>
        <v>1</v>
      </c>
      <c r="O586" s="71" t="str">
        <f t="shared" si="70"/>
        <v>2008-2-ext.</v>
      </c>
    </row>
    <row r="587" spans="1:15" x14ac:dyDescent="0.2">
      <c r="A587" s="2" t="s">
        <v>11</v>
      </c>
      <c r="B587" s="3">
        <v>7</v>
      </c>
      <c r="C587" s="3">
        <v>33</v>
      </c>
      <c r="D587" s="3">
        <v>203</v>
      </c>
      <c r="E587" s="3">
        <v>29</v>
      </c>
      <c r="F587" s="3">
        <v>25616</v>
      </c>
      <c r="G587" s="5">
        <v>2</v>
      </c>
      <c r="H587" s="5">
        <v>2008</v>
      </c>
      <c r="I587" s="79" t="str">
        <f t="shared" si="66"/>
        <v>2008-2</v>
      </c>
      <c r="J587" s="75">
        <f>VLOOKUP(I587,Meters!$A$1:$B$165,2,FALSE)</f>
        <v>350703</v>
      </c>
      <c r="K587" s="75">
        <f t="shared" si="67"/>
        <v>8.2691051972751879E-5</v>
      </c>
      <c r="L587" s="75">
        <f t="shared" si="68"/>
        <v>1.7390919436239836E-4</v>
      </c>
      <c r="M587" s="83">
        <f t="shared" si="69"/>
        <v>0.21212121212121213</v>
      </c>
      <c r="O587" s="71" t="str">
        <f t="shared" si="70"/>
        <v/>
      </c>
    </row>
    <row r="588" spans="1:15" x14ac:dyDescent="0.2">
      <c r="A588" s="2" t="s">
        <v>44</v>
      </c>
      <c r="B588" s="3">
        <v>8</v>
      </c>
      <c r="C588" s="3">
        <v>11</v>
      </c>
      <c r="D588" s="3">
        <v>131</v>
      </c>
      <c r="E588" s="4">
        <v>16.375</v>
      </c>
      <c r="F588" s="3">
        <v>30295</v>
      </c>
      <c r="G588" s="5">
        <v>2</v>
      </c>
      <c r="H588" s="5">
        <v>2008</v>
      </c>
      <c r="I588" s="79" t="str">
        <f t="shared" si="66"/>
        <v>2008-2</v>
      </c>
      <c r="J588" s="75">
        <f>VLOOKUP(I588,Meters!$A$1:$B$165,2,FALSE)</f>
        <v>350703</v>
      </c>
      <c r="K588" s="75">
        <f t="shared" si="67"/>
        <v>4.6691930208752132E-5</v>
      </c>
      <c r="L588" s="75">
        <f t="shared" si="68"/>
        <v>1.7996590657431882E-4</v>
      </c>
      <c r="M588" s="83">
        <f t="shared" si="69"/>
        <v>0.72727272727272729</v>
      </c>
      <c r="O588" s="71" t="str">
        <f t="shared" si="70"/>
        <v>2008-2-ext.</v>
      </c>
    </row>
    <row r="589" spans="1:15" x14ac:dyDescent="0.2">
      <c r="A589" s="2" t="s">
        <v>47</v>
      </c>
      <c r="B589" s="3">
        <v>27</v>
      </c>
      <c r="C589" s="3">
        <v>113</v>
      </c>
      <c r="D589" s="3">
        <v>475</v>
      </c>
      <c r="E589" s="4">
        <v>17.592592592592599</v>
      </c>
      <c r="F589" s="3">
        <v>87332</v>
      </c>
      <c r="G589" s="5">
        <v>2</v>
      </c>
      <c r="H589" s="5">
        <v>2008</v>
      </c>
      <c r="I589" s="79" t="str">
        <f t="shared" si="66"/>
        <v>2008-2</v>
      </c>
      <c r="J589" s="75">
        <f>VLOOKUP(I589,Meters!$A$1:$B$165,2,FALSE)</f>
        <v>350703</v>
      </c>
      <c r="K589" s="75">
        <f t="shared" si="67"/>
        <v>5.0163792703776698E-5</v>
      </c>
      <c r="L589" s="75">
        <f t="shared" si="68"/>
        <v>1.5371594190899041E-4</v>
      </c>
      <c r="M589" s="83">
        <f t="shared" si="69"/>
        <v>0.23893805309734514</v>
      </c>
      <c r="O589" s="71" t="str">
        <f t="shared" si="70"/>
        <v>2008-2-ext.</v>
      </c>
    </row>
    <row r="590" spans="1:15" x14ac:dyDescent="0.2">
      <c r="A590" s="2" t="s">
        <v>50</v>
      </c>
      <c r="B590" s="3">
        <v>1</v>
      </c>
      <c r="C590" s="3">
        <v>1</v>
      </c>
      <c r="D590" s="3">
        <v>11</v>
      </c>
      <c r="E590" s="3">
        <v>11</v>
      </c>
      <c r="F590" s="3">
        <v>583</v>
      </c>
      <c r="G590" s="5">
        <v>2</v>
      </c>
      <c r="H590" s="5">
        <v>2008</v>
      </c>
      <c r="I590" s="79" t="str">
        <f t="shared" si="66"/>
        <v>2008-2</v>
      </c>
      <c r="J590" s="75">
        <f>VLOOKUP(I590,Meters!$A$1:$B$165,2,FALSE)</f>
        <v>350703</v>
      </c>
      <c r="K590" s="75">
        <f t="shared" si="67"/>
        <v>3.1365571437940365E-5</v>
      </c>
      <c r="L590" s="75">
        <f t="shared" si="68"/>
        <v>2.7706254770180655E-5</v>
      </c>
      <c r="M590" s="83">
        <f t="shared" si="69"/>
        <v>1</v>
      </c>
      <c r="O590" s="71" t="str">
        <f t="shared" si="70"/>
        <v/>
      </c>
    </row>
    <row r="591" spans="1:15" x14ac:dyDescent="0.2">
      <c r="A591" s="2" t="s">
        <v>14</v>
      </c>
      <c r="B591" s="3">
        <v>22</v>
      </c>
      <c r="C591" s="3">
        <v>67</v>
      </c>
      <c r="D591" s="3">
        <v>100</v>
      </c>
      <c r="E591" s="4">
        <v>4.5454545454545503</v>
      </c>
      <c r="F591" s="3">
        <v>10864</v>
      </c>
      <c r="G591" s="5">
        <v>2</v>
      </c>
      <c r="H591" s="5">
        <v>2008</v>
      </c>
      <c r="I591" s="79" t="str">
        <f t="shared" si="66"/>
        <v>2008-2</v>
      </c>
      <c r="J591" s="75">
        <f>VLOOKUP(I591,Meters!$A$1:$B$165,2,FALSE)</f>
        <v>350703</v>
      </c>
      <c r="K591" s="75">
        <f t="shared" si="67"/>
        <v>1.2960979933033223E-5</v>
      </c>
      <c r="L591" s="75">
        <f t="shared" si="68"/>
        <v>2.3468014332078821E-5</v>
      </c>
      <c r="M591" s="83">
        <f t="shared" si="69"/>
        <v>0.32835820895522388</v>
      </c>
      <c r="O591" s="71" t="str">
        <f t="shared" si="70"/>
        <v/>
      </c>
    </row>
    <row r="592" spans="1:15" x14ac:dyDescent="0.2">
      <c r="A592" s="2" t="s">
        <v>16</v>
      </c>
      <c r="B592" s="3">
        <v>58</v>
      </c>
      <c r="C592" s="3">
        <v>101</v>
      </c>
      <c r="D592" s="3">
        <v>137</v>
      </c>
      <c r="E592" s="4">
        <v>2.3620689655172402</v>
      </c>
      <c r="F592" s="3">
        <v>16875</v>
      </c>
      <c r="G592" s="5">
        <v>2</v>
      </c>
      <c r="H592" s="5">
        <v>2008</v>
      </c>
      <c r="I592" s="79" t="str">
        <f t="shared" si="66"/>
        <v>2008-2</v>
      </c>
      <c r="J592" s="75">
        <f>VLOOKUP(I592,Meters!$A$1:$B$165,2,FALSE)</f>
        <v>350703</v>
      </c>
      <c r="K592" s="75">
        <f t="shared" si="67"/>
        <v>6.7352402617520811E-6</v>
      </c>
      <c r="L592" s="75">
        <f t="shared" si="68"/>
        <v>1.3826907471662574E-5</v>
      </c>
      <c r="M592" s="83">
        <f t="shared" si="69"/>
        <v>0.57425742574257421</v>
      </c>
      <c r="O592" s="71" t="str">
        <f t="shared" si="70"/>
        <v/>
      </c>
    </row>
    <row r="593" spans="1:15" x14ac:dyDescent="0.2">
      <c r="A593" s="2" t="s">
        <v>49</v>
      </c>
      <c r="B593" s="3">
        <v>47</v>
      </c>
      <c r="C593" s="3">
        <v>53</v>
      </c>
      <c r="D593" s="3">
        <v>131</v>
      </c>
      <c r="E593" s="4">
        <v>2.7872340425531901</v>
      </c>
      <c r="F593" s="3">
        <v>50677</v>
      </c>
      <c r="G593" s="5">
        <v>2</v>
      </c>
      <c r="H593" s="5">
        <v>2008</v>
      </c>
      <c r="I593" s="79" t="str">
        <f t="shared" si="66"/>
        <v>2008-2</v>
      </c>
      <c r="J593" s="75">
        <f>VLOOKUP(I593,Meters!$A$1:$B$165,2,FALSE)</f>
        <v>350703</v>
      </c>
      <c r="K593" s="75">
        <f t="shared" si="67"/>
        <v>7.9475625887237644E-6</v>
      </c>
      <c r="L593" s="75">
        <f t="shared" si="68"/>
        <v>5.1241555891699005E-5</v>
      </c>
      <c r="M593" s="83">
        <f t="shared" si="69"/>
        <v>0.8867924528301887</v>
      </c>
      <c r="O593" s="71" t="str">
        <f t="shared" si="70"/>
        <v>2008-2-ext.</v>
      </c>
    </row>
    <row r="594" spans="1:15" x14ac:dyDescent="0.2">
      <c r="A594" s="2" t="s">
        <v>37</v>
      </c>
      <c r="B594" s="3">
        <v>25</v>
      </c>
      <c r="C594" s="3">
        <v>37</v>
      </c>
      <c r="D594" s="3">
        <v>45</v>
      </c>
      <c r="E594" s="4">
        <v>1.8</v>
      </c>
      <c r="F594" s="3">
        <v>5014</v>
      </c>
      <c r="G594" s="5">
        <v>2</v>
      </c>
      <c r="H594" s="5">
        <v>2008</v>
      </c>
      <c r="I594" s="79" t="str">
        <f t="shared" si="66"/>
        <v>2008-2</v>
      </c>
      <c r="J594" s="75">
        <f>VLOOKUP(I594,Meters!$A$1:$B$165,2,FALSE)</f>
        <v>350703</v>
      </c>
      <c r="K594" s="75">
        <f t="shared" si="67"/>
        <v>5.1325480534811513E-6</v>
      </c>
      <c r="L594" s="75">
        <f t="shared" si="68"/>
        <v>9.5313318296868487E-6</v>
      </c>
      <c r="M594" s="83">
        <f t="shared" si="69"/>
        <v>0.67567567567567566</v>
      </c>
      <c r="O594" s="71" t="str">
        <f t="shared" si="70"/>
        <v/>
      </c>
    </row>
    <row r="595" spans="1:15" x14ac:dyDescent="0.2">
      <c r="A595" s="2" t="s">
        <v>24</v>
      </c>
      <c r="B595" s="3">
        <v>12</v>
      </c>
      <c r="C595" s="3">
        <v>132</v>
      </c>
      <c r="D595" s="3">
        <v>0</v>
      </c>
      <c r="E595" s="3">
        <v>0</v>
      </c>
      <c r="F595" s="3">
        <v>0</v>
      </c>
      <c r="G595" s="5">
        <v>2</v>
      </c>
      <c r="H595" s="5">
        <v>2008</v>
      </c>
      <c r="I595" s="79" t="str">
        <f t="shared" si="66"/>
        <v>2008-2</v>
      </c>
      <c r="J595" s="75">
        <f>VLOOKUP(I595,Meters!$A$1:$B$165,2,FALSE)</f>
        <v>350703</v>
      </c>
      <c r="K595" s="75">
        <f t="shared" si="67"/>
        <v>0</v>
      </c>
      <c r="L595" s="75" t="str">
        <f t="shared" si="68"/>
        <v/>
      </c>
      <c r="M595" s="83">
        <f t="shared" si="69"/>
        <v>9.0909090909090912E-2</v>
      </c>
      <c r="O595" s="71" t="e">
        <f t="shared" si="70"/>
        <v>#DIV/0!</v>
      </c>
    </row>
    <row r="596" spans="1:15" x14ac:dyDescent="0.2">
      <c r="A596" s="2" t="s">
        <v>18</v>
      </c>
      <c r="B596" s="3">
        <v>223</v>
      </c>
      <c r="C596" s="3">
        <v>298</v>
      </c>
      <c r="D596" s="3">
        <v>2</v>
      </c>
      <c r="E596" s="4">
        <v>8.9686098654708502E-3</v>
      </c>
      <c r="F596" s="3">
        <v>107</v>
      </c>
      <c r="G596" s="5">
        <v>2</v>
      </c>
      <c r="H596" s="5">
        <v>2008</v>
      </c>
      <c r="I596" s="79" t="str">
        <f t="shared" si="66"/>
        <v>2008-2</v>
      </c>
      <c r="J596" s="75">
        <f>VLOOKUP(I596,Meters!$A$1:$B$165,2,FALSE)</f>
        <v>350703</v>
      </c>
      <c r="K596" s="75">
        <f t="shared" si="67"/>
        <v>2.5573233948585698E-8</v>
      </c>
      <c r="L596" s="75">
        <f t="shared" si="68"/>
        <v>2.2802800270822246E-8</v>
      </c>
      <c r="M596" s="83">
        <f t="shared" si="69"/>
        <v>0.74832214765100669</v>
      </c>
      <c r="O596" s="71" t="str">
        <f t="shared" si="70"/>
        <v/>
      </c>
    </row>
    <row r="597" spans="1:15" x14ac:dyDescent="0.2">
      <c r="A597" s="2" t="s">
        <v>10</v>
      </c>
      <c r="B597" s="3">
        <v>0</v>
      </c>
      <c r="C597" s="3">
        <v>1</v>
      </c>
      <c r="D597" s="3">
        <v>1</v>
      </c>
      <c r="E597" s="6"/>
      <c r="F597" s="3">
        <v>88</v>
      </c>
      <c r="G597" s="5">
        <v>2</v>
      </c>
      <c r="H597" s="5">
        <v>2008</v>
      </c>
      <c r="I597" s="79" t="str">
        <f t="shared" si="66"/>
        <v>2008-2</v>
      </c>
      <c r="J597" s="75">
        <f>VLOOKUP(I597,Meters!$A$1:$B$165,2,FALSE)</f>
        <v>350703</v>
      </c>
      <c r="K597" s="75">
        <f t="shared" si="67"/>
        <v>0</v>
      </c>
      <c r="L597" s="75">
        <f t="shared" si="68"/>
        <v>0</v>
      </c>
      <c r="M597" s="83">
        <f t="shared" si="69"/>
        <v>0</v>
      </c>
      <c r="O597" s="71" t="str">
        <f t="shared" si="70"/>
        <v/>
      </c>
    </row>
    <row r="598" spans="1:15" x14ac:dyDescent="0.2">
      <c r="A598" s="2" t="s">
        <v>8</v>
      </c>
      <c r="B598" s="3">
        <v>3</v>
      </c>
      <c r="C598" s="3">
        <v>5</v>
      </c>
      <c r="D598" s="3">
        <v>50</v>
      </c>
      <c r="E598" s="4">
        <v>16.6666666666667</v>
      </c>
      <c r="F598" s="3">
        <v>10186</v>
      </c>
      <c r="G598" s="5">
        <v>3</v>
      </c>
      <c r="H598" s="5">
        <v>2008</v>
      </c>
      <c r="I598" s="79" t="str">
        <f t="shared" si="66"/>
        <v>2008-3</v>
      </c>
      <c r="J598" s="75">
        <f>VLOOKUP(I598,Meters!$A$1:$B$165,2,FALSE)</f>
        <v>352423</v>
      </c>
      <c r="K598" s="75">
        <f t="shared" si="67"/>
        <v>4.729165425260752E-5</v>
      </c>
      <c r="L598" s="75">
        <f t="shared" si="68"/>
        <v>1.6057093007235338E-4</v>
      </c>
      <c r="M598" s="83">
        <f t="shared" si="69"/>
        <v>0.6</v>
      </c>
      <c r="O598" s="71" t="str">
        <f t="shared" si="70"/>
        <v>2008-3-ext.</v>
      </c>
    </row>
    <row r="599" spans="1:15" x14ac:dyDescent="0.2">
      <c r="A599" s="2" t="s">
        <v>9</v>
      </c>
      <c r="B599" s="3">
        <v>102</v>
      </c>
      <c r="C599" s="3">
        <v>103</v>
      </c>
      <c r="D599" s="3">
        <v>1440</v>
      </c>
      <c r="E599" s="4">
        <v>14.117647058823501</v>
      </c>
      <c r="F599" s="3">
        <v>132350</v>
      </c>
      <c r="G599" s="5">
        <v>3</v>
      </c>
      <c r="H599" s="5">
        <v>2008</v>
      </c>
      <c r="I599" s="79" t="str">
        <f t="shared" si="66"/>
        <v>2008-3</v>
      </c>
      <c r="J599" s="75">
        <f>VLOOKUP(I599,Meters!$A$1:$B$165,2,FALSE)</f>
        <v>352423</v>
      </c>
      <c r="K599" s="75">
        <f t="shared" si="67"/>
        <v>4.0058813013973264E-5</v>
      </c>
      <c r="L599" s="75">
        <f t="shared" si="68"/>
        <v>6.1363239611103733E-5</v>
      </c>
      <c r="M599" s="83">
        <f t="shared" si="69"/>
        <v>0.99029126213592233</v>
      </c>
      <c r="O599" s="71" t="str">
        <f t="shared" si="70"/>
        <v/>
      </c>
    </row>
    <row r="600" spans="1:15" x14ac:dyDescent="0.2">
      <c r="A600" s="2" t="s">
        <v>10</v>
      </c>
      <c r="B600" s="3">
        <v>2</v>
      </c>
      <c r="C600" s="3">
        <v>2</v>
      </c>
      <c r="D600" s="3">
        <v>1041</v>
      </c>
      <c r="E600" s="4">
        <v>520.5</v>
      </c>
      <c r="F600" s="3">
        <v>68385</v>
      </c>
      <c r="G600" s="5">
        <v>3</v>
      </c>
      <c r="H600" s="5">
        <v>2008</v>
      </c>
      <c r="I600" s="79" t="str">
        <f t="shared" si="66"/>
        <v>2008-3</v>
      </c>
      <c r="J600" s="75">
        <f>VLOOKUP(I600,Meters!$A$1:$B$165,2,FALSE)</f>
        <v>352423</v>
      </c>
      <c r="K600" s="75">
        <f t="shared" si="67"/>
        <v>1.4769183623089298E-3</v>
      </c>
      <c r="L600" s="75">
        <f t="shared" si="68"/>
        <v>1.6170198880322794E-3</v>
      </c>
      <c r="M600" s="83">
        <f t="shared" si="69"/>
        <v>1</v>
      </c>
      <c r="O600" s="71" t="str">
        <f t="shared" si="70"/>
        <v/>
      </c>
    </row>
    <row r="601" spans="1:15" x14ac:dyDescent="0.2">
      <c r="A601" s="2" t="s">
        <v>11</v>
      </c>
      <c r="B601" s="3">
        <v>5</v>
      </c>
      <c r="C601" s="3">
        <v>20</v>
      </c>
      <c r="D601" s="3">
        <v>44</v>
      </c>
      <c r="E601" s="4">
        <v>8.8000000000000007</v>
      </c>
      <c r="F601" s="3">
        <v>7459</v>
      </c>
      <c r="G601" s="5">
        <v>3</v>
      </c>
      <c r="H601" s="5">
        <v>2008</v>
      </c>
      <c r="I601" s="79" t="str">
        <f t="shared" si="66"/>
        <v>2008-3</v>
      </c>
      <c r="J601" s="75">
        <f>VLOOKUP(I601,Meters!$A$1:$B$165,2,FALSE)</f>
        <v>352423</v>
      </c>
      <c r="K601" s="75">
        <f t="shared" si="67"/>
        <v>2.4969993445376721E-5</v>
      </c>
      <c r="L601" s="75">
        <f t="shared" si="68"/>
        <v>7.0549689814039757E-5</v>
      </c>
      <c r="M601" s="83">
        <f t="shared" si="69"/>
        <v>0.25</v>
      </c>
      <c r="O601" s="71" t="str">
        <f t="shared" si="70"/>
        <v/>
      </c>
    </row>
    <row r="602" spans="1:15" x14ac:dyDescent="0.2">
      <c r="A602" s="2" t="s">
        <v>12</v>
      </c>
      <c r="B602" s="3">
        <v>34</v>
      </c>
      <c r="C602" s="3">
        <v>63</v>
      </c>
      <c r="D602" s="3">
        <v>7665</v>
      </c>
      <c r="E602" s="4">
        <v>225.441176470588</v>
      </c>
      <c r="F602" s="3">
        <v>934933</v>
      </c>
      <c r="G602" s="5">
        <v>3</v>
      </c>
      <c r="H602" s="5">
        <v>2008</v>
      </c>
      <c r="I602" s="79" t="str">
        <f t="shared" si="66"/>
        <v>2008-3</v>
      </c>
      <c r="J602" s="75">
        <f>VLOOKUP(I602,Meters!$A$1:$B$165,2,FALSE)</f>
        <v>352423</v>
      </c>
      <c r="K602" s="75">
        <f t="shared" si="67"/>
        <v>6.3968917031688628E-4</v>
      </c>
      <c r="L602" s="75">
        <f t="shared" si="68"/>
        <v>1.3004272995692052E-3</v>
      </c>
      <c r="M602" s="83">
        <f t="shared" si="69"/>
        <v>0.53968253968253965</v>
      </c>
      <c r="O602" s="71" t="str">
        <f t="shared" si="70"/>
        <v/>
      </c>
    </row>
    <row r="603" spans="1:15" x14ac:dyDescent="0.2">
      <c r="A603" s="2" t="s">
        <v>13</v>
      </c>
      <c r="B603" s="3">
        <v>6</v>
      </c>
      <c r="C603" s="3">
        <v>10</v>
      </c>
      <c r="D603" s="3">
        <v>341</v>
      </c>
      <c r="E603" s="4">
        <v>56.8333333333333</v>
      </c>
      <c r="F603" s="3">
        <v>61278</v>
      </c>
      <c r="G603" s="5">
        <v>3</v>
      </c>
      <c r="H603" s="5">
        <v>2008</v>
      </c>
      <c r="I603" s="79" t="str">
        <f t="shared" si="66"/>
        <v>2008-3</v>
      </c>
      <c r="J603" s="75">
        <f>VLOOKUP(I603,Meters!$A$1:$B$165,2,FALSE)</f>
        <v>352423</v>
      </c>
      <c r="K603" s="75">
        <f t="shared" si="67"/>
        <v>1.6126454100139122E-4</v>
      </c>
      <c r="L603" s="75">
        <f t="shared" si="68"/>
        <v>4.8298966488187928E-4</v>
      </c>
      <c r="M603" s="83">
        <f t="shared" si="69"/>
        <v>0.6</v>
      </c>
      <c r="O603" s="71" t="str">
        <f t="shared" si="70"/>
        <v/>
      </c>
    </row>
    <row r="604" spans="1:15" x14ac:dyDescent="0.2">
      <c r="A604" s="2" t="s">
        <v>14</v>
      </c>
      <c r="B604" s="3">
        <v>20</v>
      </c>
      <c r="C604" s="3">
        <v>73</v>
      </c>
      <c r="D604" s="3">
        <v>138</v>
      </c>
      <c r="E604" s="4">
        <v>6.9</v>
      </c>
      <c r="F604" s="3">
        <v>20599</v>
      </c>
      <c r="G604" s="5">
        <v>3</v>
      </c>
      <c r="H604" s="5">
        <v>2008</v>
      </c>
      <c r="I604" s="79" t="str">
        <f t="shared" si="66"/>
        <v>2008-3</v>
      </c>
      <c r="J604" s="75">
        <f>VLOOKUP(I604,Meters!$A$1:$B$165,2,FALSE)</f>
        <v>352423</v>
      </c>
      <c r="K604" s="75">
        <f t="shared" si="67"/>
        <v>1.9578744860579474E-5</v>
      </c>
      <c r="L604" s="75">
        <f t="shared" si="68"/>
        <v>4.870803929747302E-5</v>
      </c>
      <c r="M604" s="83">
        <f t="shared" si="69"/>
        <v>0.27397260273972601</v>
      </c>
      <c r="O604" s="71" t="str">
        <f t="shared" si="70"/>
        <v/>
      </c>
    </row>
    <row r="605" spans="1:15" x14ac:dyDescent="0.2">
      <c r="A605" s="2" t="s">
        <v>15</v>
      </c>
      <c r="B605" s="3">
        <v>13</v>
      </c>
      <c r="C605" s="3">
        <v>17</v>
      </c>
      <c r="D605" s="3">
        <v>983</v>
      </c>
      <c r="E605" s="4">
        <v>75.615384615384599</v>
      </c>
      <c r="F605" s="3">
        <v>129682</v>
      </c>
      <c r="G605" s="5">
        <v>3</v>
      </c>
      <c r="H605" s="5">
        <v>2008</v>
      </c>
      <c r="I605" s="79" t="str">
        <f t="shared" si="66"/>
        <v>2008-3</v>
      </c>
      <c r="J605" s="75">
        <f>VLOOKUP(I605,Meters!$A$1:$B$165,2,FALSE)</f>
        <v>352423</v>
      </c>
      <c r="K605" s="75">
        <f t="shared" si="67"/>
        <v>2.1455859752452194E-4</v>
      </c>
      <c r="L605" s="75">
        <f t="shared" si="68"/>
        <v>4.7175971590666423E-4</v>
      </c>
      <c r="M605" s="83">
        <f t="shared" si="69"/>
        <v>0.76470588235294112</v>
      </c>
      <c r="O605" s="71" t="str">
        <f t="shared" si="70"/>
        <v/>
      </c>
    </row>
    <row r="606" spans="1:15" x14ac:dyDescent="0.2">
      <c r="A606" s="2" t="s">
        <v>16</v>
      </c>
      <c r="B606" s="3">
        <v>54</v>
      </c>
      <c r="C606" s="3">
        <v>98</v>
      </c>
      <c r="D606" s="3">
        <v>139</v>
      </c>
      <c r="E606" s="4">
        <v>2.57407407407407</v>
      </c>
      <c r="F606" s="3">
        <v>22473</v>
      </c>
      <c r="G606" s="5">
        <v>3</v>
      </c>
      <c r="H606" s="5">
        <v>2008</v>
      </c>
      <c r="I606" s="79" t="str">
        <f t="shared" si="66"/>
        <v>2008-3</v>
      </c>
      <c r="J606" s="75">
        <f>VLOOKUP(I606,Meters!$A$1:$B$165,2,FALSE)</f>
        <v>352423</v>
      </c>
      <c r="K606" s="75">
        <f t="shared" si="67"/>
        <v>7.3039332679026908E-6</v>
      </c>
      <c r="L606" s="75">
        <f t="shared" si="68"/>
        <v>1.9681210111460091E-5</v>
      </c>
      <c r="M606" s="83">
        <f t="shared" si="69"/>
        <v>0.55102040816326525</v>
      </c>
      <c r="O606" s="71" t="str">
        <f t="shared" si="70"/>
        <v/>
      </c>
    </row>
    <row r="607" spans="1:15" x14ac:dyDescent="0.2">
      <c r="A607" s="2" t="s">
        <v>17</v>
      </c>
      <c r="B607" s="3">
        <v>4</v>
      </c>
      <c r="C607" s="3">
        <v>7</v>
      </c>
      <c r="D607" s="3">
        <v>127</v>
      </c>
      <c r="E607" s="4">
        <v>31.75</v>
      </c>
      <c r="F607" s="3">
        <v>18301</v>
      </c>
      <c r="G607" s="5">
        <v>3</v>
      </c>
      <c r="H607" s="5">
        <v>2008</v>
      </c>
      <c r="I607" s="79" t="str">
        <f t="shared" si="66"/>
        <v>2008-3</v>
      </c>
      <c r="J607" s="75">
        <f>VLOOKUP(I607,Meters!$A$1:$B$165,2,FALSE)</f>
        <v>352423</v>
      </c>
      <c r="K607" s="75">
        <f t="shared" si="67"/>
        <v>9.009060135121714E-5</v>
      </c>
      <c r="L607" s="75">
        <f t="shared" si="68"/>
        <v>2.1637114111924211E-4</v>
      </c>
      <c r="M607" s="83">
        <f t="shared" si="69"/>
        <v>0.5714285714285714</v>
      </c>
      <c r="O607" s="71" t="str">
        <f t="shared" si="70"/>
        <v/>
      </c>
    </row>
    <row r="608" spans="1:15" x14ac:dyDescent="0.2">
      <c r="A608" s="2" t="s">
        <v>18</v>
      </c>
      <c r="B608" s="3">
        <v>273</v>
      </c>
      <c r="C608" s="3">
        <v>382</v>
      </c>
      <c r="D608" s="3">
        <v>7</v>
      </c>
      <c r="E608" s="4">
        <v>2.5641025641025599E-2</v>
      </c>
      <c r="F608" s="3">
        <v>416</v>
      </c>
      <c r="G608" s="5">
        <v>3</v>
      </c>
      <c r="H608" s="5">
        <v>2008</v>
      </c>
      <c r="I608" s="79" t="str">
        <f t="shared" si="66"/>
        <v>2008-3</v>
      </c>
      <c r="J608" s="75">
        <f>VLOOKUP(I608,Meters!$A$1:$B$165,2,FALSE)</f>
        <v>352423</v>
      </c>
      <c r="K608" s="75">
        <f t="shared" si="67"/>
        <v>7.2756391157857463E-8</v>
      </c>
      <c r="L608" s="75">
        <f t="shared" si="68"/>
        <v>7.2063473146830246E-8</v>
      </c>
      <c r="M608" s="83">
        <f t="shared" si="69"/>
        <v>0.71465968586387429</v>
      </c>
      <c r="O608" s="71" t="str">
        <f t="shared" si="70"/>
        <v/>
      </c>
    </row>
    <row r="609" spans="1:15" x14ac:dyDescent="0.2">
      <c r="A609" s="2" t="s">
        <v>19</v>
      </c>
      <c r="B609" s="3">
        <v>53</v>
      </c>
      <c r="C609" s="3">
        <v>59</v>
      </c>
      <c r="D609" s="3">
        <v>1865</v>
      </c>
      <c r="E609" s="4">
        <v>35.188679245282998</v>
      </c>
      <c r="F609" s="3">
        <v>196094</v>
      </c>
      <c r="G609" s="5">
        <v>3</v>
      </c>
      <c r="H609" s="5">
        <v>2008</v>
      </c>
      <c r="I609" s="79" t="str">
        <f t="shared" si="66"/>
        <v>2008-3</v>
      </c>
      <c r="J609" s="75">
        <f>VLOOKUP(I609,Meters!$A$1:$B$165,2,FALSE)</f>
        <v>352423</v>
      </c>
      <c r="K609" s="75">
        <f t="shared" si="67"/>
        <v>9.9847851148429577E-5</v>
      </c>
      <c r="L609" s="75">
        <f t="shared" si="68"/>
        <v>1.749737669624678E-4</v>
      </c>
      <c r="M609" s="83">
        <f t="shared" si="69"/>
        <v>0.89830508474576276</v>
      </c>
      <c r="O609" s="71" t="str">
        <f t="shared" si="70"/>
        <v/>
      </c>
    </row>
    <row r="610" spans="1:15" x14ac:dyDescent="0.2">
      <c r="A610" s="2" t="s">
        <v>20</v>
      </c>
      <c r="B610" s="3">
        <v>45</v>
      </c>
      <c r="C610" s="3">
        <v>58</v>
      </c>
      <c r="D610" s="3">
        <v>2413</v>
      </c>
      <c r="E610" s="4">
        <v>53.622222222222199</v>
      </c>
      <c r="F610" s="3">
        <v>224296</v>
      </c>
      <c r="G610" s="5">
        <v>3</v>
      </c>
      <c r="H610" s="5">
        <v>2008</v>
      </c>
      <c r="I610" s="79" t="str">
        <f t="shared" si="66"/>
        <v>2008-3</v>
      </c>
      <c r="J610" s="75">
        <f>VLOOKUP(I610,Meters!$A$1:$B$165,2,FALSE)</f>
        <v>352423</v>
      </c>
      <c r="K610" s="75">
        <f t="shared" si="67"/>
        <v>1.521530156153889E-4</v>
      </c>
      <c r="L610" s="75">
        <f t="shared" si="68"/>
        <v>2.3571841960539621E-4</v>
      </c>
      <c r="M610" s="83">
        <f t="shared" si="69"/>
        <v>0.77586206896551724</v>
      </c>
      <c r="O610" s="71" t="str">
        <f t="shared" si="70"/>
        <v/>
      </c>
    </row>
    <row r="611" spans="1:15" x14ac:dyDescent="0.2">
      <c r="A611" s="2" t="s">
        <v>21</v>
      </c>
      <c r="B611" s="3">
        <v>4</v>
      </c>
      <c r="C611" s="3">
        <v>4</v>
      </c>
      <c r="D611" s="3">
        <v>144</v>
      </c>
      <c r="E611" s="3">
        <v>36</v>
      </c>
      <c r="F611" s="3">
        <v>51417</v>
      </c>
      <c r="G611" s="5">
        <v>3</v>
      </c>
      <c r="H611" s="5">
        <v>2008</v>
      </c>
      <c r="I611" s="79" t="str">
        <f t="shared" si="66"/>
        <v>2008-3</v>
      </c>
      <c r="J611" s="75">
        <f>VLOOKUP(I611,Meters!$A$1:$B$165,2,FALSE)</f>
        <v>352423</v>
      </c>
      <c r="K611" s="75">
        <f t="shared" si="67"/>
        <v>1.0214997318563204E-4</v>
      </c>
      <c r="L611" s="75">
        <f t="shared" si="68"/>
        <v>6.0789874667657902E-4</v>
      </c>
      <c r="M611" s="83">
        <f t="shared" si="69"/>
        <v>1</v>
      </c>
      <c r="O611" s="71" t="str">
        <f t="shared" si="70"/>
        <v>2008-3-ext.</v>
      </c>
    </row>
    <row r="612" spans="1:15" x14ac:dyDescent="0.2">
      <c r="A612" s="2" t="s">
        <v>22</v>
      </c>
      <c r="B612" s="3">
        <v>17</v>
      </c>
      <c r="C612" s="3">
        <v>63</v>
      </c>
      <c r="D612" s="3">
        <v>189</v>
      </c>
      <c r="E612" s="4">
        <v>11.117647058823501</v>
      </c>
      <c r="F612" s="3">
        <v>107542</v>
      </c>
      <c r="G612" s="5">
        <v>3</v>
      </c>
      <c r="H612" s="5">
        <v>2008</v>
      </c>
      <c r="I612" s="79" t="str">
        <f t="shared" si="66"/>
        <v>2008-3</v>
      </c>
      <c r="J612" s="75">
        <f>VLOOKUP(I612,Meters!$A$1:$B$165,2,FALSE)</f>
        <v>352423</v>
      </c>
      <c r="K612" s="75">
        <f t="shared" si="67"/>
        <v>3.154631524850393E-5</v>
      </c>
      <c r="L612" s="75">
        <f t="shared" si="68"/>
        <v>2.9916700480199379E-4</v>
      </c>
      <c r="M612" s="83">
        <f t="shared" si="69"/>
        <v>0.26984126984126983</v>
      </c>
      <c r="O612" s="71" t="str">
        <f t="shared" si="70"/>
        <v>2008-3-ext.</v>
      </c>
    </row>
    <row r="613" spans="1:15" x14ac:dyDescent="0.2">
      <c r="A613" s="2" t="s">
        <v>23</v>
      </c>
      <c r="B613" s="3">
        <v>14</v>
      </c>
      <c r="C613" s="3">
        <v>14</v>
      </c>
      <c r="D613" s="3">
        <v>3114</v>
      </c>
      <c r="E613" s="4">
        <v>222.42857142857099</v>
      </c>
      <c r="F613" s="3">
        <v>242381</v>
      </c>
      <c r="G613" s="5">
        <v>3</v>
      </c>
      <c r="H613" s="5">
        <v>2008</v>
      </c>
      <c r="I613" s="79" t="str">
        <f t="shared" si="66"/>
        <v>2008-3</v>
      </c>
      <c r="J613" s="75">
        <f>VLOOKUP(I613,Meters!$A$1:$B$165,2,FALSE)</f>
        <v>352423</v>
      </c>
      <c r="K613" s="75">
        <f t="shared" si="67"/>
        <v>6.3114090575408239E-4</v>
      </c>
      <c r="L613" s="75">
        <f t="shared" si="68"/>
        <v>8.1875703210008684E-4</v>
      </c>
      <c r="M613" s="83">
        <f t="shared" si="69"/>
        <v>1</v>
      </c>
      <c r="O613" s="71" t="str">
        <f t="shared" si="70"/>
        <v/>
      </c>
    </row>
    <row r="614" spans="1:15" x14ac:dyDescent="0.2">
      <c r="A614" s="2" t="s">
        <v>24</v>
      </c>
      <c r="B614" s="3">
        <v>31</v>
      </c>
      <c r="C614" s="3">
        <v>190</v>
      </c>
      <c r="D614" s="3">
        <v>1</v>
      </c>
      <c r="E614" s="4">
        <v>3.2258064516128997E-2</v>
      </c>
      <c r="F614" s="3">
        <v>63</v>
      </c>
      <c r="G614" s="5">
        <v>3</v>
      </c>
      <c r="H614" s="5">
        <v>2008</v>
      </c>
      <c r="I614" s="79" t="str">
        <f t="shared" si="66"/>
        <v>2008-3</v>
      </c>
      <c r="J614" s="75">
        <f>VLOOKUP(I614,Meters!$A$1:$B$165,2,FALSE)</f>
        <v>352423</v>
      </c>
      <c r="K614" s="75">
        <f t="shared" si="67"/>
        <v>9.1532234037304592E-8</v>
      </c>
      <c r="L614" s="75">
        <f t="shared" si="68"/>
        <v>9.6108845739169824E-8</v>
      </c>
      <c r="M614" s="83">
        <f t="shared" si="69"/>
        <v>0.16315789473684211</v>
      </c>
      <c r="O614" s="71" t="str">
        <f t="shared" si="70"/>
        <v/>
      </c>
    </row>
    <row r="615" spans="1:15" x14ac:dyDescent="0.2">
      <c r="A615" s="2" t="s">
        <v>64</v>
      </c>
      <c r="B615" s="3">
        <v>0</v>
      </c>
      <c r="C615" s="3">
        <v>4</v>
      </c>
      <c r="D615" s="3">
        <v>18</v>
      </c>
      <c r="E615" s="6"/>
      <c r="F615" s="3">
        <v>160</v>
      </c>
      <c r="G615" s="5">
        <v>3</v>
      </c>
      <c r="H615" s="5">
        <v>2008</v>
      </c>
      <c r="I615" s="79" t="str">
        <f t="shared" si="66"/>
        <v>2008-3</v>
      </c>
      <c r="J615" s="75">
        <f>VLOOKUP(I615,Meters!$A$1:$B$165,2,FALSE)</f>
        <v>352423</v>
      </c>
      <c r="K615" s="75">
        <f t="shared" si="67"/>
        <v>0</v>
      </c>
      <c r="L615" s="75">
        <f t="shared" si="68"/>
        <v>0</v>
      </c>
      <c r="M615" s="83">
        <f t="shared" si="69"/>
        <v>0</v>
      </c>
      <c r="O615" s="71" t="str">
        <f t="shared" si="70"/>
        <v/>
      </c>
    </row>
    <row r="616" spans="1:15" x14ac:dyDescent="0.2">
      <c r="A616" s="2" t="s">
        <v>26</v>
      </c>
      <c r="B616" s="3">
        <v>6</v>
      </c>
      <c r="C616" s="3">
        <v>13</v>
      </c>
      <c r="D616" s="3">
        <v>1461</v>
      </c>
      <c r="E616" s="4">
        <v>243.5</v>
      </c>
      <c r="F616" s="3">
        <v>201098</v>
      </c>
      <c r="G616" s="5">
        <v>3</v>
      </c>
      <c r="H616" s="5">
        <v>2008</v>
      </c>
      <c r="I616" s="79" t="str">
        <f t="shared" si="66"/>
        <v>2008-3</v>
      </c>
      <c r="J616" s="75">
        <f>VLOOKUP(I616,Meters!$A$1:$B$165,2,FALSE)</f>
        <v>352423</v>
      </c>
      <c r="K616" s="75">
        <f t="shared" si="67"/>
        <v>6.9093106863059447E-4</v>
      </c>
      <c r="L616" s="75">
        <f t="shared" si="68"/>
        <v>1.5850428478151413E-3</v>
      </c>
      <c r="M616" s="83">
        <f t="shared" si="69"/>
        <v>0.46153846153846156</v>
      </c>
      <c r="O616" s="71" t="str">
        <f t="shared" si="70"/>
        <v/>
      </c>
    </row>
    <row r="617" spans="1:15" x14ac:dyDescent="0.2">
      <c r="A617" s="2" t="s">
        <v>27</v>
      </c>
      <c r="B617" s="3">
        <v>4</v>
      </c>
      <c r="C617" s="3">
        <v>4</v>
      </c>
      <c r="D617" s="3">
        <v>248</v>
      </c>
      <c r="E617" s="3">
        <v>62</v>
      </c>
      <c r="F617" s="3">
        <v>28050</v>
      </c>
      <c r="G617" s="5">
        <v>3</v>
      </c>
      <c r="H617" s="5">
        <v>2008</v>
      </c>
      <c r="I617" s="79" t="str">
        <f t="shared" si="66"/>
        <v>2008-3</v>
      </c>
      <c r="J617" s="75">
        <f>VLOOKUP(I617,Meters!$A$1:$B$165,2,FALSE)</f>
        <v>352423</v>
      </c>
      <c r="K617" s="75">
        <f t="shared" si="67"/>
        <v>1.7592495381969962E-4</v>
      </c>
      <c r="L617" s="75">
        <f t="shared" si="68"/>
        <v>3.3163272544640959E-4</v>
      </c>
      <c r="M617" s="83">
        <f t="shared" si="69"/>
        <v>1</v>
      </c>
      <c r="O617" s="71" t="str">
        <f t="shared" si="70"/>
        <v/>
      </c>
    </row>
    <row r="618" spans="1:15" x14ac:dyDescent="0.2">
      <c r="A618" s="2" t="s">
        <v>28</v>
      </c>
      <c r="B618" s="3">
        <v>205</v>
      </c>
      <c r="C618" s="3">
        <v>216</v>
      </c>
      <c r="D618" s="3">
        <v>17115</v>
      </c>
      <c r="E618" s="4">
        <v>83.487804878048806</v>
      </c>
      <c r="F618" s="3">
        <v>2965138</v>
      </c>
      <c r="G618" s="5">
        <v>3</v>
      </c>
      <c r="H618" s="5">
        <v>2008</v>
      </c>
      <c r="I618" s="79" t="str">
        <f t="shared" si="66"/>
        <v>2008-3</v>
      </c>
      <c r="J618" s="75">
        <f>VLOOKUP(I618,Meters!$A$1:$B$165,2,FALSE)</f>
        <v>352423</v>
      </c>
      <c r="K618" s="75">
        <f t="shared" si="67"/>
        <v>2.3689658415611015E-4</v>
      </c>
      <c r="L618" s="75">
        <f t="shared" si="68"/>
        <v>6.8403063954764842E-4</v>
      </c>
      <c r="M618" s="83">
        <f t="shared" si="69"/>
        <v>0.94907407407407407</v>
      </c>
      <c r="O618" s="71" t="str">
        <f t="shared" si="70"/>
        <v/>
      </c>
    </row>
    <row r="619" spans="1:15" x14ac:dyDescent="0.2">
      <c r="A619" s="2" t="s">
        <v>30</v>
      </c>
      <c r="B619" s="3">
        <v>87</v>
      </c>
      <c r="C619" s="3">
        <v>88</v>
      </c>
      <c r="D619" s="3">
        <v>7199</v>
      </c>
      <c r="E619" s="4">
        <v>82.747126436781599</v>
      </c>
      <c r="F619" s="3">
        <v>758117</v>
      </c>
      <c r="G619" s="5">
        <v>3</v>
      </c>
      <c r="H619" s="5">
        <v>2008</v>
      </c>
      <c r="I619" s="79" t="str">
        <f t="shared" si="66"/>
        <v>2008-3</v>
      </c>
      <c r="J619" s="75">
        <f>VLOOKUP(I619,Meters!$A$1:$B$165,2,FALSE)</f>
        <v>352423</v>
      </c>
      <c r="K619" s="75">
        <f t="shared" si="67"/>
        <v>2.3479490963070401E-4</v>
      </c>
      <c r="L619" s="75">
        <f t="shared" si="68"/>
        <v>4.1209893157498822E-4</v>
      </c>
      <c r="M619" s="83">
        <f t="shared" si="69"/>
        <v>0.98863636363636365</v>
      </c>
      <c r="O619" s="71" t="str">
        <f t="shared" si="70"/>
        <v/>
      </c>
    </row>
    <row r="620" spans="1:15" x14ac:dyDescent="0.2">
      <c r="A620" s="2" t="s">
        <v>31</v>
      </c>
      <c r="B620" s="3">
        <v>69</v>
      </c>
      <c r="C620" s="3">
        <v>114</v>
      </c>
      <c r="D620" s="3">
        <v>5716</v>
      </c>
      <c r="E620" s="4">
        <v>82.840579710144894</v>
      </c>
      <c r="F620" s="3">
        <v>316541</v>
      </c>
      <c r="G620" s="5">
        <v>3</v>
      </c>
      <c r="H620" s="5">
        <v>2008</v>
      </c>
      <c r="I620" s="79" t="str">
        <f t="shared" si="66"/>
        <v>2008-3</v>
      </c>
      <c r="J620" s="75">
        <f>VLOOKUP(I620,Meters!$A$1:$B$165,2,FALSE)</f>
        <v>352423</v>
      </c>
      <c r="K620" s="75">
        <f t="shared" si="67"/>
        <v>2.350600832242643E-4</v>
      </c>
      <c r="L620" s="75">
        <f t="shared" si="68"/>
        <v>2.1695286273586375E-4</v>
      </c>
      <c r="M620" s="83">
        <f t="shared" si="69"/>
        <v>0.60526315789473684</v>
      </c>
      <c r="O620" s="71" t="str">
        <f t="shared" si="70"/>
        <v/>
      </c>
    </row>
    <row r="621" spans="1:15" x14ac:dyDescent="0.2">
      <c r="A621" s="2" t="s">
        <v>32</v>
      </c>
      <c r="B621" s="3">
        <v>68</v>
      </c>
      <c r="C621" s="3">
        <v>88</v>
      </c>
      <c r="D621" s="3">
        <v>21130</v>
      </c>
      <c r="E621" s="4">
        <v>310.73529411764702</v>
      </c>
      <c r="F621" s="3">
        <v>3892956</v>
      </c>
      <c r="G621" s="5">
        <v>3</v>
      </c>
      <c r="H621" s="5">
        <v>2008</v>
      </c>
      <c r="I621" s="79" t="str">
        <f t="shared" si="66"/>
        <v>2008-3</v>
      </c>
      <c r="J621" s="75">
        <f>VLOOKUP(I621,Meters!$A$1:$B$165,2,FALSE)</f>
        <v>352423</v>
      </c>
      <c r="K621" s="75">
        <f t="shared" si="67"/>
        <v>8.817111656096424E-4</v>
      </c>
      <c r="L621" s="75">
        <f t="shared" si="68"/>
        <v>2.7074166054796111E-3</v>
      </c>
      <c r="M621" s="83">
        <f t="shared" si="69"/>
        <v>0.77272727272727271</v>
      </c>
      <c r="O621" s="71" t="str">
        <f t="shared" si="70"/>
        <v>2008-3-ext.</v>
      </c>
    </row>
    <row r="622" spans="1:15" x14ac:dyDescent="0.2">
      <c r="A622" s="2" t="s">
        <v>33</v>
      </c>
      <c r="B622" s="3">
        <v>1</v>
      </c>
      <c r="C622" s="3">
        <v>21</v>
      </c>
      <c r="D622" s="3">
        <v>192</v>
      </c>
      <c r="E622" s="3">
        <v>192</v>
      </c>
      <c r="F622" s="3">
        <v>27371</v>
      </c>
      <c r="G622" s="5">
        <v>3</v>
      </c>
      <c r="H622" s="5">
        <v>2008</v>
      </c>
      <c r="I622" s="79" t="str">
        <f t="shared" si="66"/>
        <v>2008-3</v>
      </c>
      <c r="J622" s="75">
        <f>VLOOKUP(I622,Meters!$A$1:$B$165,2,FALSE)</f>
        <v>352423</v>
      </c>
      <c r="K622" s="75">
        <f t="shared" si="67"/>
        <v>5.4479985699003753E-4</v>
      </c>
      <c r="L622" s="75">
        <f t="shared" si="68"/>
        <v>1.2944198685481178E-3</v>
      </c>
      <c r="M622" s="83">
        <f t="shared" si="69"/>
        <v>4.7619047619047616E-2</v>
      </c>
      <c r="O622" s="71" t="str">
        <f t="shared" si="70"/>
        <v/>
      </c>
    </row>
    <row r="623" spans="1:15" x14ac:dyDescent="0.2">
      <c r="A623" s="2" t="s">
        <v>34</v>
      </c>
      <c r="B623" s="3">
        <v>5</v>
      </c>
      <c r="C623" s="3">
        <v>6</v>
      </c>
      <c r="D623" s="3">
        <v>701</v>
      </c>
      <c r="E623" s="4">
        <v>140.19999999999999</v>
      </c>
      <c r="F623" s="3">
        <v>7167</v>
      </c>
      <c r="G623" s="5">
        <v>3</v>
      </c>
      <c r="H623" s="5">
        <v>2008</v>
      </c>
      <c r="I623" s="79" t="str">
        <f t="shared" si="66"/>
        <v>2008-3</v>
      </c>
      <c r="J623" s="75">
        <f>VLOOKUP(I623,Meters!$A$1:$B$165,2,FALSE)</f>
        <v>352423</v>
      </c>
      <c r="K623" s="75">
        <f t="shared" si="67"/>
        <v>3.9781739557293364E-4</v>
      </c>
      <c r="L623" s="75">
        <f t="shared" si="68"/>
        <v>6.7787857205687475E-5</v>
      </c>
      <c r="M623" s="83">
        <f t="shared" si="69"/>
        <v>0.83333333333333337</v>
      </c>
      <c r="O623" s="71" t="str">
        <f t="shared" si="70"/>
        <v/>
      </c>
    </row>
    <row r="624" spans="1:15" x14ac:dyDescent="0.2">
      <c r="A624" s="2" t="s">
        <v>55</v>
      </c>
      <c r="B624" s="3">
        <v>1</v>
      </c>
      <c r="C624" s="3">
        <v>1</v>
      </c>
      <c r="D624" s="3">
        <v>418</v>
      </c>
      <c r="E624" s="3">
        <v>418</v>
      </c>
      <c r="F624" s="3">
        <v>5434</v>
      </c>
      <c r="G624" s="5">
        <v>3</v>
      </c>
      <c r="H624" s="5">
        <v>2008</v>
      </c>
      <c r="I624" s="79" t="str">
        <f t="shared" si="66"/>
        <v>2008-3</v>
      </c>
      <c r="J624" s="75">
        <f>VLOOKUP(I624,Meters!$A$1:$B$165,2,FALSE)</f>
        <v>352423</v>
      </c>
      <c r="K624" s="75">
        <f t="shared" si="67"/>
        <v>1.1860746886553943E-3</v>
      </c>
      <c r="L624" s="75">
        <f t="shared" si="68"/>
        <v>2.5698284920866872E-4</v>
      </c>
      <c r="M624" s="83">
        <f t="shared" si="69"/>
        <v>1</v>
      </c>
      <c r="O624" s="71" t="str">
        <f t="shared" si="70"/>
        <v/>
      </c>
    </row>
    <row r="625" spans="1:15" x14ac:dyDescent="0.2">
      <c r="A625" s="2" t="s">
        <v>56</v>
      </c>
      <c r="B625" s="3">
        <v>1</v>
      </c>
      <c r="C625" s="3">
        <v>1</v>
      </c>
      <c r="D625" s="3">
        <v>2016</v>
      </c>
      <c r="E625" s="3">
        <v>2016</v>
      </c>
      <c r="F625" s="3">
        <v>197964</v>
      </c>
      <c r="G625" s="5">
        <v>3</v>
      </c>
      <c r="H625" s="5">
        <v>2008</v>
      </c>
      <c r="I625" s="79" t="str">
        <f t="shared" si="66"/>
        <v>2008-3</v>
      </c>
      <c r="J625" s="75">
        <f>VLOOKUP(I625,Meters!$A$1:$B$165,2,FALSE)</f>
        <v>352423</v>
      </c>
      <c r="K625" s="75">
        <f t="shared" si="67"/>
        <v>5.7203984983953942E-3</v>
      </c>
      <c r="L625" s="75">
        <f t="shared" si="68"/>
        <v>9.3620450424631765E-3</v>
      </c>
      <c r="M625" s="83">
        <f t="shared" si="69"/>
        <v>1</v>
      </c>
      <c r="O625" s="71" t="str">
        <f t="shared" si="70"/>
        <v/>
      </c>
    </row>
    <row r="626" spans="1:15" x14ac:dyDescent="0.2">
      <c r="A626" s="2" t="s">
        <v>36</v>
      </c>
      <c r="B626" s="3">
        <v>84</v>
      </c>
      <c r="C626" s="3">
        <v>243</v>
      </c>
      <c r="D626" s="3">
        <v>2749</v>
      </c>
      <c r="E626" s="4">
        <v>32.726190476190503</v>
      </c>
      <c r="F626" s="3">
        <v>417959</v>
      </c>
      <c r="G626" s="5">
        <v>3</v>
      </c>
      <c r="H626" s="5">
        <v>2008</v>
      </c>
      <c r="I626" s="79" t="str">
        <f t="shared" si="66"/>
        <v>2008-3</v>
      </c>
      <c r="J626" s="75">
        <f>VLOOKUP(I626,Meters!$A$1:$B$165,2,FALSE)</f>
        <v>352423</v>
      </c>
      <c r="K626" s="75">
        <f t="shared" si="67"/>
        <v>9.2860541100298508E-5</v>
      </c>
      <c r="L626" s="75">
        <f t="shared" si="68"/>
        <v>2.3530919666387576E-4</v>
      </c>
      <c r="M626" s="83">
        <f t="shared" si="69"/>
        <v>0.34567901234567899</v>
      </c>
      <c r="O626" s="71" t="str">
        <f t="shared" si="70"/>
        <v/>
      </c>
    </row>
    <row r="627" spans="1:15" x14ac:dyDescent="0.2">
      <c r="A627" s="2" t="s">
        <v>37</v>
      </c>
      <c r="B627" s="3">
        <v>32</v>
      </c>
      <c r="C627" s="3">
        <v>55</v>
      </c>
      <c r="D627" s="3">
        <v>56</v>
      </c>
      <c r="E627" s="4">
        <v>1.75</v>
      </c>
      <c r="F627" s="3">
        <v>8225</v>
      </c>
      <c r="G627" s="5">
        <v>3</v>
      </c>
      <c r="H627" s="5">
        <v>2008</v>
      </c>
      <c r="I627" s="79" t="str">
        <f t="shared" si="66"/>
        <v>2008-3</v>
      </c>
      <c r="J627" s="75">
        <f>VLOOKUP(I627,Meters!$A$1:$B$165,2,FALSE)</f>
        <v>352423</v>
      </c>
      <c r="K627" s="75">
        <f t="shared" si="67"/>
        <v>4.9656236965237797E-6</v>
      </c>
      <c r="L627" s="75">
        <f t="shared" si="68"/>
        <v>1.2155433007115503E-5</v>
      </c>
      <c r="M627" s="83">
        <f t="shared" si="69"/>
        <v>0.58181818181818179</v>
      </c>
      <c r="O627" s="71" t="str">
        <f t="shared" si="70"/>
        <v/>
      </c>
    </row>
    <row r="628" spans="1:15" x14ac:dyDescent="0.2">
      <c r="A628" s="2" t="s">
        <v>39</v>
      </c>
      <c r="B628" s="3">
        <v>364</v>
      </c>
      <c r="C628" s="3">
        <v>372</v>
      </c>
      <c r="D628" s="3">
        <v>2463</v>
      </c>
      <c r="E628" s="4">
        <v>6.76648351648352</v>
      </c>
      <c r="F628" s="3">
        <v>245276</v>
      </c>
      <c r="G628" s="5">
        <v>3</v>
      </c>
      <c r="H628" s="5">
        <v>2008</v>
      </c>
      <c r="I628" s="79" t="str">
        <f t="shared" si="66"/>
        <v>2008-3</v>
      </c>
      <c r="J628" s="75">
        <f>VLOOKUP(I628,Meters!$A$1:$B$165,2,FALSE)</f>
        <v>352423</v>
      </c>
      <c r="K628" s="75">
        <f t="shared" si="67"/>
        <v>1.9199891938050355E-5</v>
      </c>
      <c r="L628" s="75">
        <f t="shared" si="68"/>
        <v>3.1866779638633366E-5</v>
      </c>
      <c r="M628" s="83">
        <f t="shared" si="69"/>
        <v>0.978494623655914</v>
      </c>
      <c r="O628" s="71" t="str">
        <f t="shared" si="70"/>
        <v/>
      </c>
    </row>
    <row r="629" spans="1:15" x14ac:dyDescent="0.2">
      <c r="A629" s="2" t="s">
        <v>40</v>
      </c>
      <c r="B629" s="3">
        <v>4</v>
      </c>
      <c r="C629" s="3">
        <v>13</v>
      </c>
      <c r="D629" s="3">
        <v>13</v>
      </c>
      <c r="E629" s="4">
        <v>3.25</v>
      </c>
      <c r="F629" s="3">
        <v>984</v>
      </c>
      <c r="G629" s="5">
        <v>3</v>
      </c>
      <c r="H629" s="5">
        <v>2008</v>
      </c>
      <c r="I629" s="79" t="str">
        <f t="shared" si="66"/>
        <v>2008-3</v>
      </c>
      <c r="J629" s="75">
        <f>VLOOKUP(I629,Meters!$A$1:$B$165,2,FALSE)</f>
        <v>352423</v>
      </c>
      <c r="K629" s="75">
        <f t="shared" si="67"/>
        <v>9.2218725792584487E-6</v>
      </c>
      <c r="L629" s="75">
        <f t="shared" si="68"/>
        <v>1.1633746946141427E-5</v>
      </c>
      <c r="M629" s="83">
        <f t="shared" si="69"/>
        <v>0.30769230769230771</v>
      </c>
      <c r="O629" s="71" t="str">
        <f t="shared" si="70"/>
        <v/>
      </c>
    </row>
    <row r="630" spans="1:15" x14ac:dyDescent="0.2">
      <c r="A630" s="2" t="s">
        <v>41</v>
      </c>
      <c r="B630" s="3">
        <v>3</v>
      </c>
      <c r="C630" s="3">
        <v>5</v>
      </c>
      <c r="D630" s="3">
        <v>12</v>
      </c>
      <c r="E630" s="3">
        <v>4</v>
      </c>
      <c r="F630" s="3">
        <v>2180</v>
      </c>
      <c r="G630" s="5">
        <v>3</v>
      </c>
      <c r="H630" s="5">
        <v>2008</v>
      </c>
      <c r="I630" s="79" t="str">
        <f t="shared" si="66"/>
        <v>2008-3</v>
      </c>
      <c r="J630" s="75">
        <f>VLOOKUP(I630,Meters!$A$1:$B$165,2,FALSE)</f>
        <v>352423</v>
      </c>
      <c r="K630" s="75">
        <f t="shared" si="67"/>
        <v>1.1349997020625782E-5</v>
      </c>
      <c r="L630" s="75">
        <f t="shared" si="68"/>
        <v>3.436526875689473E-5</v>
      </c>
      <c r="M630" s="83">
        <f t="shared" si="69"/>
        <v>0.6</v>
      </c>
      <c r="O630" s="71" t="str">
        <f t="shared" si="70"/>
        <v>2008-3-ext.</v>
      </c>
    </row>
    <row r="631" spans="1:15" x14ac:dyDescent="0.2">
      <c r="A631" s="2" t="s">
        <v>42</v>
      </c>
      <c r="B631" s="3">
        <v>1</v>
      </c>
      <c r="C631" s="3">
        <v>1</v>
      </c>
      <c r="D631" s="3">
        <v>1952</v>
      </c>
      <c r="E631" s="3">
        <v>1952</v>
      </c>
      <c r="F631" s="3">
        <v>42944</v>
      </c>
      <c r="G631" s="5">
        <v>3</v>
      </c>
      <c r="H631" s="5">
        <v>2008</v>
      </c>
      <c r="I631" s="79" t="str">
        <f t="shared" si="66"/>
        <v>2008-3</v>
      </c>
      <c r="J631" s="75">
        <f>VLOOKUP(I631,Meters!$A$1:$B$165,2,FALSE)</f>
        <v>352423</v>
      </c>
      <c r="K631" s="75">
        <f t="shared" si="67"/>
        <v>5.5387985460653814E-3</v>
      </c>
      <c r="L631" s="75">
        <f t="shared" si="68"/>
        <v>2.0308928002239733E-3</v>
      </c>
      <c r="M631" s="83">
        <f t="shared" si="69"/>
        <v>1</v>
      </c>
      <c r="O631" s="71" t="str">
        <f t="shared" si="70"/>
        <v/>
      </c>
    </row>
    <row r="632" spans="1:15" x14ac:dyDescent="0.2">
      <c r="A632" s="2" t="s">
        <v>43</v>
      </c>
      <c r="B632" s="3">
        <v>53</v>
      </c>
      <c r="C632" s="3">
        <v>59</v>
      </c>
      <c r="D632" s="3">
        <v>294</v>
      </c>
      <c r="E632" s="4">
        <v>5.5471698113207504</v>
      </c>
      <c r="F632" s="3">
        <v>86803</v>
      </c>
      <c r="G632" s="5">
        <v>3</v>
      </c>
      <c r="H632" s="5">
        <v>2008</v>
      </c>
      <c r="I632" s="79" t="str">
        <f t="shared" si="66"/>
        <v>2008-3</v>
      </c>
      <c r="J632" s="75">
        <f>VLOOKUP(I632,Meters!$A$1:$B$165,2,FALSE)</f>
        <v>352423</v>
      </c>
      <c r="K632" s="75">
        <f t="shared" si="67"/>
        <v>1.5740090207848951E-5</v>
      </c>
      <c r="L632" s="75">
        <f t="shared" si="68"/>
        <v>7.745391441677508E-5</v>
      </c>
      <c r="M632" s="83">
        <f t="shared" si="69"/>
        <v>0.89830508474576276</v>
      </c>
      <c r="O632" s="71" t="str">
        <f t="shared" si="70"/>
        <v>2008-3-ext.</v>
      </c>
    </row>
    <row r="633" spans="1:15" x14ac:dyDescent="0.2">
      <c r="A633" s="2" t="s">
        <v>44</v>
      </c>
      <c r="B633" s="3">
        <v>13</v>
      </c>
      <c r="C633" s="3">
        <v>17</v>
      </c>
      <c r="D633" s="3">
        <v>287</v>
      </c>
      <c r="E633" s="4">
        <v>22.076923076923102</v>
      </c>
      <c r="F633" s="3">
        <v>132094</v>
      </c>
      <c r="G633" s="5">
        <v>3</v>
      </c>
      <c r="H633" s="5">
        <v>2008</v>
      </c>
      <c r="I633" s="79" t="str">
        <f t="shared" si="66"/>
        <v>2008-3</v>
      </c>
      <c r="J633" s="75">
        <f>VLOOKUP(I633,Meters!$A$1:$B$165,2,FALSE)</f>
        <v>352423</v>
      </c>
      <c r="K633" s="75">
        <f t="shared" si="67"/>
        <v>6.264325278691544E-5</v>
      </c>
      <c r="L633" s="75">
        <f t="shared" si="68"/>
        <v>4.8053413668030246E-4</v>
      </c>
      <c r="M633" s="83">
        <f t="shared" si="69"/>
        <v>0.76470588235294112</v>
      </c>
      <c r="O633" s="71" t="str">
        <f t="shared" si="70"/>
        <v>2008-3-ext.</v>
      </c>
    </row>
    <row r="634" spans="1:15" x14ac:dyDescent="0.2">
      <c r="A634" s="2" t="s">
        <v>45</v>
      </c>
      <c r="B634" s="3">
        <v>9</v>
      </c>
      <c r="C634" s="3">
        <v>15</v>
      </c>
      <c r="D634" s="3">
        <v>568</v>
      </c>
      <c r="E634" s="4">
        <v>63.1111111111111</v>
      </c>
      <c r="F634" s="3">
        <v>63845</v>
      </c>
      <c r="G634" s="5">
        <v>3</v>
      </c>
      <c r="H634" s="5">
        <v>2008</v>
      </c>
      <c r="I634" s="79" t="str">
        <f t="shared" si="66"/>
        <v>2008-3</v>
      </c>
      <c r="J634" s="75">
        <f>VLOOKUP(I634,Meters!$A$1:$B$165,2,FALSE)</f>
        <v>352423</v>
      </c>
      <c r="K634" s="75">
        <f t="shared" si="67"/>
        <v>1.7907773076987341E-4</v>
      </c>
      <c r="L634" s="75">
        <f t="shared" si="68"/>
        <v>3.3548174063974674E-4</v>
      </c>
      <c r="M634" s="83">
        <f t="shared" si="69"/>
        <v>0.6</v>
      </c>
      <c r="O634" s="71" t="str">
        <f t="shared" si="70"/>
        <v/>
      </c>
    </row>
    <row r="635" spans="1:15" x14ac:dyDescent="0.2">
      <c r="A635" s="2" t="s">
        <v>46</v>
      </c>
      <c r="B635" s="3">
        <v>84</v>
      </c>
      <c r="C635" s="3">
        <v>178</v>
      </c>
      <c r="D635" s="3">
        <v>7065</v>
      </c>
      <c r="E635" s="4">
        <v>84.107142857142904</v>
      </c>
      <c r="F635" s="3">
        <v>860415</v>
      </c>
      <c r="G635" s="5">
        <v>3</v>
      </c>
      <c r="H635" s="5">
        <v>2008</v>
      </c>
      <c r="I635" s="79" t="str">
        <f t="shared" si="66"/>
        <v>2008-3</v>
      </c>
      <c r="J635" s="75">
        <f>VLOOKUP(I635,Meters!$A$1:$B$165,2,FALSE)</f>
        <v>352423</v>
      </c>
      <c r="K635" s="75">
        <f t="shared" si="67"/>
        <v>2.3865395521047974E-4</v>
      </c>
      <c r="L635" s="75">
        <f t="shared" si="68"/>
        <v>4.8441010349711003E-4</v>
      </c>
      <c r="M635" s="83">
        <f t="shared" si="69"/>
        <v>0.47191011235955055</v>
      </c>
      <c r="O635" s="71" t="str">
        <f t="shared" si="70"/>
        <v/>
      </c>
    </row>
    <row r="636" spans="1:15" x14ac:dyDescent="0.2">
      <c r="A636" s="2" t="s">
        <v>47</v>
      </c>
      <c r="B636" s="3">
        <v>44</v>
      </c>
      <c r="C636" s="3">
        <v>223</v>
      </c>
      <c r="D636" s="3">
        <v>3038</v>
      </c>
      <c r="E636" s="4">
        <v>69.045454545454504</v>
      </c>
      <c r="F636" s="3">
        <v>638735</v>
      </c>
      <c r="G636" s="5">
        <v>3</v>
      </c>
      <c r="H636" s="5">
        <v>2008</v>
      </c>
      <c r="I636" s="79" t="str">
        <f t="shared" si="66"/>
        <v>2008-3</v>
      </c>
      <c r="J636" s="75">
        <f>VLOOKUP(I636,Meters!$A$1:$B$165,2,FALSE)</f>
        <v>352423</v>
      </c>
      <c r="K636" s="75">
        <f t="shared" si="67"/>
        <v>1.9591642584466538E-4</v>
      </c>
      <c r="L636" s="75">
        <f t="shared" si="68"/>
        <v>6.8651897225089058E-4</v>
      </c>
      <c r="M636" s="83">
        <f t="shared" si="69"/>
        <v>0.19730941704035873</v>
      </c>
      <c r="O636" s="71" t="str">
        <f t="shared" si="70"/>
        <v>2008-3-ext.</v>
      </c>
    </row>
    <row r="637" spans="1:15" x14ac:dyDescent="0.2">
      <c r="A637" s="2" t="s">
        <v>48</v>
      </c>
      <c r="B637" s="3">
        <v>82</v>
      </c>
      <c r="C637" s="3">
        <v>90</v>
      </c>
      <c r="D637" s="3">
        <v>2897</v>
      </c>
      <c r="E637" s="4">
        <v>35.329268292682897</v>
      </c>
      <c r="F637" s="3">
        <v>584603</v>
      </c>
      <c r="G637" s="5">
        <v>3</v>
      </c>
      <c r="H637" s="5">
        <v>2008</v>
      </c>
      <c r="I637" s="79" t="str">
        <f t="shared" si="66"/>
        <v>2008-3</v>
      </c>
      <c r="J637" s="75">
        <f>VLOOKUP(I637,Meters!$A$1:$B$165,2,FALSE)</f>
        <v>352423</v>
      </c>
      <c r="K637" s="75">
        <f t="shared" si="67"/>
        <v>1.0024677246570994E-4</v>
      </c>
      <c r="L637" s="75">
        <f t="shared" si="68"/>
        <v>3.3715662135411022E-4</v>
      </c>
      <c r="M637" s="83">
        <f t="shared" si="69"/>
        <v>0.91111111111111109</v>
      </c>
      <c r="O637" s="71" t="str">
        <f t="shared" si="70"/>
        <v>2008-3-ext.</v>
      </c>
    </row>
    <row r="638" spans="1:15" x14ac:dyDescent="0.2">
      <c r="A638" s="2" t="s">
        <v>49</v>
      </c>
      <c r="B638" s="3">
        <v>58</v>
      </c>
      <c r="C638" s="3">
        <v>62</v>
      </c>
      <c r="D638" s="3">
        <v>79</v>
      </c>
      <c r="E638" s="4">
        <v>1.36206896551724</v>
      </c>
      <c r="F638" s="3">
        <v>19860</v>
      </c>
      <c r="G638" s="5">
        <v>3</v>
      </c>
      <c r="H638" s="5">
        <v>2008</v>
      </c>
      <c r="I638" s="79" t="str">
        <f t="shared" si="66"/>
        <v>2008-3</v>
      </c>
      <c r="J638" s="75">
        <f>VLOOKUP(I638,Meters!$A$1:$B$165,2,FALSE)</f>
        <v>352423</v>
      </c>
      <c r="K638" s="75">
        <f t="shared" si="67"/>
        <v>3.864869675126879E-6</v>
      </c>
      <c r="L638" s="75">
        <f t="shared" si="68"/>
        <v>1.6193314714772111E-5</v>
      </c>
      <c r="M638" s="83">
        <f t="shared" si="69"/>
        <v>0.93548387096774188</v>
      </c>
      <c r="O638" s="71" t="str">
        <f t="shared" si="70"/>
        <v>2008-3-ext.</v>
      </c>
    </row>
    <row r="639" spans="1:15" x14ac:dyDescent="0.2">
      <c r="A639" s="2" t="s">
        <v>51</v>
      </c>
      <c r="B639" s="3">
        <v>363</v>
      </c>
      <c r="C639" s="3">
        <v>410</v>
      </c>
      <c r="D639" s="3">
        <v>40024</v>
      </c>
      <c r="E639" s="4">
        <v>110.258953168044</v>
      </c>
      <c r="F639" s="3">
        <v>2916311</v>
      </c>
      <c r="G639" s="5">
        <v>3</v>
      </c>
      <c r="H639" s="5">
        <v>2008</v>
      </c>
      <c r="I639" s="79" t="str">
        <f t="shared" si="66"/>
        <v>2008-3</v>
      </c>
      <c r="J639" s="75">
        <f>VLOOKUP(I639,Meters!$A$1:$B$165,2,FALSE)</f>
        <v>352423</v>
      </c>
      <c r="K639" s="75">
        <f t="shared" si="67"/>
        <v>3.1285969748865426E-4</v>
      </c>
      <c r="L639" s="75">
        <f t="shared" si="68"/>
        <v>3.7993711158423068E-4</v>
      </c>
      <c r="M639" s="83">
        <f t="shared" si="69"/>
        <v>0.88536585365853659</v>
      </c>
      <c r="O639" s="71" t="str">
        <f t="shared" si="70"/>
        <v/>
      </c>
    </row>
    <row r="640" spans="1:15" x14ac:dyDescent="0.2">
      <c r="A640" s="2" t="s">
        <v>52</v>
      </c>
      <c r="B640" s="3">
        <v>108</v>
      </c>
      <c r="C640" s="3">
        <v>146</v>
      </c>
      <c r="D640" s="3">
        <v>7828</v>
      </c>
      <c r="E640" s="4">
        <v>72.481481481481495</v>
      </c>
      <c r="F640" s="3">
        <v>2148786</v>
      </c>
      <c r="G640" s="5">
        <v>3</v>
      </c>
      <c r="H640" s="5">
        <v>2008</v>
      </c>
      <c r="I640" s="79" t="str">
        <f t="shared" si="66"/>
        <v>2008-3</v>
      </c>
      <c r="J640" s="75">
        <f>VLOOKUP(I640,Meters!$A$1:$B$165,2,FALSE)</f>
        <v>352423</v>
      </c>
      <c r="K640" s="75">
        <f t="shared" si="67"/>
        <v>2.0566614971633944E-4</v>
      </c>
      <c r="L640" s="75">
        <f t="shared" si="68"/>
        <v>9.4092263495225295E-4</v>
      </c>
      <c r="M640" s="83">
        <f t="shared" si="69"/>
        <v>0.73972602739726023</v>
      </c>
      <c r="O640" s="71" t="str">
        <f t="shared" si="70"/>
        <v>2008-3-ext.</v>
      </c>
    </row>
    <row r="641" spans="1:15" x14ac:dyDescent="0.2">
      <c r="A641" s="2" t="s">
        <v>53</v>
      </c>
      <c r="B641" s="3">
        <v>361</v>
      </c>
      <c r="C641" s="3">
        <v>587</v>
      </c>
      <c r="D641" s="3">
        <v>40655</v>
      </c>
      <c r="E641" s="4">
        <v>112.617728531856</v>
      </c>
      <c r="F641" s="3">
        <v>15826723</v>
      </c>
      <c r="G641" s="5">
        <v>3</v>
      </c>
      <c r="H641" s="5">
        <v>2008</v>
      </c>
      <c r="I641" s="79" t="str">
        <f t="shared" si="66"/>
        <v>2008-3</v>
      </c>
      <c r="J641" s="75">
        <f>VLOOKUP(I641,Meters!$A$1:$B$165,2,FALSE)</f>
        <v>352423</v>
      </c>
      <c r="K641" s="75">
        <f t="shared" si="67"/>
        <v>3.1955272082655217E-4</v>
      </c>
      <c r="L641" s="75">
        <f t="shared" si="68"/>
        <v>2.0733293963096674E-3</v>
      </c>
      <c r="M641" s="83">
        <f t="shared" si="69"/>
        <v>0.61499148211243615</v>
      </c>
      <c r="O641" s="71" t="str">
        <f t="shared" si="70"/>
        <v>2008-3-ext.</v>
      </c>
    </row>
    <row r="642" spans="1:15" x14ac:dyDescent="0.2">
      <c r="A642" s="2" t="s">
        <v>8</v>
      </c>
      <c r="B642" s="3">
        <v>3</v>
      </c>
      <c r="C642" s="3">
        <v>3</v>
      </c>
      <c r="D642" s="3">
        <v>108</v>
      </c>
      <c r="E642" s="3">
        <v>36</v>
      </c>
      <c r="F642" s="3">
        <v>11454</v>
      </c>
      <c r="G642" s="5">
        <v>4</v>
      </c>
      <c r="H642" s="5">
        <v>2008</v>
      </c>
      <c r="I642" s="79" t="str">
        <f t="shared" si="66"/>
        <v>2008-4</v>
      </c>
      <c r="J642" s="75">
        <f>VLOOKUP(I642,Meters!$A$1:$B$165,2,FALSE)</f>
        <v>354732</v>
      </c>
      <c r="K642" s="75">
        <f t="shared" si="67"/>
        <v>1.0148506478129969E-4</v>
      </c>
      <c r="L642" s="75">
        <f t="shared" si="68"/>
        <v>1.793842487662047E-4</v>
      </c>
      <c r="M642" s="83">
        <f t="shared" si="69"/>
        <v>1</v>
      </c>
      <c r="O642" s="71" t="str">
        <f t="shared" si="70"/>
        <v/>
      </c>
    </row>
    <row r="643" spans="1:15" x14ac:dyDescent="0.2">
      <c r="A643" s="2" t="s">
        <v>9</v>
      </c>
      <c r="B643" s="3">
        <v>19</v>
      </c>
      <c r="C643" s="3">
        <v>24</v>
      </c>
      <c r="D643" s="3">
        <v>2978</v>
      </c>
      <c r="E643" s="4">
        <v>156.73684210526301</v>
      </c>
      <c r="F643" s="3">
        <v>144002</v>
      </c>
      <c r="G643" s="5">
        <v>4</v>
      </c>
      <c r="H643" s="5">
        <v>2008</v>
      </c>
      <c r="I643" s="79" t="str">
        <f t="shared" ref="I643:I706" si="71">CONCATENATE(H643,"-",G643)</f>
        <v>2008-4</v>
      </c>
      <c r="J643" s="75">
        <f>VLOOKUP(I643,Meters!$A$1:$B$165,2,FALSE)</f>
        <v>354732</v>
      </c>
      <c r="K643" s="75">
        <f t="shared" ref="K643:K706" si="72">E643/J643</f>
        <v>4.4184579374080438E-4</v>
      </c>
      <c r="L643" s="75">
        <f t="shared" ref="L643:L706" si="73">IFERROR(IF(ISBLANK(F643),"",(E643*(F643/D643)/J643)*(1/60)),"")</f>
        <v>3.560928922669762E-4</v>
      </c>
      <c r="M643" s="83">
        <f t="shared" ref="M643:M706" si="74">B643/C643</f>
        <v>0.79166666666666663</v>
      </c>
      <c r="O643" s="71" t="str">
        <f t="shared" ref="O643:O706" si="75">IF((F643/D643)&gt;180,CONCATENATE(I643,"-ext."),"")</f>
        <v/>
      </c>
    </row>
    <row r="644" spans="1:15" x14ac:dyDescent="0.2">
      <c r="A644" s="2" t="s">
        <v>10</v>
      </c>
      <c r="B644" s="3">
        <v>0</v>
      </c>
      <c r="C644" s="3">
        <v>1</v>
      </c>
      <c r="D644" s="3">
        <v>1</v>
      </c>
      <c r="E644" s="6"/>
      <c r="F644" s="3">
        <v>45</v>
      </c>
      <c r="G644" s="5">
        <v>4</v>
      </c>
      <c r="H644" s="5">
        <v>2008</v>
      </c>
      <c r="I644" s="79" t="str">
        <f t="shared" si="71"/>
        <v>2008-4</v>
      </c>
      <c r="J644" s="75">
        <f>VLOOKUP(I644,Meters!$A$1:$B$165,2,FALSE)</f>
        <v>354732</v>
      </c>
      <c r="K644" s="75">
        <f t="shared" si="72"/>
        <v>0</v>
      </c>
      <c r="L644" s="75">
        <f t="shared" si="73"/>
        <v>0</v>
      </c>
      <c r="M644" s="83">
        <f t="shared" si="74"/>
        <v>0</v>
      </c>
      <c r="O644" s="71" t="str">
        <f t="shared" si="75"/>
        <v/>
      </c>
    </row>
    <row r="645" spans="1:15" x14ac:dyDescent="0.2">
      <c r="A645" s="2" t="s">
        <v>11</v>
      </c>
      <c r="B645" s="3">
        <v>21</v>
      </c>
      <c r="C645" s="3">
        <v>38</v>
      </c>
      <c r="D645" s="3">
        <v>912</v>
      </c>
      <c r="E645" s="4">
        <v>43.428571428571402</v>
      </c>
      <c r="F645" s="3">
        <v>187551</v>
      </c>
      <c r="G645" s="5">
        <v>4</v>
      </c>
      <c r="H645" s="5">
        <v>2008</v>
      </c>
      <c r="I645" s="79" t="str">
        <f t="shared" si="71"/>
        <v>2008-4</v>
      </c>
      <c r="J645" s="75">
        <f>VLOOKUP(I645,Meters!$A$1:$B$165,2,FALSE)</f>
        <v>354732</v>
      </c>
      <c r="K645" s="75">
        <f t="shared" si="72"/>
        <v>1.2242642735521859E-4</v>
      </c>
      <c r="L645" s="75">
        <f t="shared" si="73"/>
        <v>4.1961255257490134E-4</v>
      </c>
      <c r="M645" s="83">
        <f t="shared" si="74"/>
        <v>0.55263157894736847</v>
      </c>
      <c r="O645" s="71" t="str">
        <f t="shared" si="75"/>
        <v>2008-4-ext.</v>
      </c>
    </row>
    <row r="646" spans="1:15" x14ac:dyDescent="0.2">
      <c r="A646" s="2" t="s">
        <v>12</v>
      </c>
      <c r="B646" s="3">
        <v>25</v>
      </c>
      <c r="C646" s="3">
        <v>49</v>
      </c>
      <c r="D646" s="3">
        <v>4356</v>
      </c>
      <c r="E646" s="4">
        <v>174.24</v>
      </c>
      <c r="F646" s="3">
        <v>636685</v>
      </c>
      <c r="G646" s="5">
        <v>4</v>
      </c>
      <c r="H646" s="5">
        <v>2008</v>
      </c>
      <c r="I646" s="79" t="str">
        <f t="shared" si="71"/>
        <v>2008-4</v>
      </c>
      <c r="J646" s="75">
        <f>VLOOKUP(I646,Meters!$A$1:$B$165,2,FALSE)</f>
        <v>354732</v>
      </c>
      <c r="K646" s="75">
        <f t="shared" si="72"/>
        <v>4.9118771354149046E-4</v>
      </c>
      <c r="L646" s="75">
        <f t="shared" si="73"/>
        <v>1.1965558975978109E-3</v>
      </c>
      <c r="M646" s="83">
        <f t="shared" si="74"/>
        <v>0.51020408163265307</v>
      </c>
      <c r="O646" s="71" t="str">
        <f t="shared" si="75"/>
        <v/>
      </c>
    </row>
    <row r="647" spans="1:15" x14ac:dyDescent="0.2">
      <c r="A647" s="2" t="s">
        <v>13</v>
      </c>
      <c r="B647" s="3">
        <v>8</v>
      </c>
      <c r="C647" s="3">
        <v>10</v>
      </c>
      <c r="D647" s="3">
        <v>825</v>
      </c>
      <c r="E647" s="4">
        <v>103.125</v>
      </c>
      <c r="F647" s="3">
        <v>92458</v>
      </c>
      <c r="G647" s="5">
        <v>4</v>
      </c>
      <c r="H647" s="5">
        <v>2008</v>
      </c>
      <c r="I647" s="79" t="str">
        <f t="shared" si="71"/>
        <v>2008-4</v>
      </c>
      <c r="J647" s="75">
        <f>VLOOKUP(I647,Meters!$A$1:$B$165,2,FALSE)</f>
        <v>354732</v>
      </c>
      <c r="K647" s="75">
        <f t="shared" si="72"/>
        <v>2.9071242515476474E-4</v>
      </c>
      <c r="L647" s="75">
        <f t="shared" si="73"/>
        <v>5.4300382636281294E-4</v>
      </c>
      <c r="M647" s="83">
        <f t="shared" si="74"/>
        <v>0.8</v>
      </c>
      <c r="O647" s="71" t="str">
        <f t="shared" si="75"/>
        <v/>
      </c>
    </row>
    <row r="648" spans="1:15" x14ac:dyDescent="0.2">
      <c r="A648" s="2" t="s">
        <v>14</v>
      </c>
      <c r="B648" s="3">
        <v>25</v>
      </c>
      <c r="C648" s="3">
        <v>48</v>
      </c>
      <c r="D648" s="3">
        <v>153</v>
      </c>
      <c r="E648" s="4">
        <v>6.12</v>
      </c>
      <c r="F648" s="3">
        <v>38158</v>
      </c>
      <c r="G648" s="5">
        <v>4</v>
      </c>
      <c r="H648" s="5">
        <v>2008</v>
      </c>
      <c r="I648" s="79" t="str">
        <f t="shared" si="71"/>
        <v>2008-4</v>
      </c>
      <c r="J648" s="75">
        <f>VLOOKUP(I648,Meters!$A$1:$B$165,2,FALSE)</f>
        <v>354732</v>
      </c>
      <c r="K648" s="75">
        <f t="shared" si="72"/>
        <v>1.7252461012820946E-5</v>
      </c>
      <c r="L648" s="75">
        <f t="shared" si="73"/>
        <v>7.1712353739348774E-5</v>
      </c>
      <c r="M648" s="83">
        <f t="shared" si="74"/>
        <v>0.52083333333333337</v>
      </c>
      <c r="O648" s="71" t="str">
        <f t="shared" si="75"/>
        <v>2008-4-ext.</v>
      </c>
    </row>
    <row r="649" spans="1:15" x14ac:dyDescent="0.2">
      <c r="A649" s="2" t="s">
        <v>15</v>
      </c>
      <c r="B649" s="3">
        <v>28</v>
      </c>
      <c r="C649" s="3">
        <v>32</v>
      </c>
      <c r="D649" s="3">
        <v>4375</v>
      </c>
      <c r="E649" s="4">
        <v>156.25</v>
      </c>
      <c r="F649" s="3">
        <v>682593</v>
      </c>
      <c r="G649" s="5">
        <v>4</v>
      </c>
      <c r="H649" s="5">
        <v>2008</v>
      </c>
      <c r="I649" s="79" t="str">
        <f t="shared" si="71"/>
        <v>2008-4</v>
      </c>
      <c r="J649" s="75">
        <f>VLOOKUP(I649,Meters!$A$1:$B$165,2,FALSE)</f>
        <v>354732</v>
      </c>
      <c r="K649" s="75">
        <f t="shared" si="72"/>
        <v>4.404733714466132E-4</v>
      </c>
      <c r="L649" s="75">
        <f t="shared" si="73"/>
        <v>1.1453868191842211E-3</v>
      </c>
      <c r="M649" s="83">
        <f t="shared" si="74"/>
        <v>0.875</v>
      </c>
      <c r="O649" s="71" t="str">
        <f t="shared" si="75"/>
        <v/>
      </c>
    </row>
    <row r="650" spans="1:15" x14ac:dyDescent="0.2">
      <c r="A650" s="2" t="s">
        <v>16</v>
      </c>
      <c r="B650" s="3">
        <v>69</v>
      </c>
      <c r="C650" s="3">
        <v>104</v>
      </c>
      <c r="D650" s="3">
        <v>343</v>
      </c>
      <c r="E650" s="4">
        <v>4.9710144927536204</v>
      </c>
      <c r="F650" s="3">
        <v>64421</v>
      </c>
      <c r="G650" s="5">
        <v>4</v>
      </c>
      <c r="H650" s="5">
        <v>2008</v>
      </c>
      <c r="I650" s="79" t="str">
        <f t="shared" si="71"/>
        <v>2008-4</v>
      </c>
      <c r="J650" s="75">
        <f>VLOOKUP(I650,Meters!$A$1:$B$165,2,FALSE)</f>
        <v>354732</v>
      </c>
      <c r="K650" s="75">
        <f t="shared" si="72"/>
        <v>1.4013436884052243E-5</v>
      </c>
      <c r="L650" s="75">
        <f t="shared" si="73"/>
        <v>4.3865870627188027E-5</v>
      </c>
      <c r="M650" s="83">
        <f t="shared" si="74"/>
        <v>0.66346153846153844</v>
      </c>
      <c r="O650" s="71" t="str">
        <f t="shared" si="75"/>
        <v>2008-4-ext.</v>
      </c>
    </row>
    <row r="651" spans="1:15" x14ac:dyDescent="0.2">
      <c r="A651" s="2" t="s">
        <v>17</v>
      </c>
      <c r="B651" s="3">
        <v>4</v>
      </c>
      <c r="C651" s="3">
        <v>6</v>
      </c>
      <c r="D651" s="3">
        <v>111</v>
      </c>
      <c r="E651" s="4">
        <v>27.75</v>
      </c>
      <c r="F651" s="3">
        <v>15313</v>
      </c>
      <c r="G651" s="5">
        <v>4</v>
      </c>
      <c r="H651" s="5">
        <v>2008</v>
      </c>
      <c r="I651" s="79" t="str">
        <f t="shared" si="71"/>
        <v>2008-4</v>
      </c>
      <c r="J651" s="75">
        <f>VLOOKUP(I651,Meters!$A$1:$B$165,2,FALSE)</f>
        <v>354732</v>
      </c>
      <c r="K651" s="75">
        <f t="shared" si="72"/>
        <v>7.8228070768918514E-5</v>
      </c>
      <c r="L651" s="75">
        <f t="shared" si="73"/>
        <v>1.7986583298565303E-4</v>
      </c>
      <c r="M651" s="83">
        <f t="shared" si="74"/>
        <v>0.66666666666666663</v>
      </c>
      <c r="O651" s="71" t="str">
        <f t="shared" si="75"/>
        <v/>
      </c>
    </row>
    <row r="652" spans="1:15" x14ac:dyDescent="0.2">
      <c r="A652" s="2" t="s">
        <v>18</v>
      </c>
      <c r="B652" s="3">
        <v>266</v>
      </c>
      <c r="C652" s="3">
        <v>389</v>
      </c>
      <c r="D652" s="3">
        <v>4</v>
      </c>
      <c r="E652" s="4">
        <v>1.50375939849624E-2</v>
      </c>
      <c r="F652" s="3">
        <v>539</v>
      </c>
      <c r="G652" s="5">
        <v>4</v>
      </c>
      <c r="H652" s="5">
        <v>2008</v>
      </c>
      <c r="I652" s="79" t="str">
        <f t="shared" si="71"/>
        <v>2008-4</v>
      </c>
      <c r="J652" s="75">
        <f>VLOOKUP(I652,Meters!$A$1:$B$165,2,FALSE)</f>
        <v>354732</v>
      </c>
      <c r="K652" s="75">
        <f t="shared" si="72"/>
        <v>4.239142221441088E-8</v>
      </c>
      <c r="L652" s="75">
        <f t="shared" si="73"/>
        <v>9.520406905653108E-8</v>
      </c>
      <c r="M652" s="83">
        <f t="shared" si="74"/>
        <v>0.68380462724935731</v>
      </c>
      <c r="O652" s="71" t="str">
        <f t="shared" si="75"/>
        <v/>
      </c>
    </row>
    <row r="653" spans="1:15" x14ac:dyDescent="0.2">
      <c r="A653" s="2" t="s">
        <v>19</v>
      </c>
      <c r="B653" s="3">
        <v>45</v>
      </c>
      <c r="C653" s="3">
        <v>51</v>
      </c>
      <c r="D653" s="3">
        <v>1422</v>
      </c>
      <c r="E653" s="4">
        <v>31.6</v>
      </c>
      <c r="F653" s="3">
        <v>232157</v>
      </c>
      <c r="G653" s="5">
        <v>4</v>
      </c>
      <c r="H653" s="5">
        <v>2008</v>
      </c>
      <c r="I653" s="79" t="str">
        <f t="shared" si="71"/>
        <v>2008-4</v>
      </c>
      <c r="J653" s="75">
        <f>VLOOKUP(I653,Meters!$A$1:$B$165,2,FALSE)</f>
        <v>354732</v>
      </c>
      <c r="K653" s="75">
        <f t="shared" si="72"/>
        <v>8.9081334641363065E-5</v>
      </c>
      <c r="L653" s="75">
        <f t="shared" si="73"/>
        <v>2.4239164798798551E-4</v>
      </c>
      <c r="M653" s="83">
        <f t="shared" si="74"/>
        <v>0.88235294117647056</v>
      </c>
      <c r="O653" s="71" t="str">
        <f t="shared" si="75"/>
        <v/>
      </c>
    </row>
    <row r="654" spans="1:15" x14ac:dyDescent="0.2">
      <c r="A654" s="2" t="s">
        <v>20</v>
      </c>
      <c r="B654" s="3">
        <v>15</v>
      </c>
      <c r="C654" s="3">
        <v>24</v>
      </c>
      <c r="D654" s="3">
        <v>330</v>
      </c>
      <c r="E654" s="3">
        <v>22</v>
      </c>
      <c r="F654" s="3">
        <v>19327</v>
      </c>
      <c r="G654" s="5">
        <v>4</v>
      </c>
      <c r="H654" s="5">
        <v>2008</v>
      </c>
      <c r="I654" s="79" t="str">
        <f t="shared" si="71"/>
        <v>2008-4</v>
      </c>
      <c r="J654" s="75">
        <f>VLOOKUP(I654,Meters!$A$1:$B$165,2,FALSE)</f>
        <v>354732</v>
      </c>
      <c r="K654" s="75">
        <f t="shared" si="72"/>
        <v>6.2018650699683143E-5</v>
      </c>
      <c r="L654" s="75">
        <f t="shared" si="73"/>
        <v>6.0537094044079598E-5</v>
      </c>
      <c r="M654" s="83">
        <f t="shared" si="74"/>
        <v>0.625</v>
      </c>
      <c r="O654" s="71" t="str">
        <f t="shared" si="75"/>
        <v/>
      </c>
    </row>
    <row r="655" spans="1:15" x14ac:dyDescent="0.2">
      <c r="A655" s="2" t="s">
        <v>22</v>
      </c>
      <c r="B655" s="3">
        <v>7</v>
      </c>
      <c r="C655" s="3">
        <v>48</v>
      </c>
      <c r="D655" s="3">
        <v>165</v>
      </c>
      <c r="E655" s="4">
        <v>23.571428571428601</v>
      </c>
      <c r="F655" s="3">
        <v>18638</v>
      </c>
      <c r="G655" s="5">
        <v>4</v>
      </c>
      <c r="H655" s="5">
        <v>2008</v>
      </c>
      <c r="I655" s="79" t="str">
        <f t="shared" si="71"/>
        <v>2008-4</v>
      </c>
      <c r="J655" s="75">
        <f>VLOOKUP(I655,Meters!$A$1:$B$165,2,FALSE)</f>
        <v>354732</v>
      </c>
      <c r="K655" s="75">
        <f t="shared" si="72"/>
        <v>6.6448554321089164E-5</v>
      </c>
      <c r="L655" s="75">
        <f t="shared" si="73"/>
        <v>1.250977934784303E-4</v>
      </c>
      <c r="M655" s="83">
        <f t="shared" si="74"/>
        <v>0.14583333333333334</v>
      </c>
      <c r="O655" s="71" t="str">
        <f t="shared" si="75"/>
        <v/>
      </c>
    </row>
    <row r="656" spans="1:15" x14ac:dyDescent="0.2">
      <c r="A656" s="2" t="s">
        <v>23</v>
      </c>
      <c r="B656" s="3">
        <v>10</v>
      </c>
      <c r="C656" s="3">
        <v>10</v>
      </c>
      <c r="D656" s="3">
        <v>4112</v>
      </c>
      <c r="E656" s="4">
        <v>411.2</v>
      </c>
      <c r="F656" s="3">
        <v>195935</v>
      </c>
      <c r="G656" s="5">
        <v>4</v>
      </c>
      <c r="H656" s="5">
        <v>2008</v>
      </c>
      <c r="I656" s="79" t="str">
        <f t="shared" si="71"/>
        <v>2008-4</v>
      </c>
      <c r="J656" s="75">
        <f>VLOOKUP(I656,Meters!$A$1:$B$165,2,FALSE)</f>
        <v>354732</v>
      </c>
      <c r="K656" s="75">
        <f t="shared" si="72"/>
        <v>1.1591849621686229E-3</v>
      </c>
      <c r="L656" s="75">
        <f t="shared" si="73"/>
        <v>9.2057760036684966E-4</v>
      </c>
      <c r="M656" s="83">
        <f t="shared" si="74"/>
        <v>1</v>
      </c>
      <c r="O656" s="71" t="str">
        <f t="shared" si="75"/>
        <v/>
      </c>
    </row>
    <row r="657" spans="1:15" x14ac:dyDescent="0.2">
      <c r="A657" s="2" t="s">
        <v>24</v>
      </c>
      <c r="B657" s="3">
        <v>20</v>
      </c>
      <c r="C657" s="3">
        <v>235</v>
      </c>
      <c r="D657" s="3">
        <v>1</v>
      </c>
      <c r="E657" s="4">
        <v>0.05</v>
      </c>
      <c r="F657" s="3">
        <v>37</v>
      </c>
      <c r="G657" s="5">
        <v>4</v>
      </c>
      <c r="H657" s="5">
        <v>2008</v>
      </c>
      <c r="I657" s="79" t="str">
        <f t="shared" si="71"/>
        <v>2008-4</v>
      </c>
      <c r="J657" s="75">
        <f>VLOOKUP(I657,Meters!$A$1:$B$165,2,FALSE)</f>
        <v>354732</v>
      </c>
      <c r="K657" s="75">
        <f t="shared" si="72"/>
        <v>1.4095147886291623E-7</v>
      </c>
      <c r="L657" s="75">
        <f t="shared" si="73"/>
        <v>8.6920078632131681E-8</v>
      </c>
      <c r="M657" s="83">
        <f t="shared" si="74"/>
        <v>8.5106382978723402E-2</v>
      </c>
      <c r="O657" s="71" t="str">
        <f t="shared" si="75"/>
        <v/>
      </c>
    </row>
    <row r="658" spans="1:15" x14ac:dyDescent="0.2">
      <c r="A658" s="2" t="s">
        <v>26</v>
      </c>
      <c r="B658" s="3">
        <v>4</v>
      </c>
      <c r="C658" s="3">
        <v>8</v>
      </c>
      <c r="D658" s="3">
        <v>79</v>
      </c>
      <c r="E658" s="4">
        <v>19.75</v>
      </c>
      <c r="F658" s="3">
        <v>19112</v>
      </c>
      <c r="G658" s="5">
        <v>4</v>
      </c>
      <c r="H658" s="5">
        <v>2008</v>
      </c>
      <c r="I658" s="79" t="str">
        <f t="shared" si="71"/>
        <v>2008-4</v>
      </c>
      <c r="J658" s="75">
        <f>VLOOKUP(I658,Meters!$A$1:$B$165,2,FALSE)</f>
        <v>354732</v>
      </c>
      <c r="K658" s="75">
        <f t="shared" si="72"/>
        <v>5.5675834150851912E-5</v>
      </c>
      <c r="L658" s="75">
        <f t="shared" si="73"/>
        <v>2.2448872200233792E-4</v>
      </c>
      <c r="M658" s="83">
        <f t="shared" si="74"/>
        <v>0.5</v>
      </c>
      <c r="O658" s="71" t="str">
        <f t="shared" si="75"/>
        <v>2008-4-ext.</v>
      </c>
    </row>
    <row r="659" spans="1:15" x14ac:dyDescent="0.2">
      <c r="A659" s="2" t="s">
        <v>27</v>
      </c>
      <c r="B659" s="3">
        <v>1</v>
      </c>
      <c r="C659" s="3">
        <v>2</v>
      </c>
      <c r="D659" s="3">
        <v>68</v>
      </c>
      <c r="E659" s="3">
        <v>68</v>
      </c>
      <c r="F659" s="3">
        <v>2552</v>
      </c>
      <c r="G659" s="5">
        <v>4</v>
      </c>
      <c r="H659" s="5">
        <v>2008</v>
      </c>
      <c r="I659" s="79" t="str">
        <f t="shared" si="71"/>
        <v>2008-4</v>
      </c>
      <c r="J659" s="75">
        <f>VLOOKUP(I659,Meters!$A$1:$B$165,2,FALSE)</f>
        <v>354732</v>
      </c>
      <c r="K659" s="75">
        <f t="shared" si="72"/>
        <v>1.9169401125356607E-4</v>
      </c>
      <c r="L659" s="75">
        <f t="shared" si="73"/>
        <v>1.1990272468605408E-4</v>
      </c>
      <c r="M659" s="83">
        <f t="shared" si="74"/>
        <v>0.5</v>
      </c>
      <c r="O659" s="71" t="str">
        <f t="shared" si="75"/>
        <v/>
      </c>
    </row>
    <row r="660" spans="1:15" x14ac:dyDescent="0.2">
      <c r="A660" s="2" t="s">
        <v>28</v>
      </c>
      <c r="B660" s="3">
        <v>2</v>
      </c>
      <c r="C660" s="3">
        <v>2</v>
      </c>
      <c r="D660" s="3">
        <v>2</v>
      </c>
      <c r="E660" s="3">
        <v>1</v>
      </c>
      <c r="F660" s="3">
        <v>409</v>
      </c>
      <c r="G660" s="5">
        <v>4</v>
      </c>
      <c r="H660" s="5">
        <v>2008</v>
      </c>
      <c r="I660" s="79" t="str">
        <f t="shared" si="71"/>
        <v>2008-4</v>
      </c>
      <c r="J660" s="75">
        <f>VLOOKUP(I660,Meters!$A$1:$B$165,2,FALSE)</f>
        <v>354732</v>
      </c>
      <c r="K660" s="75">
        <f t="shared" si="72"/>
        <v>2.8190295772583248E-6</v>
      </c>
      <c r="L660" s="75">
        <f t="shared" si="73"/>
        <v>9.6081924758221239E-6</v>
      </c>
      <c r="M660" s="83">
        <f t="shared" si="74"/>
        <v>1</v>
      </c>
      <c r="O660" s="71" t="str">
        <f t="shared" si="75"/>
        <v>2008-4-ext.</v>
      </c>
    </row>
    <row r="661" spans="1:15" x14ac:dyDescent="0.2">
      <c r="A661" s="2" t="s">
        <v>30</v>
      </c>
      <c r="B661" s="3">
        <v>81</v>
      </c>
      <c r="C661" s="3">
        <v>84</v>
      </c>
      <c r="D661" s="3">
        <v>8807</v>
      </c>
      <c r="E661" s="4">
        <v>108.72839506172799</v>
      </c>
      <c r="F661" s="3">
        <v>1098651</v>
      </c>
      <c r="G661" s="5">
        <v>4</v>
      </c>
      <c r="H661" s="5">
        <v>2008</v>
      </c>
      <c r="I661" s="79" t="str">
        <f t="shared" si="71"/>
        <v>2008-4</v>
      </c>
      <c r="J661" s="75">
        <f>VLOOKUP(I661,Meters!$A$1:$B$165,2,FALSE)</f>
        <v>354732</v>
      </c>
      <c r="K661" s="75">
        <f t="shared" si="72"/>
        <v>3.0650856156683919E-4</v>
      </c>
      <c r="L661" s="75">
        <f t="shared" si="73"/>
        <v>6.3726947820667162E-4</v>
      </c>
      <c r="M661" s="83">
        <f t="shared" si="74"/>
        <v>0.9642857142857143</v>
      </c>
      <c r="O661" s="71" t="str">
        <f t="shared" si="75"/>
        <v/>
      </c>
    </row>
    <row r="662" spans="1:15" x14ac:dyDescent="0.2">
      <c r="A662" s="2" t="s">
        <v>31</v>
      </c>
      <c r="B662" s="3">
        <v>81</v>
      </c>
      <c r="C662" s="3">
        <v>127</v>
      </c>
      <c r="D662" s="3">
        <v>17136</v>
      </c>
      <c r="E662" s="4">
        <v>211.555555555556</v>
      </c>
      <c r="F662" s="3">
        <v>1199612</v>
      </c>
      <c r="G662" s="5">
        <v>4</v>
      </c>
      <c r="H662" s="5">
        <v>2008</v>
      </c>
      <c r="I662" s="79" t="str">
        <f t="shared" si="71"/>
        <v>2008-4</v>
      </c>
      <c r="J662" s="75">
        <f>VLOOKUP(I662,Meters!$A$1:$B$165,2,FALSE)</f>
        <v>354732</v>
      </c>
      <c r="K662" s="75">
        <f t="shared" si="72"/>
        <v>5.9638136834442906E-4</v>
      </c>
      <c r="L662" s="75">
        <f t="shared" si="73"/>
        <v>6.9583162741440748E-4</v>
      </c>
      <c r="M662" s="83">
        <f t="shared" si="74"/>
        <v>0.63779527559055116</v>
      </c>
      <c r="O662" s="71" t="str">
        <f t="shared" si="75"/>
        <v/>
      </c>
    </row>
    <row r="663" spans="1:15" x14ac:dyDescent="0.2">
      <c r="A663" s="2" t="s">
        <v>32</v>
      </c>
      <c r="B663" s="3">
        <v>24</v>
      </c>
      <c r="C663" s="3">
        <v>27</v>
      </c>
      <c r="D663" s="3">
        <v>3085</v>
      </c>
      <c r="E663" s="4">
        <v>128.541666666667</v>
      </c>
      <c r="F663" s="3">
        <v>847187</v>
      </c>
      <c r="G663" s="5">
        <v>4</v>
      </c>
      <c r="H663" s="5">
        <v>2008</v>
      </c>
      <c r="I663" s="79" t="str">
        <f t="shared" si="71"/>
        <v>2008-4</v>
      </c>
      <c r="J663" s="75">
        <f>VLOOKUP(I663,Meters!$A$1:$B$165,2,FALSE)</f>
        <v>354732</v>
      </c>
      <c r="K663" s="75">
        <f t="shared" si="72"/>
        <v>3.6236276024341474E-4</v>
      </c>
      <c r="L663" s="75">
        <f t="shared" si="73"/>
        <v>1.6585036183810792E-3</v>
      </c>
      <c r="M663" s="83">
        <f t="shared" si="74"/>
        <v>0.88888888888888884</v>
      </c>
      <c r="O663" s="71" t="str">
        <f t="shared" si="75"/>
        <v>2008-4-ext.</v>
      </c>
    </row>
    <row r="664" spans="1:15" x14ac:dyDescent="0.2">
      <c r="A664" s="2" t="s">
        <v>33</v>
      </c>
      <c r="B664" s="3">
        <v>2</v>
      </c>
      <c r="C664" s="3">
        <v>8</v>
      </c>
      <c r="D664" s="3">
        <v>46</v>
      </c>
      <c r="E664" s="3">
        <v>23</v>
      </c>
      <c r="F664" s="3">
        <v>11875</v>
      </c>
      <c r="G664" s="5">
        <v>4</v>
      </c>
      <c r="H664" s="5">
        <v>2008</v>
      </c>
      <c r="I664" s="79" t="str">
        <f t="shared" si="71"/>
        <v>2008-4</v>
      </c>
      <c r="J664" s="75">
        <f>VLOOKUP(I664,Meters!$A$1:$B$165,2,FALSE)</f>
        <v>354732</v>
      </c>
      <c r="K664" s="75">
        <f t="shared" si="72"/>
        <v>6.483768027694147E-5</v>
      </c>
      <c r="L664" s="75">
        <f t="shared" si="73"/>
        <v>2.7896646858285504E-4</v>
      </c>
      <c r="M664" s="83">
        <f t="shared" si="74"/>
        <v>0.25</v>
      </c>
      <c r="O664" s="71" t="str">
        <f t="shared" si="75"/>
        <v>2008-4-ext.</v>
      </c>
    </row>
    <row r="665" spans="1:15" x14ac:dyDescent="0.2">
      <c r="A665" s="2" t="s">
        <v>60</v>
      </c>
      <c r="B665" s="3">
        <v>1</v>
      </c>
      <c r="C665" s="3">
        <v>1</v>
      </c>
      <c r="D665" s="3">
        <v>1</v>
      </c>
      <c r="E665" s="3">
        <v>1</v>
      </c>
      <c r="F665" s="3">
        <v>606</v>
      </c>
      <c r="G665" s="5">
        <v>4</v>
      </c>
      <c r="H665" s="5">
        <v>2008</v>
      </c>
      <c r="I665" s="79" t="str">
        <f t="shared" si="71"/>
        <v>2008-4</v>
      </c>
      <c r="J665" s="75">
        <f>VLOOKUP(I665,Meters!$A$1:$B$165,2,FALSE)</f>
        <v>354732</v>
      </c>
      <c r="K665" s="75">
        <f t="shared" si="72"/>
        <v>2.8190295772583248E-6</v>
      </c>
      <c r="L665" s="75">
        <f t="shared" si="73"/>
        <v>2.8472198730309076E-5</v>
      </c>
      <c r="M665" s="83">
        <f t="shared" si="74"/>
        <v>1</v>
      </c>
      <c r="O665" s="71" t="str">
        <f t="shared" si="75"/>
        <v>2008-4-ext.</v>
      </c>
    </row>
    <row r="666" spans="1:15" x14ac:dyDescent="0.2">
      <c r="A666" s="2" t="s">
        <v>34</v>
      </c>
      <c r="B666" s="3">
        <v>1</v>
      </c>
      <c r="C666" s="3">
        <v>1</v>
      </c>
      <c r="D666" s="3">
        <v>13</v>
      </c>
      <c r="E666" s="3">
        <v>13</v>
      </c>
      <c r="F666" s="3">
        <v>2587</v>
      </c>
      <c r="G666" s="5">
        <v>4</v>
      </c>
      <c r="H666" s="5">
        <v>2008</v>
      </c>
      <c r="I666" s="79" t="str">
        <f t="shared" si="71"/>
        <v>2008-4</v>
      </c>
      <c r="J666" s="75">
        <f>VLOOKUP(I666,Meters!$A$1:$B$165,2,FALSE)</f>
        <v>354732</v>
      </c>
      <c r="K666" s="75">
        <f t="shared" si="72"/>
        <v>3.664738450435822E-5</v>
      </c>
      <c r="L666" s="75">
        <f t="shared" si="73"/>
        <v>1.2154715860612142E-4</v>
      </c>
      <c r="M666" s="83">
        <f t="shared" si="74"/>
        <v>1</v>
      </c>
      <c r="O666" s="71" t="str">
        <f t="shared" si="75"/>
        <v>2008-4-ext.</v>
      </c>
    </row>
    <row r="667" spans="1:15" x14ac:dyDescent="0.2">
      <c r="A667" s="2" t="s">
        <v>55</v>
      </c>
      <c r="B667" s="3">
        <v>1</v>
      </c>
      <c r="C667" s="3">
        <v>1</v>
      </c>
      <c r="D667" s="3">
        <v>259</v>
      </c>
      <c r="E667" s="3">
        <v>259</v>
      </c>
      <c r="F667" s="3">
        <v>1813</v>
      </c>
      <c r="G667" s="5">
        <v>4</v>
      </c>
      <c r="H667" s="5">
        <v>2008</v>
      </c>
      <c r="I667" s="79" t="str">
        <f t="shared" si="71"/>
        <v>2008-4</v>
      </c>
      <c r="J667" s="75">
        <f>VLOOKUP(I667,Meters!$A$1:$B$165,2,FALSE)</f>
        <v>354732</v>
      </c>
      <c r="K667" s="75">
        <f t="shared" si="72"/>
        <v>7.3012866050990602E-4</v>
      </c>
      <c r="L667" s="75">
        <f t="shared" si="73"/>
        <v>8.518167705948905E-5</v>
      </c>
      <c r="M667" s="83">
        <f t="shared" si="74"/>
        <v>1</v>
      </c>
      <c r="O667" s="71" t="str">
        <f t="shared" si="75"/>
        <v/>
      </c>
    </row>
    <row r="668" spans="1:15" x14ac:dyDescent="0.2">
      <c r="A668" s="2" t="s">
        <v>35</v>
      </c>
      <c r="B668" s="3">
        <v>8</v>
      </c>
      <c r="C668" s="3">
        <v>10</v>
      </c>
      <c r="D668" s="3">
        <v>5962</v>
      </c>
      <c r="E668" s="4">
        <v>745.25</v>
      </c>
      <c r="F668" s="3">
        <v>1007099</v>
      </c>
      <c r="G668" s="5">
        <v>4</v>
      </c>
      <c r="H668" s="5">
        <v>2008</v>
      </c>
      <c r="I668" s="79" t="str">
        <f t="shared" si="71"/>
        <v>2008-4</v>
      </c>
      <c r="J668" s="75">
        <f>VLOOKUP(I668,Meters!$A$1:$B$165,2,FALSE)</f>
        <v>354732</v>
      </c>
      <c r="K668" s="75">
        <f t="shared" si="72"/>
        <v>2.1008817924517663E-3</v>
      </c>
      <c r="L668" s="75">
        <f t="shared" si="73"/>
        <v>5.9146705588068362E-3</v>
      </c>
      <c r="M668" s="83">
        <f t="shared" si="74"/>
        <v>0.8</v>
      </c>
      <c r="O668" s="71" t="str">
        <f t="shared" si="75"/>
        <v/>
      </c>
    </row>
    <row r="669" spans="1:15" x14ac:dyDescent="0.2">
      <c r="A669" s="2" t="s">
        <v>36</v>
      </c>
      <c r="B669" s="3">
        <v>69</v>
      </c>
      <c r="C669" s="3">
        <v>181</v>
      </c>
      <c r="D669" s="3">
        <v>2929</v>
      </c>
      <c r="E669" s="4">
        <v>42.449275362318801</v>
      </c>
      <c r="F669" s="3">
        <v>191156</v>
      </c>
      <c r="G669" s="5">
        <v>4</v>
      </c>
      <c r="H669" s="5">
        <v>2008</v>
      </c>
      <c r="I669" s="79" t="str">
        <f t="shared" si="71"/>
        <v>2008-4</v>
      </c>
      <c r="J669" s="75">
        <f>VLOOKUP(I669,Meters!$A$1:$B$165,2,FALSE)</f>
        <v>354732</v>
      </c>
      <c r="K669" s="75">
        <f t="shared" si="72"/>
        <v>1.1966576277955978E-4</v>
      </c>
      <c r="L669" s="75">
        <f t="shared" si="73"/>
        <v>1.3016290286724437E-4</v>
      </c>
      <c r="M669" s="83">
        <f t="shared" si="74"/>
        <v>0.38121546961325969</v>
      </c>
      <c r="O669" s="71" t="str">
        <f t="shared" si="75"/>
        <v/>
      </c>
    </row>
    <row r="670" spans="1:15" x14ac:dyDescent="0.2">
      <c r="A670" s="2" t="s">
        <v>37</v>
      </c>
      <c r="B670" s="3">
        <v>11</v>
      </c>
      <c r="C670" s="3">
        <v>18</v>
      </c>
      <c r="D670" s="3">
        <v>33</v>
      </c>
      <c r="E670" s="3">
        <v>3</v>
      </c>
      <c r="F670" s="3">
        <v>3960</v>
      </c>
      <c r="G670" s="5">
        <v>4</v>
      </c>
      <c r="H670" s="5">
        <v>2008</v>
      </c>
      <c r="I670" s="79" t="str">
        <f t="shared" si="71"/>
        <v>2008-4</v>
      </c>
      <c r="J670" s="75">
        <f>VLOOKUP(I670,Meters!$A$1:$B$165,2,FALSE)</f>
        <v>354732</v>
      </c>
      <c r="K670" s="75">
        <f t="shared" si="72"/>
        <v>8.4570887317749731E-6</v>
      </c>
      <c r="L670" s="75">
        <f t="shared" si="73"/>
        <v>1.691417746354995E-5</v>
      </c>
      <c r="M670" s="83">
        <f t="shared" si="74"/>
        <v>0.61111111111111116</v>
      </c>
      <c r="O670" s="71" t="str">
        <f t="shared" si="75"/>
        <v/>
      </c>
    </row>
    <row r="671" spans="1:15" x14ac:dyDescent="0.2">
      <c r="A671" s="2" t="s">
        <v>38</v>
      </c>
      <c r="B671" s="3">
        <v>351</v>
      </c>
      <c r="C671" s="3">
        <v>581</v>
      </c>
      <c r="D671" s="3">
        <v>22742</v>
      </c>
      <c r="E671" s="4">
        <v>64.792022792022806</v>
      </c>
      <c r="F671" s="3">
        <v>5298332</v>
      </c>
      <c r="G671" s="5">
        <v>4</v>
      </c>
      <c r="H671" s="5">
        <v>2008</v>
      </c>
      <c r="I671" s="79" t="str">
        <f t="shared" si="71"/>
        <v>2008-4</v>
      </c>
      <c r="J671" s="75">
        <f>VLOOKUP(I671,Meters!$A$1:$B$165,2,FALSE)</f>
        <v>354732</v>
      </c>
      <c r="K671" s="75">
        <f t="shared" si="72"/>
        <v>1.8265062862110777E-4</v>
      </c>
      <c r="L671" s="75">
        <f t="shared" si="73"/>
        <v>7.0921911767019257E-4</v>
      </c>
      <c r="M671" s="83">
        <f t="shared" si="74"/>
        <v>0.60413080895008608</v>
      </c>
      <c r="O671" s="71" t="str">
        <f t="shared" si="75"/>
        <v>2008-4-ext.</v>
      </c>
    </row>
    <row r="672" spans="1:15" x14ac:dyDescent="0.2">
      <c r="A672" s="2" t="s">
        <v>39</v>
      </c>
      <c r="B672" s="3">
        <v>117</v>
      </c>
      <c r="C672" s="3">
        <v>123</v>
      </c>
      <c r="D672" s="3">
        <v>6235</v>
      </c>
      <c r="E672" s="4">
        <v>53.290598290598297</v>
      </c>
      <c r="F672" s="3">
        <v>359905</v>
      </c>
      <c r="G672" s="5">
        <v>4</v>
      </c>
      <c r="H672" s="5">
        <v>2008</v>
      </c>
      <c r="I672" s="79" t="str">
        <f t="shared" si="71"/>
        <v>2008-4</v>
      </c>
      <c r="J672" s="75">
        <f>VLOOKUP(I672,Meters!$A$1:$B$165,2,FALSE)</f>
        <v>354732</v>
      </c>
      <c r="K672" s="75">
        <f t="shared" si="72"/>
        <v>1.5022777277098851E-4</v>
      </c>
      <c r="L672" s="75">
        <f t="shared" si="73"/>
        <v>1.4452747008591988E-4</v>
      </c>
      <c r="M672" s="83">
        <f t="shared" si="74"/>
        <v>0.95121951219512191</v>
      </c>
      <c r="O672" s="71" t="str">
        <f t="shared" si="75"/>
        <v/>
      </c>
    </row>
    <row r="673" spans="1:15" x14ac:dyDescent="0.2">
      <c r="A673" s="2" t="s">
        <v>40</v>
      </c>
      <c r="B673" s="3">
        <v>1</v>
      </c>
      <c r="C673" s="3">
        <v>1</v>
      </c>
      <c r="D673" s="3">
        <v>2</v>
      </c>
      <c r="E673" s="3">
        <v>2</v>
      </c>
      <c r="F673" s="3">
        <v>132</v>
      </c>
      <c r="G673" s="5">
        <v>4</v>
      </c>
      <c r="H673" s="5">
        <v>2008</v>
      </c>
      <c r="I673" s="79" t="str">
        <f t="shared" si="71"/>
        <v>2008-4</v>
      </c>
      <c r="J673" s="75">
        <f>VLOOKUP(I673,Meters!$A$1:$B$165,2,FALSE)</f>
        <v>354732</v>
      </c>
      <c r="K673" s="75">
        <f t="shared" si="72"/>
        <v>5.6380591545166496E-6</v>
      </c>
      <c r="L673" s="75">
        <f t="shared" si="73"/>
        <v>6.2018650699683138E-6</v>
      </c>
      <c r="M673" s="83">
        <f t="shared" si="74"/>
        <v>1</v>
      </c>
      <c r="O673" s="71" t="str">
        <f t="shared" si="75"/>
        <v/>
      </c>
    </row>
    <row r="674" spans="1:15" x14ac:dyDescent="0.2">
      <c r="A674" s="2" t="s">
        <v>41</v>
      </c>
      <c r="B674" s="3">
        <v>4</v>
      </c>
      <c r="C674" s="3">
        <v>4</v>
      </c>
      <c r="D674" s="3">
        <v>55</v>
      </c>
      <c r="E674" s="4">
        <v>13.75</v>
      </c>
      <c r="F674" s="3">
        <v>16279</v>
      </c>
      <c r="G674" s="5">
        <v>4</v>
      </c>
      <c r="H674" s="5">
        <v>2008</v>
      </c>
      <c r="I674" s="79" t="str">
        <f t="shared" si="71"/>
        <v>2008-4</v>
      </c>
      <c r="J674" s="75">
        <f>VLOOKUP(I674,Meters!$A$1:$B$165,2,FALSE)</f>
        <v>354732</v>
      </c>
      <c r="K674" s="75">
        <f t="shared" si="72"/>
        <v>3.8761656687301966E-5</v>
      </c>
      <c r="L674" s="75">
        <f t="shared" si="73"/>
        <v>1.9121242703411777E-4</v>
      </c>
      <c r="M674" s="83">
        <f t="shared" si="74"/>
        <v>1</v>
      </c>
      <c r="O674" s="71" t="str">
        <f t="shared" si="75"/>
        <v>2008-4-ext.</v>
      </c>
    </row>
    <row r="675" spans="1:15" x14ac:dyDescent="0.2">
      <c r="A675" s="2" t="s">
        <v>42</v>
      </c>
      <c r="B675" s="3">
        <v>3</v>
      </c>
      <c r="C675" s="3">
        <v>3</v>
      </c>
      <c r="D675" s="3">
        <v>5858</v>
      </c>
      <c r="E675" s="4">
        <v>1952.6666666666699</v>
      </c>
      <c r="F675" s="3">
        <v>216515</v>
      </c>
      <c r="G675" s="5">
        <v>4</v>
      </c>
      <c r="H675" s="5">
        <v>2008</v>
      </c>
      <c r="I675" s="79" t="str">
        <f t="shared" si="71"/>
        <v>2008-4</v>
      </c>
      <c r="J675" s="75">
        <f>VLOOKUP(I675,Meters!$A$1:$B$165,2,FALSE)</f>
        <v>354732</v>
      </c>
      <c r="K675" s="75">
        <f t="shared" si="72"/>
        <v>5.5046250878597646E-3</v>
      </c>
      <c r="L675" s="75">
        <f t="shared" si="73"/>
        <v>3.3909010495560398E-3</v>
      </c>
      <c r="M675" s="83">
        <f t="shared" si="74"/>
        <v>1</v>
      </c>
      <c r="O675" s="71" t="str">
        <f t="shared" si="75"/>
        <v/>
      </c>
    </row>
    <row r="676" spans="1:15" x14ac:dyDescent="0.2">
      <c r="A676" s="2" t="s">
        <v>43</v>
      </c>
      <c r="B676" s="3">
        <v>47</v>
      </c>
      <c r="C676" s="3">
        <v>52</v>
      </c>
      <c r="D676" s="3">
        <v>1225</v>
      </c>
      <c r="E676" s="4">
        <v>26.063829787233999</v>
      </c>
      <c r="F676" s="3">
        <v>399315</v>
      </c>
      <c r="G676" s="5">
        <v>4</v>
      </c>
      <c r="H676" s="5">
        <v>2008</v>
      </c>
      <c r="I676" s="79" t="str">
        <f t="shared" si="71"/>
        <v>2008-4</v>
      </c>
      <c r="J676" s="75">
        <f>VLOOKUP(I676,Meters!$A$1:$B$165,2,FALSE)</f>
        <v>354732</v>
      </c>
      <c r="K676" s="75">
        <f t="shared" si="72"/>
        <v>7.3474707066839182E-5</v>
      </c>
      <c r="L676" s="75">
        <f t="shared" si="73"/>
        <v>3.9917758710741354E-4</v>
      </c>
      <c r="M676" s="83">
        <f t="shared" si="74"/>
        <v>0.90384615384615385</v>
      </c>
      <c r="O676" s="71" t="str">
        <f t="shared" si="75"/>
        <v>2008-4-ext.</v>
      </c>
    </row>
    <row r="677" spans="1:15" x14ac:dyDescent="0.2">
      <c r="A677" s="2" t="s">
        <v>44</v>
      </c>
      <c r="B677" s="3">
        <v>7</v>
      </c>
      <c r="C677" s="3">
        <v>7</v>
      </c>
      <c r="D677" s="3">
        <v>134</v>
      </c>
      <c r="E677" s="4">
        <v>19.1428571428571</v>
      </c>
      <c r="F677" s="3">
        <v>64889</v>
      </c>
      <c r="G677" s="5">
        <v>4</v>
      </c>
      <c r="H677" s="5">
        <v>2008</v>
      </c>
      <c r="I677" s="79" t="str">
        <f t="shared" si="71"/>
        <v>2008-4</v>
      </c>
      <c r="J677" s="75">
        <f>VLOOKUP(I677,Meters!$A$1:$B$165,2,FALSE)</f>
        <v>354732</v>
      </c>
      <c r="K677" s="75">
        <f t="shared" si="72"/>
        <v>5.3964280478944947E-5</v>
      </c>
      <c r="L677" s="75">
        <f t="shared" si="73"/>
        <v>4.3553335771122625E-4</v>
      </c>
      <c r="M677" s="83">
        <f t="shared" si="74"/>
        <v>1</v>
      </c>
      <c r="O677" s="71" t="str">
        <f t="shared" si="75"/>
        <v>2008-4-ext.</v>
      </c>
    </row>
    <row r="678" spans="1:15" x14ac:dyDescent="0.2">
      <c r="A678" s="2" t="s">
        <v>45</v>
      </c>
      <c r="B678" s="3">
        <v>18</v>
      </c>
      <c r="C678" s="3">
        <v>23</v>
      </c>
      <c r="D678" s="3">
        <v>158</v>
      </c>
      <c r="E678" s="4">
        <v>8.7777777777777803</v>
      </c>
      <c r="F678" s="3">
        <v>17034</v>
      </c>
      <c r="G678" s="5">
        <v>4</v>
      </c>
      <c r="H678" s="5">
        <v>2008</v>
      </c>
      <c r="I678" s="79" t="str">
        <f t="shared" si="71"/>
        <v>2008-4</v>
      </c>
      <c r="J678" s="75">
        <f>VLOOKUP(I678,Meters!$A$1:$B$165,2,FALSE)</f>
        <v>354732</v>
      </c>
      <c r="K678" s="75">
        <f t="shared" si="72"/>
        <v>2.4744815178156411E-5</v>
      </c>
      <c r="L678" s="75">
        <f t="shared" si="73"/>
        <v>4.4462360943535479E-5</v>
      </c>
      <c r="M678" s="83">
        <f t="shared" si="74"/>
        <v>0.78260869565217395</v>
      </c>
      <c r="O678" s="71" t="str">
        <f t="shared" si="75"/>
        <v/>
      </c>
    </row>
    <row r="679" spans="1:15" x14ac:dyDescent="0.2">
      <c r="A679" s="2" t="s">
        <v>46</v>
      </c>
      <c r="B679" s="3">
        <v>74</v>
      </c>
      <c r="C679" s="3">
        <v>109</v>
      </c>
      <c r="D679" s="3">
        <v>5306</v>
      </c>
      <c r="E679" s="4">
        <v>71.702702702702695</v>
      </c>
      <c r="F679" s="3">
        <v>904215</v>
      </c>
      <c r="G679" s="5">
        <v>4</v>
      </c>
      <c r="H679" s="5">
        <v>2008</v>
      </c>
      <c r="I679" s="79" t="str">
        <f t="shared" si="71"/>
        <v>2008-4</v>
      </c>
      <c r="J679" s="75">
        <f>VLOOKUP(I679,Meters!$A$1:$B$165,2,FALSE)</f>
        <v>354732</v>
      </c>
      <c r="K679" s="75">
        <f t="shared" si="72"/>
        <v>2.021320396882793E-4</v>
      </c>
      <c r="L679" s="75">
        <f t="shared" si="73"/>
        <v>5.7410108765780098E-4</v>
      </c>
      <c r="M679" s="83">
        <f t="shared" si="74"/>
        <v>0.67889908256880738</v>
      </c>
      <c r="O679" s="71" t="str">
        <f t="shared" si="75"/>
        <v/>
      </c>
    </row>
    <row r="680" spans="1:15" x14ac:dyDescent="0.2">
      <c r="A680" s="2" t="s">
        <v>47</v>
      </c>
      <c r="B680" s="3">
        <v>19</v>
      </c>
      <c r="C680" s="3">
        <v>61</v>
      </c>
      <c r="D680" s="3">
        <v>213</v>
      </c>
      <c r="E680" s="4">
        <v>11.210526315789499</v>
      </c>
      <c r="F680" s="3">
        <v>38402</v>
      </c>
      <c r="G680" s="5">
        <v>4</v>
      </c>
      <c r="H680" s="5">
        <v>2008</v>
      </c>
      <c r="I680" s="79" t="str">
        <f t="shared" si="71"/>
        <v>2008-4</v>
      </c>
      <c r="J680" s="75">
        <f>VLOOKUP(I680,Meters!$A$1:$B$165,2,FALSE)</f>
        <v>354732</v>
      </c>
      <c r="K680" s="75">
        <f t="shared" si="72"/>
        <v>3.1602805260843398E-5</v>
      </c>
      <c r="L680" s="75">
        <f t="shared" si="73"/>
        <v>9.4961731426205628E-5</v>
      </c>
      <c r="M680" s="83">
        <f t="shared" si="74"/>
        <v>0.31147540983606559</v>
      </c>
      <c r="O680" s="71" t="str">
        <f t="shared" si="75"/>
        <v>2008-4-ext.</v>
      </c>
    </row>
    <row r="681" spans="1:15" x14ac:dyDescent="0.2">
      <c r="A681" s="2" t="s">
        <v>48</v>
      </c>
      <c r="B681" s="3">
        <v>25</v>
      </c>
      <c r="C681" s="3">
        <v>28</v>
      </c>
      <c r="D681" s="3">
        <v>853</v>
      </c>
      <c r="E681" s="4">
        <v>34.119999999999997</v>
      </c>
      <c r="F681" s="3">
        <v>181588</v>
      </c>
      <c r="G681" s="5">
        <v>4</v>
      </c>
      <c r="H681" s="5">
        <v>2008</v>
      </c>
      <c r="I681" s="79" t="str">
        <f t="shared" si="71"/>
        <v>2008-4</v>
      </c>
      <c r="J681" s="75">
        <f>VLOOKUP(I681,Meters!$A$1:$B$165,2,FALSE)</f>
        <v>354732</v>
      </c>
      <c r="K681" s="75">
        <f t="shared" si="72"/>
        <v>9.6185289176054021E-5</v>
      </c>
      <c r="L681" s="75">
        <f t="shared" si="73"/>
        <v>3.4126796191678974E-4</v>
      </c>
      <c r="M681" s="83">
        <f t="shared" si="74"/>
        <v>0.8928571428571429</v>
      </c>
      <c r="O681" s="71" t="str">
        <f t="shared" si="75"/>
        <v>2008-4-ext.</v>
      </c>
    </row>
    <row r="682" spans="1:15" x14ac:dyDescent="0.2">
      <c r="A682" s="2" t="s">
        <v>49</v>
      </c>
      <c r="B682" s="3">
        <v>43</v>
      </c>
      <c r="C682" s="3">
        <v>47</v>
      </c>
      <c r="D682" s="3">
        <v>78</v>
      </c>
      <c r="E682" s="4">
        <v>1.81395348837209</v>
      </c>
      <c r="F682" s="3">
        <v>16184</v>
      </c>
      <c r="G682" s="5">
        <v>4</v>
      </c>
      <c r="H682" s="5">
        <v>2008</v>
      </c>
      <c r="I682" s="79" t="str">
        <f t="shared" si="71"/>
        <v>2008-4</v>
      </c>
      <c r="J682" s="75">
        <f>VLOOKUP(I682,Meters!$A$1:$B$165,2,FALSE)</f>
        <v>354732</v>
      </c>
      <c r="K682" s="75">
        <f t="shared" si="72"/>
        <v>5.1135885354918365E-6</v>
      </c>
      <c r="L682" s="75">
        <f t="shared" si="73"/>
        <v>1.768340103811963E-5</v>
      </c>
      <c r="M682" s="83">
        <f t="shared" si="74"/>
        <v>0.91489361702127658</v>
      </c>
      <c r="O682" s="71" t="str">
        <f t="shared" si="75"/>
        <v>2008-4-ext.</v>
      </c>
    </row>
    <row r="683" spans="1:15" x14ac:dyDescent="0.2">
      <c r="A683" s="2" t="s">
        <v>51</v>
      </c>
      <c r="B683" s="3">
        <v>205</v>
      </c>
      <c r="C683" s="3">
        <v>249</v>
      </c>
      <c r="D683" s="3">
        <v>29744</v>
      </c>
      <c r="E683" s="4">
        <v>145.09268292682901</v>
      </c>
      <c r="F683" s="3">
        <v>2285875</v>
      </c>
      <c r="G683" s="5">
        <v>4</v>
      </c>
      <c r="H683" s="5">
        <v>2008</v>
      </c>
      <c r="I683" s="79" t="str">
        <f t="shared" si="71"/>
        <v>2008-4</v>
      </c>
      <c r="J683" s="75">
        <f>VLOOKUP(I683,Meters!$A$1:$B$165,2,FALSE)</f>
        <v>354732</v>
      </c>
      <c r="K683" s="75">
        <f t="shared" si="72"/>
        <v>4.0902056461449493E-4</v>
      </c>
      <c r="L683" s="75">
        <f t="shared" si="73"/>
        <v>5.2389831178173668E-4</v>
      </c>
      <c r="M683" s="83">
        <f t="shared" si="74"/>
        <v>0.82329317269076308</v>
      </c>
      <c r="O683" s="71" t="str">
        <f t="shared" si="75"/>
        <v/>
      </c>
    </row>
    <row r="684" spans="1:15" x14ac:dyDescent="0.2">
      <c r="A684" s="2" t="s">
        <v>52</v>
      </c>
      <c r="B684" s="3">
        <v>122</v>
      </c>
      <c r="C684" s="3">
        <v>236</v>
      </c>
      <c r="D684" s="3">
        <v>14970</v>
      </c>
      <c r="E684" s="4">
        <v>122.70491803278701</v>
      </c>
      <c r="F684" s="3">
        <v>2614509</v>
      </c>
      <c r="G684" s="5">
        <v>4</v>
      </c>
      <c r="H684" s="5">
        <v>2008</v>
      </c>
      <c r="I684" s="79" t="str">
        <f t="shared" si="71"/>
        <v>2008-4</v>
      </c>
      <c r="J684" s="75">
        <f>VLOOKUP(I684,Meters!$A$1:$B$165,2,FALSE)</f>
        <v>354732</v>
      </c>
      <c r="K684" s="75">
        <f t="shared" si="72"/>
        <v>3.4590879320948493E-4</v>
      </c>
      <c r="L684" s="75">
        <f t="shared" si="73"/>
        <v>1.0068822678972803E-3</v>
      </c>
      <c r="M684" s="83">
        <f t="shared" si="74"/>
        <v>0.51694915254237284</v>
      </c>
      <c r="O684" s="71" t="str">
        <f t="shared" si="75"/>
        <v/>
      </c>
    </row>
    <row r="685" spans="1:15" x14ac:dyDescent="0.2">
      <c r="A685" s="2" t="s">
        <v>53</v>
      </c>
      <c r="B685" s="3">
        <v>57</v>
      </c>
      <c r="C685" s="3">
        <v>70</v>
      </c>
      <c r="D685" s="3">
        <v>10228</v>
      </c>
      <c r="E685" s="4">
        <v>179.438596491228</v>
      </c>
      <c r="F685" s="3">
        <v>1308287</v>
      </c>
      <c r="G685" s="5">
        <v>4</v>
      </c>
      <c r="H685" s="5">
        <v>2008</v>
      </c>
      <c r="I685" s="79" t="str">
        <f t="shared" si="71"/>
        <v>2008-4</v>
      </c>
      <c r="J685" s="75">
        <f>VLOOKUP(I685,Meters!$A$1:$B$165,2,FALSE)</f>
        <v>354732</v>
      </c>
      <c r="K685" s="75">
        <f t="shared" si="72"/>
        <v>5.0584271081049353E-4</v>
      </c>
      <c r="L685" s="75">
        <f t="shared" si="73"/>
        <v>1.0783917393399299E-3</v>
      </c>
      <c r="M685" s="83">
        <f t="shared" si="74"/>
        <v>0.81428571428571428</v>
      </c>
      <c r="O685" s="71" t="str">
        <f t="shared" si="75"/>
        <v/>
      </c>
    </row>
    <row r="686" spans="1:15" x14ac:dyDescent="0.2">
      <c r="A686" s="23" t="s">
        <v>8</v>
      </c>
      <c r="B686" s="24">
        <v>4</v>
      </c>
      <c r="C686" s="24">
        <v>5</v>
      </c>
      <c r="D686" s="25">
        <v>1693</v>
      </c>
      <c r="E686" s="26">
        <f>D686/B686</f>
        <v>423.25</v>
      </c>
      <c r="F686" s="25">
        <v>40807</v>
      </c>
      <c r="G686" s="27">
        <v>1</v>
      </c>
      <c r="H686" s="27">
        <v>2009</v>
      </c>
      <c r="I686" s="79" t="str">
        <f t="shared" si="71"/>
        <v>2009-1</v>
      </c>
      <c r="J686" s="75">
        <f>VLOOKUP(I686,Meters!$A$1:$B$165,2,FALSE)</f>
        <v>355450</v>
      </c>
      <c r="K686" s="75">
        <f t="shared" si="72"/>
        <v>1.1907441271627513E-3</v>
      </c>
      <c r="L686" s="75">
        <f t="shared" si="73"/>
        <v>4.7834904112158296E-4</v>
      </c>
      <c r="M686" s="83">
        <f t="shared" si="74"/>
        <v>0.8</v>
      </c>
      <c r="O686" s="71" t="str">
        <f t="shared" si="75"/>
        <v/>
      </c>
    </row>
    <row r="687" spans="1:15" x14ac:dyDescent="0.2">
      <c r="A687" s="23" t="s">
        <v>9</v>
      </c>
      <c r="B687" s="24">
        <v>9</v>
      </c>
      <c r="C687" s="24">
        <v>10</v>
      </c>
      <c r="D687" s="25">
        <v>573</v>
      </c>
      <c r="E687" s="26">
        <f t="shared" ref="E687:E728" si="76">D687/B687</f>
        <v>63.666666666666664</v>
      </c>
      <c r="F687" s="25">
        <v>68009</v>
      </c>
      <c r="G687" s="27">
        <v>1</v>
      </c>
      <c r="H687" s="27">
        <v>2009</v>
      </c>
      <c r="I687" s="79" t="str">
        <f t="shared" si="71"/>
        <v>2009-1</v>
      </c>
      <c r="J687" s="75">
        <f>VLOOKUP(I687,Meters!$A$1:$B$165,2,FALSE)</f>
        <v>355450</v>
      </c>
      <c r="K687" s="75">
        <f t="shared" si="72"/>
        <v>1.7911567496600551E-4</v>
      </c>
      <c r="L687" s="75">
        <f t="shared" si="73"/>
        <v>3.5431873003964712E-4</v>
      </c>
      <c r="M687" s="83">
        <f t="shared" si="74"/>
        <v>0.9</v>
      </c>
      <c r="O687" s="71" t="str">
        <f t="shared" si="75"/>
        <v/>
      </c>
    </row>
    <row r="688" spans="1:15" x14ac:dyDescent="0.2">
      <c r="A688" s="19" t="s">
        <v>10</v>
      </c>
      <c r="B688" s="20">
        <v>2</v>
      </c>
      <c r="C688" s="20">
        <v>2</v>
      </c>
      <c r="D688" s="21">
        <v>540</v>
      </c>
      <c r="E688" s="26">
        <f t="shared" si="76"/>
        <v>270</v>
      </c>
      <c r="F688" s="21">
        <v>75600</v>
      </c>
      <c r="G688" s="22">
        <v>1</v>
      </c>
      <c r="H688" s="22">
        <v>2009</v>
      </c>
      <c r="I688" s="79" t="str">
        <f t="shared" si="71"/>
        <v>2009-1</v>
      </c>
      <c r="J688" s="75">
        <f>VLOOKUP(I688,Meters!$A$1:$B$165,2,FALSE)</f>
        <v>355450</v>
      </c>
      <c r="K688" s="75">
        <f t="shared" si="72"/>
        <v>7.596005064003376E-4</v>
      </c>
      <c r="L688" s="75">
        <f t="shared" si="73"/>
        <v>1.7724011816007876E-3</v>
      </c>
      <c r="M688" s="83">
        <f t="shared" si="74"/>
        <v>1</v>
      </c>
      <c r="O688" s="71" t="str">
        <f t="shared" si="75"/>
        <v/>
      </c>
    </row>
    <row r="689" spans="1:15" x14ac:dyDescent="0.2">
      <c r="A689" s="15" t="s">
        <v>11</v>
      </c>
      <c r="B689" s="16">
        <v>18</v>
      </c>
      <c r="C689" s="16">
        <v>66</v>
      </c>
      <c r="D689" s="17">
        <v>632</v>
      </c>
      <c r="E689" s="26">
        <f t="shared" si="76"/>
        <v>35.111111111111114</v>
      </c>
      <c r="F689" s="17">
        <v>91256</v>
      </c>
      <c r="G689" s="18">
        <v>1</v>
      </c>
      <c r="H689" s="18">
        <v>2009</v>
      </c>
      <c r="I689" s="79" t="str">
        <f t="shared" si="71"/>
        <v>2009-1</v>
      </c>
      <c r="J689" s="75">
        <f>VLOOKUP(I689,Meters!$A$1:$B$165,2,FALSE)</f>
        <v>355450</v>
      </c>
      <c r="K689" s="75">
        <f t="shared" si="72"/>
        <v>9.8779325112142676E-5</v>
      </c>
      <c r="L689" s="75">
        <f t="shared" si="73"/>
        <v>2.3771640539118388E-4</v>
      </c>
      <c r="M689" s="83">
        <f t="shared" si="74"/>
        <v>0.27272727272727271</v>
      </c>
      <c r="O689" s="71" t="str">
        <f t="shared" si="75"/>
        <v/>
      </c>
    </row>
    <row r="690" spans="1:15" x14ac:dyDescent="0.2">
      <c r="A690" s="15" t="s">
        <v>12</v>
      </c>
      <c r="B690" s="16">
        <v>13</v>
      </c>
      <c r="C690" s="16">
        <v>43</v>
      </c>
      <c r="D690" s="17">
        <v>3926</v>
      </c>
      <c r="E690" s="26">
        <f t="shared" si="76"/>
        <v>302</v>
      </c>
      <c r="F690" s="17">
        <v>324713</v>
      </c>
      <c r="G690" s="18">
        <v>1</v>
      </c>
      <c r="H690" s="18">
        <v>2009</v>
      </c>
      <c r="I690" s="79" t="str">
        <f t="shared" si="71"/>
        <v>2009-1</v>
      </c>
      <c r="J690" s="75">
        <f>VLOOKUP(I690,Meters!$A$1:$B$165,2,FALSE)</f>
        <v>355450</v>
      </c>
      <c r="K690" s="75">
        <f t="shared" si="72"/>
        <v>8.496272330848221E-4</v>
      </c>
      <c r="L690" s="75">
        <f t="shared" si="73"/>
        <v>1.1711878406209535E-3</v>
      </c>
      <c r="M690" s="83">
        <f t="shared" si="74"/>
        <v>0.30232558139534882</v>
      </c>
      <c r="O690" s="71" t="str">
        <f t="shared" si="75"/>
        <v/>
      </c>
    </row>
    <row r="691" spans="1:15" x14ac:dyDescent="0.2">
      <c r="A691" s="15" t="s">
        <v>13</v>
      </c>
      <c r="B691" s="16">
        <v>6</v>
      </c>
      <c r="C691" s="16">
        <v>9</v>
      </c>
      <c r="D691" s="17">
        <v>1240</v>
      </c>
      <c r="E691" s="26">
        <f t="shared" si="76"/>
        <v>206.66666666666666</v>
      </c>
      <c r="F691" s="17">
        <v>193393</v>
      </c>
      <c r="G691" s="18">
        <v>1</v>
      </c>
      <c r="H691" s="18">
        <v>2009</v>
      </c>
      <c r="I691" s="79" t="str">
        <f t="shared" si="71"/>
        <v>2009-1</v>
      </c>
      <c r="J691" s="75">
        <f>VLOOKUP(I691,Meters!$A$1:$B$165,2,FALSE)</f>
        <v>355450</v>
      </c>
      <c r="K691" s="75">
        <f t="shared" si="72"/>
        <v>5.8142260983729541E-4</v>
      </c>
      <c r="L691" s="75">
        <f t="shared" si="73"/>
        <v>1.5113314890358074E-3</v>
      </c>
      <c r="M691" s="83">
        <f t="shared" si="74"/>
        <v>0.66666666666666663</v>
      </c>
      <c r="O691" s="71" t="str">
        <f t="shared" si="75"/>
        <v/>
      </c>
    </row>
    <row r="692" spans="1:15" x14ac:dyDescent="0.2">
      <c r="A692" s="15" t="s">
        <v>14</v>
      </c>
      <c r="B692" s="16">
        <v>28</v>
      </c>
      <c r="C692" s="16">
        <v>79</v>
      </c>
      <c r="D692" s="17">
        <v>132</v>
      </c>
      <c r="E692" s="26">
        <f t="shared" si="76"/>
        <v>4.7142857142857144</v>
      </c>
      <c r="F692" s="17">
        <v>13476</v>
      </c>
      <c r="G692" s="18">
        <v>1</v>
      </c>
      <c r="H692" s="18">
        <v>2009</v>
      </c>
      <c r="I692" s="79" t="str">
        <f t="shared" si="71"/>
        <v>2009-1</v>
      </c>
      <c r="J692" s="75">
        <f>VLOOKUP(I692,Meters!$A$1:$B$165,2,FALSE)</f>
        <v>355450</v>
      </c>
      <c r="K692" s="75">
        <f t="shared" si="72"/>
        <v>1.32628659847678E-5</v>
      </c>
      <c r="L692" s="75">
        <f t="shared" si="73"/>
        <v>2.2566967425597334E-5</v>
      </c>
      <c r="M692" s="83">
        <f t="shared" si="74"/>
        <v>0.35443037974683544</v>
      </c>
      <c r="O692" s="71" t="str">
        <f t="shared" si="75"/>
        <v/>
      </c>
    </row>
    <row r="693" spans="1:15" x14ac:dyDescent="0.2">
      <c r="A693" s="15" t="s">
        <v>15</v>
      </c>
      <c r="B693" s="16">
        <v>25</v>
      </c>
      <c r="C693" s="16">
        <v>27</v>
      </c>
      <c r="D693" s="17">
        <v>2845</v>
      </c>
      <c r="E693" s="26">
        <f t="shared" si="76"/>
        <v>113.8</v>
      </c>
      <c r="F693" s="17">
        <v>323144</v>
      </c>
      <c r="G693" s="18">
        <v>1</v>
      </c>
      <c r="H693" s="18">
        <v>2009</v>
      </c>
      <c r="I693" s="79" t="str">
        <f t="shared" si="71"/>
        <v>2009-1</v>
      </c>
      <c r="J693" s="75">
        <f>VLOOKUP(I693,Meters!$A$1:$B$165,2,FALSE)</f>
        <v>355450</v>
      </c>
      <c r="K693" s="75">
        <f t="shared" si="72"/>
        <v>3.2015754677169786E-4</v>
      </c>
      <c r="L693" s="75">
        <f t="shared" si="73"/>
        <v>6.0607492849439689E-4</v>
      </c>
      <c r="M693" s="83">
        <f t="shared" si="74"/>
        <v>0.92592592592592593</v>
      </c>
      <c r="O693" s="71" t="str">
        <f t="shared" si="75"/>
        <v/>
      </c>
    </row>
    <row r="694" spans="1:15" x14ac:dyDescent="0.2">
      <c r="A694" s="15" t="s">
        <v>16</v>
      </c>
      <c r="B694" s="16">
        <v>77</v>
      </c>
      <c r="C694" s="16">
        <v>128</v>
      </c>
      <c r="D694" s="17">
        <v>178</v>
      </c>
      <c r="E694" s="26">
        <f t="shared" si="76"/>
        <v>2.3116883116883118</v>
      </c>
      <c r="F694" s="17">
        <v>25524</v>
      </c>
      <c r="G694" s="18">
        <v>1</v>
      </c>
      <c r="H694" s="18">
        <v>2009</v>
      </c>
      <c r="I694" s="79" t="str">
        <f t="shared" si="71"/>
        <v>2009-1</v>
      </c>
      <c r="J694" s="75">
        <f>VLOOKUP(I694,Meters!$A$1:$B$165,2,FALSE)</f>
        <v>355450</v>
      </c>
      <c r="K694" s="75">
        <f t="shared" si="72"/>
        <v>6.5035541192525302E-6</v>
      </c>
      <c r="L694" s="75">
        <f t="shared" si="73"/>
        <v>1.5542763608595651E-5</v>
      </c>
      <c r="M694" s="83">
        <f t="shared" si="74"/>
        <v>0.6015625</v>
      </c>
      <c r="O694" s="71" t="str">
        <f t="shared" si="75"/>
        <v/>
      </c>
    </row>
    <row r="695" spans="1:15" x14ac:dyDescent="0.2">
      <c r="A695" s="15" t="s">
        <v>17</v>
      </c>
      <c r="B695" s="16">
        <v>2</v>
      </c>
      <c r="C695" s="16">
        <v>3</v>
      </c>
      <c r="D695" s="17">
        <v>60</v>
      </c>
      <c r="E695" s="26">
        <f t="shared" si="76"/>
        <v>30</v>
      </c>
      <c r="F695" s="17">
        <v>5230</v>
      </c>
      <c r="G695" s="18">
        <v>1</v>
      </c>
      <c r="H695" s="18">
        <v>2009</v>
      </c>
      <c r="I695" s="79" t="str">
        <f t="shared" si="71"/>
        <v>2009-1</v>
      </c>
      <c r="J695" s="75">
        <f>VLOOKUP(I695,Meters!$A$1:$B$165,2,FALSE)</f>
        <v>355450</v>
      </c>
      <c r="K695" s="75">
        <f t="shared" si="72"/>
        <v>8.4400056266704178E-5</v>
      </c>
      <c r="L695" s="75">
        <f t="shared" si="73"/>
        <v>1.226145261874619E-4</v>
      </c>
      <c r="M695" s="83">
        <f t="shared" si="74"/>
        <v>0.66666666666666663</v>
      </c>
      <c r="O695" s="71" t="str">
        <f t="shared" si="75"/>
        <v/>
      </c>
    </row>
    <row r="696" spans="1:15" x14ac:dyDescent="0.2">
      <c r="A696" s="15" t="s">
        <v>18</v>
      </c>
      <c r="B696" s="16">
        <v>323</v>
      </c>
      <c r="C696" s="16">
        <v>489</v>
      </c>
      <c r="D696" s="17">
        <v>26</v>
      </c>
      <c r="E696" s="26">
        <f t="shared" si="76"/>
        <v>8.0495356037151702E-2</v>
      </c>
      <c r="F696" s="17">
        <v>1342</v>
      </c>
      <c r="G696" s="18">
        <v>1</v>
      </c>
      <c r="H696" s="18">
        <v>2009</v>
      </c>
      <c r="I696" s="79" t="str">
        <f t="shared" si="71"/>
        <v>2009-1</v>
      </c>
      <c r="J696" s="75">
        <f>VLOOKUP(I696,Meters!$A$1:$B$165,2,FALSE)</f>
        <v>355450</v>
      </c>
      <c r="K696" s="75">
        <f t="shared" si="72"/>
        <v>2.2646041929146633E-7</v>
      </c>
      <c r="L696" s="75">
        <f t="shared" si="73"/>
        <v>1.9481402736483832E-7</v>
      </c>
      <c r="M696" s="83">
        <f t="shared" si="74"/>
        <v>0.66053169734151329</v>
      </c>
      <c r="O696" s="71" t="str">
        <f t="shared" si="75"/>
        <v/>
      </c>
    </row>
    <row r="697" spans="1:15" x14ac:dyDescent="0.2">
      <c r="A697" s="15" t="s">
        <v>19</v>
      </c>
      <c r="B697" s="16">
        <v>34</v>
      </c>
      <c r="C697" s="16">
        <v>40</v>
      </c>
      <c r="D697" s="17">
        <v>1392</v>
      </c>
      <c r="E697" s="26">
        <f t="shared" si="76"/>
        <v>40.941176470588232</v>
      </c>
      <c r="F697" s="17">
        <v>92007</v>
      </c>
      <c r="G697" s="18">
        <v>1</v>
      </c>
      <c r="H697" s="18">
        <v>2009</v>
      </c>
      <c r="I697" s="79" t="str">
        <f t="shared" si="71"/>
        <v>2009-1</v>
      </c>
      <c r="J697" s="75">
        <f>VLOOKUP(I697,Meters!$A$1:$B$165,2,FALSE)</f>
        <v>355450</v>
      </c>
      <c r="K697" s="75">
        <f t="shared" si="72"/>
        <v>1.151812532580904E-4</v>
      </c>
      <c r="L697" s="75">
        <f t="shared" si="73"/>
        <v>1.268855551786054E-4</v>
      </c>
      <c r="M697" s="83">
        <f t="shared" si="74"/>
        <v>0.85</v>
      </c>
      <c r="O697" s="71" t="str">
        <f t="shared" si="75"/>
        <v/>
      </c>
    </row>
    <row r="698" spans="1:15" x14ac:dyDescent="0.2">
      <c r="A698" s="15" t="s">
        <v>20</v>
      </c>
      <c r="B698" s="16">
        <v>6</v>
      </c>
      <c r="C698" s="16">
        <v>8</v>
      </c>
      <c r="D698" s="17">
        <v>20</v>
      </c>
      <c r="E698" s="26">
        <f t="shared" si="76"/>
        <v>3.3333333333333335</v>
      </c>
      <c r="F698" s="17">
        <v>2938</v>
      </c>
      <c r="G698" s="18">
        <v>1</v>
      </c>
      <c r="H698" s="18">
        <v>2009</v>
      </c>
      <c r="I698" s="79" t="str">
        <f t="shared" si="71"/>
        <v>2009-1</v>
      </c>
      <c r="J698" s="75">
        <f>VLOOKUP(I698,Meters!$A$1:$B$165,2,FALSE)</f>
        <v>355450</v>
      </c>
      <c r="K698" s="75">
        <f t="shared" si="72"/>
        <v>9.3777840296337981E-6</v>
      </c>
      <c r="L698" s="75">
        <f t="shared" si="73"/>
        <v>2.2959941232553413E-5</v>
      </c>
      <c r="M698" s="83">
        <f t="shared" si="74"/>
        <v>0.75</v>
      </c>
      <c r="O698" s="71" t="str">
        <f t="shared" si="75"/>
        <v/>
      </c>
    </row>
    <row r="699" spans="1:15" x14ac:dyDescent="0.2">
      <c r="A699" s="15" t="s">
        <v>21</v>
      </c>
      <c r="B699" s="16">
        <v>2</v>
      </c>
      <c r="C699" s="16">
        <v>2</v>
      </c>
      <c r="D699" s="17">
        <v>563</v>
      </c>
      <c r="E699" s="26">
        <f t="shared" si="76"/>
        <v>281.5</v>
      </c>
      <c r="F699" s="17">
        <v>93324</v>
      </c>
      <c r="G699" s="18">
        <v>1</v>
      </c>
      <c r="H699" s="18">
        <v>2009</v>
      </c>
      <c r="I699" s="79" t="str">
        <f t="shared" si="71"/>
        <v>2009-1</v>
      </c>
      <c r="J699" s="75">
        <f>VLOOKUP(I699,Meters!$A$1:$B$165,2,FALSE)</f>
        <v>355450</v>
      </c>
      <c r="K699" s="75">
        <f t="shared" si="72"/>
        <v>7.9195386130257416E-4</v>
      </c>
      <c r="L699" s="75">
        <f t="shared" si="73"/>
        <v>2.1879307919538613E-3</v>
      </c>
      <c r="M699" s="83">
        <f t="shared" si="74"/>
        <v>1</v>
      </c>
      <c r="O699" s="71" t="str">
        <f t="shared" si="75"/>
        <v/>
      </c>
    </row>
    <row r="700" spans="1:15" x14ac:dyDescent="0.2">
      <c r="A700" s="15" t="s">
        <v>22</v>
      </c>
      <c r="B700" s="16">
        <v>2</v>
      </c>
      <c r="C700" s="16">
        <v>51</v>
      </c>
      <c r="D700" s="17">
        <v>56</v>
      </c>
      <c r="E700" s="26">
        <f t="shared" si="76"/>
        <v>28</v>
      </c>
      <c r="F700" s="17">
        <v>4238</v>
      </c>
      <c r="G700" s="18">
        <v>1</v>
      </c>
      <c r="H700" s="18">
        <v>2009</v>
      </c>
      <c r="I700" s="79" t="str">
        <f t="shared" si="71"/>
        <v>2009-1</v>
      </c>
      <c r="J700" s="75">
        <f>VLOOKUP(I700,Meters!$A$1:$B$165,2,FALSE)</f>
        <v>355450</v>
      </c>
      <c r="K700" s="75">
        <f t="shared" si="72"/>
        <v>7.8773385848923897E-5</v>
      </c>
      <c r="L700" s="75">
        <f t="shared" si="73"/>
        <v>9.9357621793970077E-5</v>
      </c>
      <c r="M700" s="83">
        <f t="shared" si="74"/>
        <v>3.9215686274509803E-2</v>
      </c>
      <c r="O700" s="71" t="str">
        <f t="shared" si="75"/>
        <v/>
      </c>
    </row>
    <row r="701" spans="1:15" x14ac:dyDescent="0.2">
      <c r="A701" s="15" t="s">
        <v>23</v>
      </c>
      <c r="B701" s="16">
        <v>11</v>
      </c>
      <c r="C701" s="16">
        <v>11</v>
      </c>
      <c r="D701" s="17">
        <v>2347</v>
      </c>
      <c r="E701" s="26">
        <f t="shared" si="76"/>
        <v>213.36363636363637</v>
      </c>
      <c r="F701" s="17">
        <v>104022</v>
      </c>
      <c r="G701" s="18">
        <v>1</v>
      </c>
      <c r="H701" s="18">
        <v>2009</v>
      </c>
      <c r="I701" s="79" t="str">
        <f t="shared" si="71"/>
        <v>2009-1</v>
      </c>
      <c r="J701" s="75">
        <f>VLOOKUP(I701,Meters!$A$1:$B$165,2,FALSE)</f>
        <v>355450</v>
      </c>
      <c r="K701" s="75">
        <f t="shared" si="72"/>
        <v>6.0026343047865063E-4</v>
      </c>
      <c r="L701" s="75">
        <f t="shared" si="73"/>
        <v>4.4340720469571219E-4</v>
      </c>
      <c r="M701" s="83">
        <f t="shared" si="74"/>
        <v>1</v>
      </c>
      <c r="O701" s="71" t="str">
        <f t="shared" si="75"/>
        <v/>
      </c>
    </row>
    <row r="702" spans="1:15" x14ac:dyDescent="0.2">
      <c r="A702" s="15" t="s">
        <v>24</v>
      </c>
      <c r="B702" s="16">
        <v>40</v>
      </c>
      <c r="C702" s="16">
        <v>329</v>
      </c>
      <c r="D702" s="17">
        <v>20</v>
      </c>
      <c r="E702" s="26">
        <f t="shared" si="76"/>
        <v>0.5</v>
      </c>
      <c r="F702" s="17">
        <v>3342</v>
      </c>
      <c r="G702" s="18">
        <v>1</v>
      </c>
      <c r="H702" s="18">
        <v>2009</v>
      </c>
      <c r="I702" s="79" t="str">
        <f t="shared" si="71"/>
        <v>2009-1</v>
      </c>
      <c r="J702" s="75">
        <f>VLOOKUP(I702,Meters!$A$1:$B$165,2,FALSE)</f>
        <v>355450</v>
      </c>
      <c r="K702" s="75">
        <f t="shared" si="72"/>
        <v>1.4066676044450697E-6</v>
      </c>
      <c r="L702" s="75">
        <f t="shared" si="73"/>
        <v>3.9175692783795183E-6</v>
      </c>
      <c r="M702" s="83">
        <f t="shared" si="74"/>
        <v>0.12158054711246201</v>
      </c>
      <c r="O702" s="71" t="str">
        <f t="shared" si="75"/>
        <v/>
      </c>
    </row>
    <row r="703" spans="1:15" x14ac:dyDescent="0.2">
      <c r="A703" s="15" t="s">
        <v>26</v>
      </c>
      <c r="B703" s="16">
        <v>5</v>
      </c>
      <c r="C703" s="16">
        <v>7</v>
      </c>
      <c r="D703" s="17">
        <v>6175</v>
      </c>
      <c r="E703" s="26">
        <f t="shared" si="76"/>
        <v>1235</v>
      </c>
      <c r="F703" s="17">
        <v>513747</v>
      </c>
      <c r="G703" s="18">
        <v>1</v>
      </c>
      <c r="H703" s="18">
        <v>2009</v>
      </c>
      <c r="I703" s="79" t="str">
        <f t="shared" si="71"/>
        <v>2009-1</v>
      </c>
      <c r="J703" s="75">
        <f>VLOOKUP(I703,Meters!$A$1:$B$165,2,FALSE)</f>
        <v>355450</v>
      </c>
      <c r="K703" s="75">
        <f t="shared" si="72"/>
        <v>3.4744689829793222E-3</v>
      </c>
      <c r="L703" s="75">
        <f t="shared" si="73"/>
        <v>4.8178084118722748E-3</v>
      </c>
      <c r="M703" s="83">
        <f t="shared" si="74"/>
        <v>0.7142857142857143</v>
      </c>
      <c r="O703" s="71" t="str">
        <f t="shared" si="75"/>
        <v/>
      </c>
    </row>
    <row r="704" spans="1:15" x14ac:dyDescent="0.2">
      <c r="A704" s="15" t="s">
        <v>27</v>
      </c>
      <c r="B704" s="16">
        <v>3</v>
      </c>
      <c r="C704" s="16">
        <v>4</v>
      </c>
      <c r="D704" s="17">
        <v>95</v>
      </c>
      <c r="E704" s="26">
        <f t="shared" si="76"/>
        <v>31.666666666666668</v>
      </c>
      <c r="F704" s="17">
        <v>16088</v>
      </c>
      <c r="G704" s="18">
        <v>1</v>
      </c>
      <c r="H704" s="18">
        <v>2009</v>
      </c>
      <c r="I704" s="79" t="str">
        <f t="shared" si="71"/>
        <v>2009-1</v>
      </c>
      <c r="J704" s="75">
        <f>VLOOKUP(I704,Meters!$A$1:$B$165,2,FALSE)</f>
        <v>355450</v>
      </c>
      <c r="K704" s="75">
        <f t="shared" si="72"/>
        <v>8.9088948281521081E-5</v>
      </c>
      <c r="L704" s="75">
        <f t="shared" si="73"/>
        <v>2.5144964911458088E-4</v>
      </c>
      <c r="M704" s="83">
        <f t="shared" si="74"/>
        <v>0.75</v>
      </c>
      <c r="O704" s="71" t="str">
        <f t="shared" si="75"/>
        <v/>
      </c>
    </row>
    <row r="705" spans="1:15" x14ac:dyDescent="0.2">
      <c r="A705" s="15" t="s">
        <v>28</v>
      </c>
      <c r="B705" s="16">
        <v>11</v>
      </c>
      <c r="C705" s="16">
        <v>11</v>
      </c>
      <c r="D705" s="17">
        <v>44</v>
      </c>
      <c r="E705" s="26">
        <f t="shared" si="76"/>
        <v>4</v>
      </c>
      <c r="F705" s="17">
        <v>7357</v>
      </c>
      <c r="G705" s="18">
        <v>1</v>
      </c>
      <c r="H705" s="18">
        <v>2009</v>
      </c>
      <c r="I705" s="79" t="str">
        <f t="shared" si="71"/>
        <v>2009-1</v>
      </c>
      <c r="J705" s="75">
        <f>VLOOKUP(I705,Meters!$A$1:$B$165,2,FALSE)</f>
        <v>355450</v>
      </c>
      <c r="K705" s="75">
        <f t="shared" si="72"/>
        <v>1.1253340835560557E-5</v>
      </c>
      <c r="L705" s="75">
        <f t="shared" si="73"/>
        <v>3.1360162320916295E-5</v>
      </c>
      <c r="M705" s="83">
        <f t="shared" si="74"/>
        <v>1</v>
      </c>
      <c r="O705" s="71" t="str">
        <f t="shared" si="75"/>
        <v/>
      </c>
    </row>
    <row r="706" spans="1:15" x14ac:dyDescent="0.2">
      <c r="A706" s="15" t="s">
        <v>30</v>
      </c>
      <c r="B706" s="16">
        <v>83</v>
      </c>
      <c r="C706" s="16">
        <v>84</v>
      </c>
      <c r="D706" s="17">
        <v>3867</v>
      </c>
      <c r="E706" s="26">
        <f t="shared" si="76"/>
        <v>46.590361445783131</v>
      </c>
      <c r="F706" s="17">
        <v>623349</v>
      </c>
      <c r="G706" s="18">
        <v>1</v>
      </c>
      <c r="H706" s="18">
        <v>2009</v>
      </c>
      <c r="I706" s="79" t="str">
        <f t="shared" si="71"/>
        <v>2009-1</v>
      </c>
      <c r="J706" s="75">
        <f>VLOOKUP(I706,Meters!$A$1:$B$165,2,FALSE)</f>
        <v>355450</v>
      </c>
      <c r="K706" s="75">
        <f t="shared" si="72"/>
        <v>1.3107430425033937E-4</v>
      </c>
      <c r="L706" s="75">
        <f t="shared" si="73"/>
        <v>3.5214652392097574E-4</v>
      </c>
      <c r="M706" s="83">
        <f t="shared" si="74"/>
        <v>0.98809523809523814</v>
      </c>
      <c r="O706" s="71" t="str">
        <f t="shared" si="75"/>
        <v/>
      </c>
    </row>
    <row r="707" spans="1:15" x14ac:dyDescent="0.2">
      <c r="A707" s="15" t="s">
        <v>31</v>
      </c>
      <c r="B707" s="16">
        <v>46</v>
      </c>
      <c r="C707" s="16">
        <v>80</v>
      </c>
      <c r="D707" s="17">
        <v>2803</v>
      </c>
      <c r="E707" s="26">
        <f t="shared" si="76"/>
        <v>60.934782608695649</v>
      </c>
      <c r="F707" s="17">
        <v>75487</v>
      </c>
      <c r="G707" s="18">
        <v>1</v>
      </c>
      <c r="H707" s="18">
        <v>2009</v>
      </c>
      <c r="I707" s="79" t="str">
        <f t="shared" ref="I707:I770" si="77">CONCATENATE(H707,"-",G707)</f>
        <v>2009-1</v>
      </c>
      <c r="J707" s="75">
        <f>VLOOKUP(I707,Meters!$A$1:$B$165,2,FALSE)</f>
        <v>355450</v>
      </c>
      <c r="K707" s="75">
        <f t="shared" ref="K707:K770" si="78">E707/J707</f>
        <v>1.7142996935911E-4</v>
      </c>
      <c r="L707" s="75">
        <f t="shared" ref="L707:L770" si="79">IFERROR(IF(ISBLANK(F707),"",(E707*(F707/D707)/J707)*(1/60)),"")</f>
        <v>7.6945737287496344E-5</v>
      </c>
      <c r="M707" s="83">
        <f t="shared" ref="M707:M770" si="80">B707/C707</f>
        <v>0.57499999999999996</v>
      </c>
      <c r="O707" s="71" t="str">
        <f t="shared" ref="O707:O770" si="81">IF((F707/D707)&gt;180,CONCATENATE(I707,"-ext."),"")</f>
        <v/>
      </c>
    </row>
    <row r="708" spans="1:15" x14ac:dyDescent="0.2">
      <c r="A708" s="15" t="s">
        <v>32</v>
      </c>
      <c r="B708" s="16">
        <v>15</v>
      </c>
      <c r="C708" s="16">
        <v>18</v>
      </c>
      <c r="D708" s="17">
        <v>2378</v>
      </c>
      <c r="E708" s="26">
        <f t="shared" si="76"/>
        <v>158.53333333333333</v>
      </c>
      <c r="F708" s="17">
        <v>389306</v>
      </c>
      <c r="G708" s="18">
        <v>1</v>
      </c>
      <c r="H708" s="18">
        <v>2009</v>
      </c>
      <c r="I708" s="79" t="str">
        <f t="shared" si="77"/>
        <v>2009-1</v>
      </c>
      <c r="J708" s="75">
        <f>VLOOKUP(I708,Meters!$A$1:$B$165,2,FALSE)</f>
        <v>355450</v>
      </c>
      <c r="K708" s="75">
        <f t="shared" si="78"/>
        <v>4.4600740844938342E-4</v>
      </c>
      <c r="L708" s="75">
        <f t="shared" si="79"/>
        <v>1.2169425298135385E-3</v>
      </c>
      <c r="M708" s="83">
        <f t="shared" si="80"/>
        <v>0.83333333333333337</v>
      </c>
      <c r="O708" s="71" t="str">
        <f t="shared" si="81"/>
        <v/>
      </c>
    </row>
    <row r="709" spans="1:15" x14ac:dyDescent="0.2">
      <c r="A709" s="15" t="s">
        <v>33</v>
      </c>
      <c r="B709" s="16">
        <v>6</v>
      </c>
      <c r="C709" s="16">
        <v>14</v>
      </c>
      <c r="D709" s="17">
        <v>184</v>
      </c>
      <c r="E709" s="26">
        <f t="shared" si="76"/>
        <v>30.666666666666668</v>
      </c>
      <c r="F709" s="17">
        <v>29192</v>
      </c>
      <c r="G709" s="18">
        <v>1</v>
      </c>
      <c r="H709" s="18">
        <v>2009</v>
      </c>
      <c r="I709" s="79" t="str">
        <f t="shared" si="77"/>
        <v>2009-1</v>
      </c>
      <c r="J709" s="75">
        <f>VLOOKUP(I709,Meters!$A$1:$B$165,2,FALSE)</f>
        <v>355450</v>
      </c>
      <c r="K709" s="75">
        <f t="shared" si="78"/>
        <v>8.6275613072630934E-5</v>
      </c>
      <c r="L709" s="75">
        <f t="shared" si="79"/>
        <v>2.2813022616089147E-4</v>
      </c>
      <c r="M709" s="83">
        <f t="shared" si="80"/>
        <v>0.42857142857142855</v>
      </c>
      <c r="O709" s="71" t="str">
        <f t="shared" si="81"/>
        <v/>
      </c>
    </row>
    <row r="710" spans="1:15" x14ac:dyDescent="0.2">
      <c r="A710" s="15" t="s">
        <v>55</v>
      </c>
      <c r="B710" s="16">
        <v>2</v>
      </c>
      <c r="C710" s="16">
        <v>2</v>
      </c>
      <c r="D710" s="17">
        <v>836</v>
      </c>
      <c r="E710" s="26">
        <f t="shared" si="76"/>
        <v>418</v>
      </c>
      <c r="F710" s="17">
        <v>187192</v>
      </c>
      <c r="G710" s="18">
        <v>1</v>
      </c>
      <c r="H710" s="18">
        <v>2009</v>
      </c>
      <c r="I710" s="79" t="str">
        <f t="shared" si="77"/>
        <v>2009-1</v>
      </c>
      <c r="J710" s="75">
        <f>VLOOKUP(I710,Meters!$A$1:$B$165,2,FALSE)</f>
        <v>355450</v>
      </c>
      <c r="K710" s="75">
        <f t="shared" si="78"/>
        <v>1.1759741173160783E-3</v>
      </c>
      <c r="L710" s="75">
        <f t="shared" si="79"/>
        <v>4.3886153701880246E-3</v>
      </c>
      <c r="M710" s="83">
        <f t="shared" si="80"/>
        <v>1</v>
      </c>
      <c r="O710" s="71" t="str">
        <f t="shared" si="81"/>
        <v>2009-1-ext.</v>
      </c>
    </row>
    <row r="711" spans="1:15" x14ac:dyDescent="0.2">
      <c r="A711" s="15" t="s">
        <v>35</v>
      </c>
      <c r="B711" s="16">
        <v>4</v>
      </c>
      <c r="C711" s="16">
        <v>5</v>
      </c>
      <c r="D711" s="17">
        <v>240</v>
      </c>
      <c r="E711" s="26">
        <f t="shared" si="76"/>
        <v>60</v>
      </c>
      <c r="F711" s="17">
        <v>14761</v>
      </c>
      <c r="G711" s="18">
        <v>1</v>
      </c>
      <c r="H711" s="18">
        <v>2009</v>
      </c>
      <c r="I711" s="79" t="str">
        <f t="shared" si="77"/>
        <v>2009-1</v>
      </c>
      <c r="J711" s="75">
        <f>VLOOKUP(I711,Meters!$A$1:$B$165,2,FALSE)</f>
        <v>355450</v>
      </c>
      <c r="K711" s="75">
        <f t="shared" si="78"/>
        <v>1.6880011253340836E-4</v>
      </c>
      <c r="L711" s="75">
        <f t="shared" si="79"/>
        <v>1.7303183757678061E-4</v>
      </c>
      <c r="M711" s="83">
        <f t="shared" si="80"/>
        <v>0.8</v>
      </c>
      <c r="O711" s="71" t="str">
        <f t="shared" si="81"/>
        <v/>
      </c>
    </row>
    <row r="712" spans="1:15" x14ac:dyDescent="0.2">
      <c r="A712" s="15" t="s">
        <v>36</v>
      </c>
      <c r="B712" s="16">
        <v>55</v>
      </c>
      <c r="C712" s="16">
        <v>192</v>
      </c>
      <c r="D712" s="17">
        <v>3482</v>
      </c>
      <c r="E712" s="26">
        <f t="shared" si="76"/>
        <v>63.309090909090912</v>
      </c>
      <c r="F712" s="17">
        <v>1914472625</v>
      </c>
      <c r="G712" s="18">
        <v>1</v>
      </c>
      <c r="H712" s="18">
        <v>2009</v>
      </c>
      <c r="I712" s="79" t="str">
        <f t="shared" si="77"/>
        <v>2009-1</v>
      </c>
      <c r="J712" s="75">
        <f>VLOOKUP(I712,Meters!$A$1:$B$165,2,FALSE)</f>
        <v>355450</v>
      </c>
      <c r="K712" s="75">
        <f t="shared" si="78"/>
        <v>1.781096944973721E-4</v>
      </c>
      <c r="L712" s="75">
        <f t="shared" si="79"/>
        <v>1.632137346172372</v>
      </c>
      <c r="M712" s="83">
        <f t="shared" si="80"/>
        <v>0.28645833333333331</v>
      </c>
      <c r="O712" s="71" t="str">
        <f t="shared" si="81"/>
        <v>2009-1-ext.</v>
      </c>
    </row>
    <row r="713" spans="1:15" x14ac:dyDescent="0.2">
      <c r="A713" s="15" t="s">
        <v>37</v>
      </c>
      <c r="B713" s="16">
        <v>12</v>
      </c>
      <c r="C713" s="16">
        <v>29</v>
      </c>
      <c r="D713" s="17">
        <v>31</v>
      </c>
      <c r="E713" s="26">
        <f t="shared" si="76"/>
        <v>2.5833333333333335</v>
      </c>
      <c r="F713" s="17">
        <v>5835</v>
      </c>
      <c r="G713" s="18">
        <v>1</v>
      </c>
      <c r="H713" s="18">
        <v>2009</v>
      </c>
      <c r="I713" s="79" t="str">
        <f t="shared" si="77"/>
        <v>2009-1</v>
      </c>
      <c r="J713" s="75">
        <f>VLOOKUP(I713,Meters!$A$1:$B$165,2,FALSE)</f>
        <v>355450</v>
      </c>
      <c r="K713" s="75">
        <f t="shared" si="78"/>
        <v>7.2677826229661935E-6</v>
      </c>
      <c r="L713" s="75">
        <f t="shared" si="79"/>
        <v>2.2799737422047169E-5</v>
      </c>
      <c r="M713" s="83">
        <f t="shared" si="80"/>
        <v>0.41379310344827586</v>
      </c>
      <c r="O713" s="71" t="str">
        <f t="shared" si="81"/>
        <v>2009-1-ext.</v>
      </c>
    </row>
    <row r="714" spans="1:15" x14ac:dyDescent="0.2">
      <c r="A714" s="15" t="s">
        <v>38</v>
      </c>
      <c r="B714" s="16">
        <v>556</v>
      </c>
      <c r="C714" s="16">
        <v>944</v>
      </c>
      <c r="D714" s="17">
        <v>75629</v>
      </c>
      <c r="E714" s="26">
        <f t="shared" si="76"/>
        <v>136.02338129496403</v>
      </c>
      <c r="F714" s="17">
        <v>13648111</v>
      </c>
      <c r="G714" s="18">
        <v>1</v>
      </c>
      <c r="H714" s="18">
        <v>2009</v>
      </c>
      <c r="I714" s="79" t="str">
        <f t="shared" si="77"/>
        <v>2009-1</v>
      </c>
      <c r="J714" s="75">
        <f>VLOOKUP(I714,Meters!$A$1:$B$165,2,FALSE)</f>
        <v>355450</v>
      </c>
      <c r="K714" s="75">
        <f t="shared" si="78"/>
        <v>3.8267936782941067E-4</v>
      </c>
      <c r="L714" s="75">
        <f t="shared" si="79"/>
        <v>1.1509805518927097E-3</v>
      </c>
      <c r="M714" s="83">
        <f t="shared" si="80"/>
        <v>0.58898305084745761</v>
      </c>
      <c r="O714" s="71" t="str">
        <f t="shared" si="81"/>
        <v>2009-1-ext.</v>
      </c>
    </row>
    <row r="715" spans="1:15" x14ac:dyDescent="0.2">
      <c r="A715" s="15" t="s">
        <v>39</v>
      </c>
      <c r="B715" s="16">
        <v>43</v>
      </c>
      <c r="C715" s="16">
        <v>43</v>
      </c>
      <c r="D715" s="17">
        <v>757</v>
      </c>
      <c r="E715" s="26">
        <f t="shared" si="76"/>
        <v>17.604651162790699</v>
      </c>
      <c r="F715" s="17">
        <v>66484</v>
      </c>
      <c r="G715" s="18">
        <v>1</v>
      </c>
      <c r="H715" s="18">
        <v>2009</v>
      </c>
      <c r="I715" s="79" t="str">
        <f t="shared" si="77"/>
        <v>2009-1</v>
      </c>
      <c r="J715" s="75">
        <f>VLOOKUP(I715,Meters!$A$1:$B$165,2,FALSE)</f>
        <v>355450</v>
      </c>
      <c r="K715" s="75">
        <f t="shared" si="78"/>
        <v>4.9527784956507802E-5</v>
      </c>
      <c r="L715" s="75">
        <f t="shared" si="79"/>
        <v>7.2496813189089937E-5</v>
      </c>
      <c r="M715" s="83">
        <f t="shared" si="80"/>
        <v>1</v>
      </c>
      <c r="O715" s="71" t="str">
        <f t="shared" si="81"/>
        <v/>
      </c>
    </row>
    <row r="716" spans="1:15" x14ac:dyDescent="0.2">
      <c r="A716" s="15" t="s">
        <v>40</v>
      </c>
      <c r="B716" s="16">
        <v>1</v>
      </c>
      <c r="C716" s="16">
        <v>1</v>
      </c>
      <c r="D716" s="17">
        <v>209</v>
      </c>
      <c r="E716" s="26">
        <f t="shared" si="76"/>
        <v>209</v>
      </c>
      <c r="F716" s="17">
        <v>57266</v>
      </c>
      <c r="G716" s="18">
        <v>1</v>
      </c>
      <c r="H716" s="18">
        <v>2009</v>
      </c>
      <c r="I716" s="79" t="str">
        <f t="shared" si="77"/>
        <v>2009-1</v>
      </c>
      <c r="J716" s="75">
        <f>VLOOKUP(I716,Meters!$A$1:$B$165,2,FALSE)</f>
        <v>355450</v>
      </c>
      <c r="K716" s="75">
        <f t="shared" si="78"/>
        <v>5.8798705865803914E-4</v>
      </c>
      <c r="L716" s="75">
        <f t="shared" si="79"/>
        <v>2.685140901205045E-3</v>
      </c>
      <c r="M716" s="83">
        <f t="shared" si="80"/>
        <v>1</v>
      </c>
      <c r="O716" s="71" t="str">
        <f t="shared" si="81"/>
        <v>2009-1-ext.</v>
      </c>
    </row>
    <row r="717" spans="1:15" x14ac:dyDescent="0.2">
      <c r="A717" s="15" t="s">
        <v>41</v>
      </c>
      <c r="B717" s="16">
        <v>2</v>
      </c>
      <c r="C717" s="16">
        <v>2</v>
      </c>
      <c r="D717" s="17">
        <v>2</v>
      </c>
      <c r="E717" s="26">
        <f t="shared" si="76"/>
        <v>1</v>
      </c>
      <c r="F717" s="17">
        <v>355</v>
      </c>
      <c r="G717" s="18">
        <v>1</v>
      </c>
      <c r="H717" s="18">
        <v>2009</v>
      </c>
      <c r="I717" s="79" t="str">
        <f t="shared" si="77"/>
        <v>2009-1</v>
      </c>
      <c r="J717" s="75">
        <f>VLOOKUP(I717,Meters!$A$1:$B$165,2,FALSE)</f>
        <v>355450</v>
      </c>
      <c r="K717" s="75">
        <f t="shared" si="78"/>
        <v>2.8133352088901394E-6</v>
      </c>
      <c r="L717" s="75">
        <f t="shared" si="79"/>
        <v>8.3227833262999945E-6</v>
      </c>
      <c r="M717" s="83">
        <f t="shared" si="80"/>
        <v>1</v>
      </c>
      <c r="O717" s="71" t="str">
        <f t="shared" si="81"/>
        <v/>
      </c>
    </row>
    <row r="718" spans="1:15" x14ac:dyDescent="0.2">
      <c r="A718" s="15" t="s">
        <v>43</v>
      </c>
      <c r="B718" s="16">
        <v>28</v>
      </c>
      <c r="C718" s="16">
        <v>31</v>
      </c>
      <c r="D718" s="17">
        <v>251</v>
      </c>
      <c r="E718" s="26">
        <f t="shared" si="76"/>
        <v>8.9642857142857135</v>
      </c>
      <c r="F718" s="17">
        <v>58173</v>
      </c>
      <c r="G718" s="18">
        <v>1</v>
      </c>
      <c r="H718" s="18">
        <v>2009</v>
      </c>
      <c r="I718" s="79" t="str">
        <f t="shared" si="77"/>
        <v>2009-1</v>
      </c>
      <c r="J718" s="75">
        <f>VLOOKUP(I718,Meters!$A$1:$B$165,2,FALSE)</f>
        <v>355450</v>
      </c>
      <c r="K718" s="75">
        <f t="shared" si="78"/>
        <v>2.5219540622550891E-5</v>
      </c>
      <c r="L718" s="75">
        <f t="shared" si="79"/>
        <v>9.7416755420694074E-5</v>
      </c>
      <c r="M718" s="83">
        <f t="shared" si="80"/>
        <v>0.90322580645161288</v>
      </c>
      <c r="O718" s="71" t="str">
        <f t="shared" si="81"/>
        <v>2009-1-ext.</v>
      </c>
    </row>
    <row r="719" spans="1:15" x14ac:dyDescent="0.2">
      <c r="A719" s="15" t="s">
        <v>44</v>
      </c>
      <c r="B719" s="16">
        <v>10</v>
      </c>
      <c r="C719" s="16">
        <v>16</v>
      </c>
      <c r="D719" s="17">
        <v>61</v>
      </c>
      <c r="E719" s="26">
        <f t="shared" si="76"/>
        <v>6.1</v>
      </c>
      <c r="F719" s="17">
        <v>25509</v>
      </c>
      <c r="G719" s="18">
        <v>1</v>
      </c>
      <c r="H719" s="18">
        <v>2009</v>
      </c>
      <c r="I719" s="79" t="str">
        <f t="shared" si="77"/>
        <v>2009-1</v>
      </c>
      <c r="J719" s="75">
        <f>VLOOKUP(I719,Meters!$A$1:$B$165,2,FALSE)</f>
        <v>355450</v>
      </c>
      <c r="K719" s="75">
        <f t="shared" si="78"/>
        <v>1.7161344774229847E-5</v>
      </c>
      <c r="L719" s="75">
        <f t="shared" si="79"/>
        <v>1.1960894640596427E-4</v>
      </c>
      <c r="M719" s="83">
        <f t="shared" si="80"/>
        <v>0.625</v>
      </c>
      <c r="O719" s="71" t="str">
        <f t="shared" si="81"/>
        <v>2009-1-ext.</v>
      </c>
    </row>
    <row r="720" spans="1:15" x14ac:dyDescent="0.2">
      <c r="A720" s="15" t="s">
        <v>45</v>
      </c>
      <c r="B720" s="16">
        <v>4</v>
      </c>
      <c r="C720" s="16">
        <v>6</v>
      </c>
      <c r="D720" s="17">
        <v>80</v>
      </c>
      <c r="E720" s="26">
        <f t="shared" si="76"/>
        <v>20</v>
      </c>
      <c r="F720" s="17">
        <v>9818</v>
      </c>
      <c r="G720" s="18">
        <v>1</v>
      </c>
      <c r="H720" s="18">
        <v>2009</v>
      </c>
      <c r="I720" s="79" t="str">
        <f t="shared" si="77"/>
        <v>2009-1</v>
      </c>
      <c r="J720" s="75">
        <f>VLOOKUP(I720,Meters!$A$1:$B$165,2,FALSE)</f>
        <v>355450</v>
      </c>
      <c r="K720" s="75">
        <f t="shared" si="78"/>
        <v>5.6266704177802785E-5</v>
      </c>
      <c r="L720" s="75">
        <f t="shared" si="79"/>
        <v>1.1508885450368078E-4</v>
      </c>
      <c r="M720" s="83">
        <f t="shared" si="80"/>
        <v>0.66666666666666663</v>
      </c>
      <c r="O720" s="71" t="str">
        <f t="shared" si="81"/>
        <v/>
      </c>
    </row>
    <row r="721" spans="1:15" x14ac:dyDescent="0.2">
      <c r="A721" s="15" t="s">
        <v>46</v>
      </c>
      <c r="B721" s="16">
        <v>30</v>
      </c>
      <c r="C721" s="16">
        <v>97</v>
      </c>
      <c r="D721" s="17">
        <v>5326</v>
      </c>
      <c r="E721" s="26">
        <f t="shared" si="76"/>
        <v>177.53333333333333</v>
      </c>
      <c r="F721" s="17">
        <v>429573</v>
      </c>
      <c r="G721" s="18">
        <v>1</v>
      </c>
      <c r="H721" s="18">
        <v>2009</v>
      </c>
      <c r="I721" s="79" t="str">
        <f t="shared" si="77"/>
        <v>2009-1</v>
      </c>
      <c r="J721" s="75">
        <f>VLOOKUP(I721,Meters!$A$1:$B$165,2,FALSE)</f>
        <v>355450</v>
      </c>
      <c r="K721" s="75">
        <f t="shared" si="78"/>
        <v>4.9946077741829604E-4</v>
      </c>
      <c r="L721" s="75">
        <f t="shared" si="79"/>
        <v>6.7140713649364652E-4</v>
      </c>
      <c r="M721" s="83">
        <f t="shared" si="80"/>
        <v>0.30927835051546393</v>
      </c>
      <c r="O721" s="71" t="str">
        <f t="shared" si="81"/>
        <v/>
      </c>
    </row>
    <row r="722" spans="1:15" x14ac:dyDescent="0.2">
      <c r="A722" s="15" t="s">
        <v>47</v>
      </c>
      <c r="B722" s="16">
        <v>23</v>
      </c>
      <c r="C722" s="16">
        <v>56</v>
      </c>
      <c r="D722" s="17">
        <v>537</v>
      </c>
      <c r="E722" s="26">
        <f t="shared" si="76"/>
        <v>23.347826086956523</v>
      </c>
      <c r="F722" s="17">
        <v>56121</v>
      </c>
      <c r="G722" s="18">
        <v>1</v>
      </c>
      <c r="H722" s="18">
        <v>2009</v>
      </c>
      <c r="I722" s="79" t="str">
        <f t="shared" si="77"/>
        <v>2009-1</v>
      </c>
      <c r="J722" s="75">
        <f>VLOOKUP(I722,Meters!$A$1:$B$165,2,FALSE)</f>
        <v>355450</v>
      </c>
      <c r="K722" s="75">
        <f t="shared" si="78"/>
        <v>6.5685261181478469E-5</v>
      </c>
      <c r="L722" s="75">
        <f t="shared" si="79"/>
        <v>1.1441100381023442E-4</v>
      </c>
      <c r="M722" s="83">
        <f t="shared" si="80"/>
        <v>0.4107142857142857</v>
      </c>
      <c r="O722" s="71" t="str">
        <f t="shared" si="81"/>
        <v/>
      </c>
    </row>
    <row r="723" spans="1:15" x14ac:dyDescent="0.2">
      <c r="A723" s="15" t="s">
        <v>48</v>
      </c>
      <c r="B723" s="16">
        <v>17</v>
      </c>
      <c r="C723" s="16">
        <v>17</v>
      </c>
      <c r="D723" s="17">
        <v>415</v>
      </c>
      <c r="E723" s="26">
        <f t="shared" si="76"/>
        <v>24.411764705882351</v>
      </c>
      <c r="F723" s="17">
        <v>134231</v>
      </c>
      <c r="G723" s="18">
        <v>1</v>
      </c>
      <c r="H723" s="18">
        <v>2009</v>
      </c>
      <c r="I723" s="79" t="str">
        <f t="shared" si="77"/>
        <v>2009-1</v>
      </c>
      <c r="J723" s="75">
        <f>VLOOKUP(I723,Meters!$A$1:$B$165,2,FALSE)</f>
        <v>355450</v>
      </c>
      <c r="K723" s="75">
        <f t="shared" si="78"/>
        <v>6.8678477158200452E-5</v>
      </c>
      <c r="L723" s="75">
        <f t="shared" si="79"/>
        <v>3.7023215531816888E-4</v>
      </c>
      <c r="M723" s="83">
        <f t="shared" si="80"/>
        <v>1</v>
      </c>
      <c r="O723" s="71" t="str">
        <f t="shared" si="81"/>
        <v>2009-1-ext.</v>
      </c>
    </row>
    <row r="724" spans="1:15" x14ac:dyDescent="0.2">
      <c r="A724" s="15" t="s">
        <v>49</v>
      </c>
      <c r="B724" s="16">
        <v>60</v>
      </c>
      <c r="C724" s="16">
        <v>64</v>
      </c>
      <c r="D724" s="17">
        <v>105</v>
      </c>
      <c r="E724" s="26">
        <f t="shared" si="76"/>
        <v>1.75</v>
      </c>
      <c r="F724" s="17">
        <v>29580</v>
      </c>
      <c r="G724" s="18">
        <v>1</v>
      </c>
      <c r="H724" s="18">
        <v>2009</v>
      </c>
      <c r="I724" s="79" t="str">
        <f t="shared" si="77"/>
        <v>2009-1</v>
      </c>
      <c r="J724" s="75">
        <f>VLOOKUP(I724,Meters!$A$1:$B$165,2,FALSE)</f>
        <v>355450</v>
      </c>
      <c r="K724" s="75">
        <f t="shared" si="78"/>
        <v>4.9233366155577436E-6</v>
      </c>
      <c r="L724" s="75">
        <f t="shared" si="79"/>
        <v>2.311623763304731E-5</v>
      </c>
      <c r="M724" s="83">
        <f t="shared" si="80"/>
        <v>0.9375</v>
      </c>
      <c r="O724" s="71" t="str">
        <f t="shared" si="81"/>
        <v>2009-1-ext.</v>
      </c>
    </row>
    <row r="725" spans="1:15" x14ac:dyDescent="0.2">
      <c r="A725" s="15" t="s">
        <v>51</v>
      </c>
      <c r="B725" s="16">
        <v>163</v>
      </c>
      <c r="C725" s="16">
        <v>203</v>
      </c>
      <c r="D725" s="17">
        <v>31374</v>
      </c>
      <c r="E725" s="26">
        <f t="shared" si="76"/>
        <v>192.47852760736197</v>
      </c>
      <c r="F725" s="17">
        <v>1207044</v>
      </c>
      <c r="G725" s="18">
        <v>1</v>
      </c>
      <c r="H725" s="18">
        <v>2009</v>
      </c>
      <c r="I725" s="79" t="str">
        <f t="shared" si="77"/>
        <v>2009-1</v>
      </c>
      <c r="J725" s="75">
        <f>VLOOKUP(I725,Meters!$A$1:$B$165,2,FALSE)</f>
        <v>355450</v>
      </c>
      <c r="K725" s="75">
        <f t="shared" si="78"/>
        <v>5.415066186731241E-4</v>
      </c>
      <c r="L725" s="75">
        <f t="shared" si="79"/>
        <v>3.4722079589770855E-4</v>
      </c>
      <c r="M725" s="83">
        <f t="shared" si="80"/>
        <v>0.80295566502463056</v>
      </c>
      <c r="O725" s="71" t="str">
        <f t="shared" si="81"/>
        <v/>
      </c>
    </row>
    <row r="726" spans="1:15" x14ac:dyDescent="0.2">
      <c r="A726" s="15" t="s">
        <v>52</v>
      </c>
      <c r="B726" s="16">
        <v>101</v>
      </c>
      <c r="C726" s="16">
        <v>139</v>
      </c>
      <c r="D726" s="17">
        <v>9806</v>
      </c>
      <c r="E726" s="26">
        <f t="shared" si="76"/>
        <v>97.089108910891085</v>
      </c>
      <c r="F726" s="17">
        <v>1878741</v>
      </c>
      <c r="G726" s="18">
        <v>1</v>
      </c>
      <c r="H726" s="18">
        <v>2009</v>
      </c>
      <c r="I726" s="79" t="str">
        <f t="shared" si="77"/>
        <v>2009-1</v>
      </c>
      <c r="J726" s="75">
        <f>VLOOKUP(I726,Meters!$A$1:$B$165,2,FALSE)</f>
        <v>355450</v>
      </c>
      <c r="K726" s="75">
        <f t="shared" si="78"/>
        <v>2.7314420849877924E-4</v>
      </c>
      <c r="L726" s="75">
        <f t="shared" si="79"/>
        <v>8.7219937354545687E-4</v>
      </c>
      <c r="M726" s="83">
        <f t="shared" si="80"/>
        <v>0.72661870503597126</v>
      </c>
      <c r="O726" s="71" t="str">
        <f t="shared" si="81"/>
        <v>2009-1-ext.</v>
      </c>
    </row>
    <row r="727" spans="1:15" x14ac:dyDescent="0.2">
      <c r="A727" s="15" t="s">
        <v>65</v>
      </c>
      <c r="B727" s="16">
        <v>1</v>
      </c>
      <c r="C727" s="16">
        <v>1</v>
      </c>
      <c r="D727" s="17">
        <v>1</v>
      </c>
      <c r="E727" s="26">
        <f t="shared" si="76"/>
        <v>1</v>
      </c>
      <c r="F727" s="17">
        <v>68</v>
      </c>
      <c r="G727" s="18">
        <v>1</v>
      </c>
      <c r="H727" s="18">
        <v>2009</v>
      </c>
      <c r="I727" s="79" t="str">
        <f t="shared" si="77"/>
        <v>2009-1</v>
      </c>
      <c r="J727" s="75">
        <f>VLOOKUP(I727,Meters!$A$1:$B$165,2,FALSE)</f>
        <v>355450</v>
      </c>
      <c r="K727" s="75">
        <f t="shared" si="78"/>
        <v>2.8133352088901394E-6</v>
      </c>
      <c r="L727" s="75">
        <f t="shared" si="79"/>
        <v>3.1884465700754914E-6</v>
      </c>
      <c r="M727" s="83">
        <f t="shared" si="80"/>
        <v>1</v>
      </c>
      <c r="O727" s="71" t="str">
        <f t="shared" si="81"/>
        <v/>
      </c>
    </row>
    <row r="728" spans="1:15" x14ac:dyDescent="0.2">
      <c r="A728" s="15" t="s">
        <v>53</v>
      </c>
      <c r="B728" s="16">
        <v>55</v>
      </c>
      <c r="C728" s="16">
        <v>76</v>
      </c>
      <c r="D728" s="17">
        <v>23133</v>
      </c>
      <c r="E728" s="26">
        <f t="shared" si="76"/>
        <v>420.6</v>
      </c>
      <c r="F728" s="17">
        <v>971977</v>
      </c>
      <c r="G728" s="18">
        <v>1</v>
      </c>
      <c r="H728" s="18">
        <v>2009</v>
      </c>
      <c r="I728" s="79" t="str">
        <f t="shared" si="77"/>
        <v>2009-1</v>
      </c>
      <c r="J728" s="75">
        <f>VLOOKUP(I728,Meters!$A$1:$B$165,2,FALSE)</f>
        <v>355450</v>
      </c>
      <c r="K728" s="75">
        <f t="shared" si="78"/>
        <v>1.1832887888591926E-3</v>
      </c>
      <c r="L728" s="75">
        <f t="shared" si="79"/>
        <v>8.2863548979739729E-4</v>
      </c>
      <c r="M728" s="83">
        <f t="shared" si="80"/>
        <v>0.72368421052631582</v>
      </c>
      <c r="O728" s="71" t="str">
        <f t="shared" si="81"/>
        <v/>
      </c>
    </row>
    <row r="729" spans="1:15" x14ac:dyDescent="0.2">
      <c r="A729" s="44" t="s">
        <v>8</v>
      </c>
      <c r="B729" s="45">
        <v>8</v>
      </c>
      <c r="C729" s="45">
        <v>8</v>
      </c>
      <c r="D729" s="46">
        <v>524</v>
      </c>
      <c r="E729" s="47">
        <v>65.5</v>
      </c>
      <c r="F729" s="46">
        <v>53008</v>
      </c>
      <c r="G729" s="48">
        <v>2</v>
      </c>
      <c r="H729" s="48">
        <v>2009</v>
      </c>
      <c r="I729" s="79" t="str">
        <f t="shared" si="77"/>
        <v>2009-2</v>
      </c>
      <c r="J729" s="75">
        <f>VLOOKUP(I729,Meters!$A$1:$B$165,2,FALSE)</f>
        <v>353220</v>
      </c>
      <c r="K729" s="75">
        <f t="shared" si="78"/>
        <v>1.8543683823113075E-4</v>
      </c>
      <c r="L729" s="75">
        <f t="shared" si="79"/>
        <v>3.1264745295660873E-4</v>
      </c>
      <c r="M729" s="83">
        <f t="shared" si="80"/>
        <v>1</v>
      </c>
      <c r="O729" s="71" t="str">
        <f t="shared" si="81"/>
        <v/>
      </c>
    </row>
    <row r="730" spans="1:15" x14ac:dyDescent="0.2">
      <c r="A730" s="39" t="s">
        <v>9</v>
      </c>
      <c r="B730" s="40">
        <v>47</v>
      </c>
      <c r="C730" s="40">
        <v>49</v>
      </c>
      <c r="D730" s="41">
        <v>7550</v>
      </c>
      <c r="E730" s="42">
        <v>160.63829787233999</v>
      </c>
      <c r="F730" s="41">
        <v>851002</v>
      </c>
      <c r="G730" s="43">
        <v>2</v>
      </c>
      <c r="H730" s="43">
        <v>2009</v>
      </c>
      <c r="I730" s="79" t="str">
        <f t="shared" si="77"/>
        <v>2009-2</v>
      </c>
      <c r="J730" s="75">
        <f>VLOOKUP(I730,Meters!$A$1:$B$165,2,FALSE)</f>
        <v>353220</v>
      </c>
      <c r="K730" s="75">
        <f t="shared" si="78"/>
        <v>4.5478256574469169E-4</v>
      </c>
      <c r="L730" s="75">
        <f t="shared" si="79"/>
        <v>8.5435071305488763E-4</v>
      </c>
      <c r="M730" s="83">
        <f t="shared" si="80"/>
        <v>0.95918367346938771</v>
      </c>
      <c r="O730" s="71" t="str">
        <f t="shared" si="81"/>
        <v/>
      </c>
    </row>
    <row r="731" spans="1:15" x14ac:dyDescent="0.2">
      <c r="A731" s="39" t="s">
        <v>10</v>
      </c>
      <c r="B731" s="40">
        <v>1</v>
      </c>
      <c r="C731" s="40">
        <v>1</v>
      </c>
      <c r="D731" s="41">
        <v>26</v>
      </c>
      <c r="E731" s="40">
        <v>26</v>
      </c>
      <c r="F731" s="41">
        <v>3380</v>
      </c>
      <c r="G731" s="43">
        <v>2</v>
      </c>
      <c r="H731" s="43">
        <v>2009</v>
      </c>
      <c r="I731" s="79" t="str">
        <f t="shared" si="77"/>
        <v>2009-2</v>
      </c>
      <c r="J731" s="75">
        <f>VLOOKUP(I731,Meters!$A$1:$B$165,2,FALSE)</f>
        <v>353220</v>
      </c>
      <c r="K731" s="75">
        <f t="shared" si="78"/>
        <v>7.3608515939074793E-5</v>
      </c>
      <c r="L731" s="75">
        <f t="shared" si="79"/>
        <v>1.594851178679954E-4</v>
      </c>
      <c r="M731" s="83">
        <f t="shared" si="80"/>
        <v>1</v>
      </c>
      <c r="O731" s="71" t="str">
        <f t="shared" si="81"/>
        <v/>
      </c>
    </row>
    <row r="732" spans="1:15" x14ac:dyDescent="0.2">
      <c r="A732" s="39" t="s">
        <v>11</v>
      </c>
      <c r="B732" s="40">
        <v>7</v>
      </c>
      <c r="C732" s="40">
        <v>32</v>
      </c>
      <c r="D732" s="41">
        <v>432</v>
      </c>
      <c r="E732" s="42">
        <v>61.714285714285701</v>
      </c>
      <c r="F732" s="41">
        <v>33887</v>
      </c>
      <c r="G732" s="43">
        <v>2</v>
      </c>
      <c r="H732" s="43">
        <v>2009</v>
      </c>
      <c r="I732" s="79" t="str">
        <f t="shared" si="77"/>
        <v>2009-2</v>
      </c>
      <c r="J732" s="75">
        <f>VLOOKUP(I732,Meters!$A$1:$B$165,2,FALSE)</f>
        <v>353220</v>
      </c>
      <c r="K732" s="75">
        <f t="shared" si="78"/>
        <v>1.747191147564852E-4</v>
      </c>
      <c r="L732" s="75">
        <f t="shared" si="79"/>
        <v>2.2842232414170579E-4</v>
      </c>
      <c r="M732" s="83">
        <f t="shared" si="80"/>
        <v>0.21875</v>
      </c>
      <c r="O732" s="71" t="str">
        <f t="shared" si="81"/>
        <v/>
      </c>
    </row>
    <row r="733" spans="1:15" x14ac:dyDescent="0.2">
      <c r="A733" s="39" t="s">
        <v>12</v>
      </c>
      <c r="B733" s="40">
        <v>31</v>
      </c>
      <c r="C733" s="40">
        <v>58</v>
      </c>
      <c r="D733" s="41">
        <v>11752</v>
      </c>
      <c r="E733" s="42">
        <v>379.09677419354801</v>
      </c>
      <c r="F733" s="41">
        <v>1504767</v>
      </c>
      <c r="G733" s="43">
        <v>2</v>
      </c>
      <c r="H733" s="43">
        <v>2009</v>
      </c>
      <c r="I733" s="79" t="str">
        <f t="shared" si="77"/>
        <v>2009-2</v>
      </c>
      <c r="J733" s="75">
        <f>VLOOKUP(I733,Meters!$A$1:$B$165,2,FALSE)</f>
        <v>353220</v>
      </c>
      <c r="K733" s="75">
        <f t="shared" si="78"/>
        <v>1.0732596517568315E-3</v>
      </c>
      <c r="L733" s="75">
        <f t="shared" si="79"/>
        <v>2.2903983809779501E-3</v>
      </c>
      <c r="M733" s="83">
        <f t="shared" si="80"/>
        <v>0.53448275862068961</v>
      </c>
      <c r="O733" s="71" t="str">
        <f t="shared" si="81"/>
        <v/>
      </c>
    </row>
    <row r="734" spans="1:15" x14ac:dyDescent="0.2">
      <c r="A734" s="39" t="s">
        <v>13</v>
      </c>
      <c r="B734" s="40">
        <v>9</v>
      </c>
      <c r="C734" s="40">
        <v>12</v>
      </c>
      <c r="D734" s="41">
        <v>248</v>
      </c>
      <c r="E734" s="42">
        <v>27.5555555555556</v>
      </c>
      <c r="F734" s="41">
        <v>37269</v>
      </c>
      <c r="G734" s="43">
        <v>2</v>
      </c>
      <c r="H734" s="43">
        <v>2009</v>
      </c>
      <c r="I734" s="79" t="str">
        <f t="shared" si="77"/>
        <v>2009-2</v>
      </c>
      <c r="J734" s="75">
        <f>VLOOKUP(I734,Meters!$A$1:$B$165,2,FALSE)</f>
        <v>353220</v>
      </c>
      <c r="K734" s="75">
        <f t="shared" si="78"/>
        <v>7.8012444243122131E-5</v>
      </c>
      <c r="L734" s="75">
        <f t="shared" si="79"/>
        <v>1.9539286186135208E-4</v>
      </c>
      <c r="M734" s="83">
        <f t="shared" si="80"/>
        <v>0.75</v>
      </c>
      <c r="O734" s="71" t="str">
        <f t="shared" si="81"/>
        <v/>
      </c>
    </row>
    <row r="735" spans="1:15" x14ac:dyDescent="0.2">
      <c r="A735" s="39" t="s">
        <v>14</v>
      </c>
      <c r="B735" s="40">
        <v>33</v>
      </c>
      <c r="C735" s="40">
        <v>77</v>
      </c>
      <c r="D735" s="41">
        <v>129</v>
      </c>
      <c r="E735" s="42">
        <v>3.9090909090909101</v>
      </c>
      <c r="F735" s="41">
        <v>13649</v>
      </c>
      <c r="G735" s="43">
        <v>2</v>
      </c>
      <c r="H735" s="43">
        <v>2009</v>
      </c>
      <c r="I735" s="79" t="str">
        <f t="shared" si="77"/>
        <v>2009-2</v>
      </c>
      <c r="J735" s="75">
        <f>VLOOKUP(I735,Meters!$A$1:$B$165,2,FALSE)</f>
        <v>353220</v>
      </c>
      <c r="K735" s="75">
        <f t="shared" si="78"/>
        <v>1.1067014634196564E-5</v>
      </c>
      <c r="L735" s="75">
        <f t="shared" si="79"/>
        <v>1.9515979682448178E-5</v>
      </c>
      <c r="M735" s="83">
        <f t="shared" si="80"/>
        <v>0.42857142857142855</v>
      </c>
      <c r="O735" s="71" t="str">
        <f t="shared" si="81"/>
        <v/>
      </c>
    </row>
    <row r="736" spans="1:15" x14ac:dyDescent="0.2">
      <c r="A736" s="39" t="s">
        <v>15</v>
      </c>
      <c r="B736" s="40">
        <v>27</v>
      </c>
      <c r="C736" s="40">
        <v>28</v>
      </c>
      <c r="D736" s="41">
        <v>1192</v>
      </c>
      <c r="E736" s="42">
        <v>44.148148148148103</v>
      </c>
      <c r="F736" s="41">
        <v>105205</v>
      </c>
      <c r="G736" s="43">
        <v>2</v>
      </c>
      <c r="H736" s="43">
        <v>2009</v>
      </c>
      <c r="I736" s="79" t="str">
        <f t="shared" si="77"/>
        <v>2009-2</v>
      </c>
      <c r="J736" s="75">
        <f>VLOOKUP(I736,Meters!$A$1:$B$165,2,FALSE)</f>
        <v>353220</v>
      </c>
      <c r="K736" s="75">
        <f t="shared" si="78"/>
        <v>1.2498767948629212E-4</v>
      </c>
      <c r="L736" s="75">
        <f t="shared" si="79"/>
        <v>1.838552687409866E-4</v>
      </c>
      <c r="M736" s="83">
        <f t="shared" si="80"/>
        <v>0.9642857142857143</v>
      </c>
      <c r="O736" s="71" t="str">
        <f t="shared" si="81"/>
        <v/>
      </c>
    </row>
    <row r="737" spans="1:15" x14ac:dyDescent="0.2">
      <c r="A737" s="39" t="s">
        <v>16</v>
      </c>
      <c r="B737" s="40">
        <v>67</v>
      </c>
      <c r="C737" s="40">
        <v>109</v>
      </c>
      <c r="D737" s="41">
        <v>169</v>
      </c>
      <c r="E737" s="42">
        <v>2.5223880597014898</v>
      </c>
      <c r="F737" s="41">
        <v>26856</v>
      </c>
      <c r="G737" s="43">
        <v>2</v>
      </c>
      <c r="H737" s="43">
        <v>2009</v>
      </c>
      <c r="I737" s="79" t="str">
        <f t="shared" si="77"/>
        <v>2009-2</v>
      </c>
      <c r="J737" s="75">
        <f>VLOOKUP(I737,Meters!$A$1:$B$165,2,FALSE)</f>
        <v>353220</v>
      </c>
      <c r="K737" s="75">
        <f t="shared" si="78"/>
        <v>7.1411246806565029E-6</v>
      </c>
      <c r="L737" s="75">
        <f t="shared" si="79"/>
        <v>1.8913416609833437E-5</v>
      </c>
      <c r="M737" s="83">
        <f t="shared" si="80"/>
        <v>0.61467889908256879</v>
      </c>
      <c r="O737" s="71" t="str">
        <f t="shared" si="81"/>
        <v/>
      </c>
    </row>
    <row r="738" spans="1:15" x14ac:dyDescent="0.2">
      <c r="A738" s="39" t="s">
        <v>17</v>
      </c>
      <c r="B738" s="40">
        <v>1</v>
      </c>
      <c r="C738" s="40">
        <v>6</v>
      </c>
      <c r="D738" s="41">
        <v>46</v>
      </c>
      <c r="E738" s="40">
        <v>46</v>
      </c>
      <c r="F738" s="41">
        <v>1474</v>
      </c>
      <c r="G738" s="43">
        <v>2</v>
      </c>
      <c r="H738" s="43">
        <v>2009</v>
      </c>
      <c r="I738" s="79" t="str">
        <f t="shared" si="77"/>
        <v>2009-2</v>
      </c>
      <c r="J738" s="75">
        <f>VLOOKUP(I738,Meters!$A$1:$B$165,2,FALSE)</f>
        <v>353220</v>
      </c>
      <c r="K738" s="75">
        <f t="shared" si="78"/>
        <v>1.3023045127682464E-4</v>
      </c>
      <c r="L738" s="75">
        <f t="shared" si="79"/>
        <v>6.9550610573202725E-5</v>
      </c>
      <c r="M738" s="83">
        <f t="shared" si="80"/>
        <v>0.16666666666666666</v>
      </c>
      <c r="O738" s="71" t="str">
        <f t="shared" si="81"/>
        <v/>
      </c>
    </row>
    <row r="739" spans="1:15" x14ac:dyDescent="0.2">
      <c r="A739" s="39" t="s">
        <v>18</v>
      </c>
      <c r="B739" s="40">
        <v>235</v>
      </c>
      <c r="C739" s="40">
        <v>311</v>
      </c>
      <c r="D739" s="41">
        <v>1</v>
      </c>
      <c r="E739" s="42">
        <v>4.2553191489361703E-3</v>
      </c>
      <c r="F739" s="41">
        <v>39</v>
      </c>
      <c r="G739" s="43">
        <v>2</v>
      </c>
      <c r="H739" s="43">
        <v>2009</v>
      </c>
      <c r="I739" s="79" t="str">
        <f t="shared" si="77"/>
        <v>2009-2</v>
      </c>
      <c r="J739" s="75">
        <f>VLOOKUP(I739,Meters!$A$1:$B$165,2,FALSE)</f>
        <v>353220</v>
      </c>
      <c r="K739" s="75">
        <f t="shared" si="78"/>
        <v>1.2047220284627627E-8</v>
      </c>
      <c r="L739" s="75">
        <f t="shared" si="79"/>
        <v>7.8306931850079575E-9</v>
      </c>
      <c r="M739" s="83">
        <f t="shared" si="80"/>
        <v>0.75562700964630225</v>
      </c>
      <c r="O739" s="71" t="str">
        <f t="shared" si="81"/>
        <v/>
      </c>
    </row>
    <row r="740" spans="1:15" x14ac:dyDescent="0.2">
      <c r="A740" s="39" t="s">
        <v>19</v>
      </c>
      <c r="B740" s="40">
        <v>38</v>
      </c>
      <c r="C740" s="40">
        <v>40</v>
      </c>
      <c r="D740" s="41">
        <v>1180</v>
      </c>
      <c r="E740" s="42">
        <v>31.052631578947398</v>
      </c>
      <c r="F740" s="41">
        <v>135747</v>
      </c>
      <c r="G740" s="43">
        <v>2</v>
      </c>
      <c r="H740" s="43">
        <v>2009</v>
      </c>
      <c r="I740" s="79" t="str">
        <f t="shared" si="77"/>
        <v>2009-2</v>
      </c>
      <c r="J740" s="75">
        <f>VLOOKUP(I740,Meters!$A$1:$B$165,2,FALSE)</f>
        <v>353220</v>
      </c>
      <c r="K740" s="75">
        <f t="shared" si="78"/>
        <v>8.7913004866506419E-5</v>
      </c>
      <c r="L740" s="75">
        <f t="shared" si="79"/>
        <v>1.6855828632222664E-4</v>
      </c>
      <c r="M740" s="83">
        <f t="shared" si="80"/>
        <v>0.95</v>
      </c>
      <c r="O740" s="71" t="str">
        <f t="shared" si="81"/>
        <v/>
      </c>
    </row>
    <row r="741" spans="1:15" x14ac:dyDescent="0.2">
      <c r="A741" s="39" t="s">
        <v>20</v>
      </c>
      <c r="B741" s="40">
        <v>37</v>
      </c>
      <c r="C741" s="40">
        <v>62</v>
      </c>
      <c r="D741" s="41">
        <v>3663</v>
      </c>
      <c r="E741" s="40">
        <v>99</v>
      </c>
      <c r="F741" s="41">
        <v>114532</v>
      </c>
      <c r="G741" s="43">
        <v>2</v>
      </c>
      <c r="H741" s="43">
        <v>2009</v>
      </c>
      <c r="I741" s="79" t="str">
        <f t="shared" si="77"/>
        <v>2009-2</v>
      </c>
      <c r="J741" s="75">
        <f>VLOOKUP(I741,Meters!$A$1:$B$165,2,FALSE)</f>
        <v>353220</v>
      </c>
      <c r="K741" s="75">
        <f t="shared" si="78"/>
        <v>2.8027857992186174E-4</v>
      </c>
      <c r="L741" s="75">
        <f t="shared" si="79"/>
        <v>1.4605908779511634E-4</v>
      </c>
      <c r="M741" s="83">
        <f t="shared" si="80"/>
        <v>0.59677419354838712</v>
      </c>
      <c r="O741" s="71" t="str">
        <f t="shared" si="81"/>
        <v/>
      </c>
    </row>
    <row r="742" spans="1:15" x14ac:dyDescent="0.2">
      <c r="A742" s="39" t="s">
        <v>21</v>
      </c>
      <c r="B742" s="40">
        <v>1</v>
      </c>
      <c r="C742" s="40">
        <v>1</v>
      </c>
      <c r="D742" s="41">
        <v>9</v>
      </c>
      <c r="E742" s="40">
        <v>9</v>
      </c>
      <c r="F742" s="41">
        <v>2394</v>
      </c>
      <c r="G742" s="43">
        <v>2</v>
      </c>
      <c r="H742" s="43">
        <v>2009</v>
      </c>
      <c r="I742" s="79" t="str">
        <f t="shared" si="77"/>
        <v>2009-2</v>
      </c>
      <c r="J742" s="75">
        <f>VLOOKUP(I742,Meters!$A$1:$B$165,2,FALSE)</f>
        <v>353220</v>
      </c>
      <c r="K742" s="75">
        <f t="shared" si="78"/>
        <v>2.5479870901987429E-5</v>
      </c>
      <c r="L742" s="75">
        <f t="shared" si="79"/>
        <v>1.1296076099881094E-4</v>
      </c>
      <c r="M742" s="83">
        <f t="shared" si="80"/>
        <v>1</v>
      </c>
      <c r="O742" s="71" t="str">
        <f t="shared" si="81"/>
        <v>2009-2-ext.</v>
      </c>
    </row>
    <row r="743" spans="1:15" x14ac:dyDescent="0.2">
      <c r="A743" s="39" t="s">
        <v>22</v>
      </c>
      <c r="B743" s="40">
        <v>3</v>
      </c>
      <c r="C743" s="40">
        <v>33</v>
      </c>
      <c r="D743" s="41">
        <v>226</v>
      </c>
      <c r="E743" s="42">
        <v>75.3333333333333</v>
      </c>
      <c r="F743" s="41">
        <v>40756</v>
      </c>
      <c r="G743" s="43">
        <v>2</v>
      </c>
      <c r="H743" s="43">
        <v>2009</v>
      </c>
      <c r="I743" s="79" t="str">
        <f t="shared" si="77"/>
        <v>2009-2</v>
      </c>
      <c r="J743" s="75">
        <f>VLOOKUP(I743,Meters!$A$1:$B$165,2,FALSE)</f>
        <v>353220</v>
      </c>
      <c r="K743" s="75">
        <f t="shared" si="78"/>
        <v>2.1327595643885766E-4</v>
      </c>
      <c r="L743" s="75">
        <f t="shared" si="79"/>
        <v>6.4102322128481426E-4</v>
      </c>
      <c r="M743" s="83">
        <f t="shared" si="80"/>
        <v>9.0909090909090912E-2</v>
      </c>
      <c r="O743" s="71" t="str">
        <f t="shared" si="81"/>
        <v>2009-2-ext.</v>
      </c>
    </row>
    <row r="744" spans="1:15" x14ac:dyDescent="0.2">
      <c r="A744" s="39" t="s">
        <v>23</v>
      </c>
      <c r="B744" s="40">
        <v>16</v>
      </c>
      <c r="C744" s="40">
        <v>16</v>
      </c>
      <c r="D744" s="41">
        <v>5885</v>
      </c>
      <c r="E744" s="42">
        <v>367.8125</v>
      </c>
      <c r="F744" s="41">
        <v>350765</v>
      </c>
      <c r="G744" s="43">
        <v>2</v>
      </c>
      <c r="H744" s="43">
        <v>2009</v>
      </c>
      <c r="I744" s="79" t="str">
        <f t="shared" si="77"/>
        <v>2009-2</v>
      </c>
      <c r="J744" s="75">
        <f>VLOOKUP(I744,Meters!$A$1:$B$165,2,FALSE)</f>
        <v>353220</v>
      </c>
      <c r="K744" s="75">
        <f t="shared" si="78"/>
        <v>1.0413127795708057E-3</v>
      </c>
      <c r="L744" s="75">
        <f t="shared" si="79"/>
        <v>1.0344267264971784E-3</v>
      </c>
      <c r="M744" s="83">
        <f t="shared" si="80"/>
        <v>1</v>
      </c>
      <c r="O744" s="71" t="str">
        <f t="shared" si="81"/>
        <v/>
      </c>
    </row>
    <row r="745" spans="1:15" x14ac:dyDescent="0.2">
      <c r="A745" s="39" t="s">
        <v>24</v>
      </c>
      <c r="B745" s="40">
        <v>11</v>
      </c>
      <c r="C745" s="40">
        <v>176</v>
      </c>
      <c r="D745" s="41">
        <v>1</v>
      </c>
      <c r="E745" s="42">
        <v>9.0909090909090898E-2</v>
      </c>
      <c r="F745" s="41">
        <v>166</v>
      </c>
      <c r="G745" s="43">
        <v>2</v>
      </c>
      <c r="H745" s="43">
        <v>2009</v>
      </c>
      <c r="I745" s="79" t="str">
        <f t="shared" si="77"/>
        <v>2009-2</v>
      </c>
      <c r="J745" s="75">
        <f>VLOOKUP(I745,Meters!$A$1:$B$165,2,FALSE)</f>
        <v>353220</v>
      </c>
      <c r="K745" s="75">
        <f t="shared" si="78"/>
        <v>2.5737243335340837E-7</v>
      </c>
      <c r="L745" s="75">
        <f t="shared" si="79"/>
        <v>7.1206373227776314E-7</v>
      </c>
      <c r="M745" s="83">
        <f t="shared" si="80"/>
        <v>6.25E-2</v>
      </c>
      <c r="O745" s="71" t="str">
        <f t="shared" si="81"/>
        <v/>
      </c>
    </row>
    <row r="746" spans="1:15" x14ac:dyDescent="0.2">
      <c r="A746" s="39" t="s">
        <v>26</v>
      </c>
      <c r="B746" s="40">
        <v>5</v>
      </c>
      <c r="C746" s="40">
        <v>7</v>
      </c>
      <c r="D746" s="41">
        <v>3044</v>
      </c>
      <c r="E746" s="42">
        <v>608.79999999999995</v>
      </c>
      <c r="F746" s="41">
        <v>317712</v>
      </c>
      <c r="G746" s="43">
        <v>2</v>
      </c>
      <c r="H746" s="43">
        <v>2009</v>
      </c>
      <c r="I746" s="79" t="str">
        <f t="shared" si="77"/>
        <v>2009-2</v>
      </c>
      <c r="J746" s="75">
        <f>VLOOKUP(I746,Meters!$A$1:$B$165,2,FALSE)</f>
        <v>353220</v>
      </c>
      <c r="K746" s="75">
        <f t="shared" si="78"/>
        <v>1.7235717116811052E-3</v>
      </c>
      <c r="L746" s="75">
        <f t="shared" si="79"/>
        <v>2.9982447200045297E-3</v>
      </c>
      <c r="M746" s="83">
        <f t="shared" si="80"/>
        <v>0.7142857142857143</v>
      </c>
      <c r="O746" s="71" t="str">
        <f t="shared" si="81"/>
        <v/>
      </c>
    </row>
    <row r="747" spans="1:15" x14ac:dyDescent="0.2">
      <c r="A747" s="39" t="s">
        <v>27</v>
      </c>
      <c r="B747" s="40">
        <v>2</v>
      </c>
      <c r="C747" s="40">
        <v>6</v>
      </c>
      <c r="D747" s="41">
        <v>19</v>
      </c>
      <c r="E747" s="42">
        <v>9.5</v>
      </c>
      <c r="F747" s="41">
        <v>2965</v>
      </c>
      <c r="G747" s="43">
        <v>2</v>
      </c>
      <c r="H747" s="43">
        <v>2009</v>
      </c>
      <c r="I747" s="79" t="str">
        <f t="shared" si="77"/>
        <v>2009-2</v>
      </c>
      <c r="J747" s="75">
        <f>VLOOKUP(I747,Meters!$A$1:$B$165,2,FALSE)</f>
        <v>353220</v>
      </c>
      <c r="K747" s="75">
        <f t="shared" si="78"/>
        <v>2.6895419285431176E-5</v>
      </c>
      <c r="L747" s="75">
        <f t="shared" si="79"/>
        <v>6.9951682615178461E-5</v>
      </c>
      <c r="M747" s="83">
        <f t="shared" si="80"/>
        <v>0.33333333333333331</v>
      </c>
      <c r="O747" s="71" t="str">
        <f t="shared" si="81"/>
        <v/>
      </c>
    </row>
    <row r="748" spans="1:15" x14ac:dyDescent="0.2">
      <c r="A748" s="39" t="s">
        <v>28</v>
      </c>
      <c r="B748" s="40">
        <v>192</v>
      </c>
      <c r="C748" s="40">
        <v>200</v>
      </c>
      <c r="D748" s="41">
        <v>16489</v>
      </c>
      <c r="E748" s="42">
        <v>85.8802083333333</v>
      </c>
      <c r="F748" s="41">
        <v>4370016</v>
      </c>
      <c r="G748" s="43">
        <v>2</v>
      </c>
      <c r="H748" s="43">
        <v>2009</v>
      </c>
      <c r="I748" s="79" t="str">
        <f t="shared" si="77"/>
        <v>2009-2</v>
      </c>
      <c r="J748" s="75">
        <f>VLOOKUP(I748,Meters!$A$1:$B$165,2,FALSE)</f>
        <v>353220</v>
      </c>
      <c r="K748" s="75">
        <f t="shared" si="78"/>
        <v>2.4313518015212418E-4</v>
      </c>
      <c r="L748" s="75">
        <f t="shared" si="79"/>
        <v>1.0739529660457124E-3</v>
      </c>
      <c r="M748" s="83">
        <f t="shared" si="80"/>
        <v>0.96</v>
      </c>
      <c r="O748" s="71" t="str">
        <f t="shared" si="81"/>
        <v>2009-2-ext.</v>
      </c>
    </row>
    <row r="749" spans="1:15" x14ac:dyDescent="0.2">
      <c r="A749" s="39" t="s">
        <v>29</v>
      </c>
      <c r="B749" s="40">
        <v>6</v>
      </c>
      <c r="C749" s="40">
        <v>6</v>
      </c>
      <c r="D749" s="41">
        <v>11364</v>
      </c>
      <c r="E749" s="40">
        <v>1894</v>
      </c>
      <c r="F749" s="41">
        <v>1397637</v>
      </c>
      <c r="G749" s="43">
        <v>2</v>
      </c>
      <c r="H749" s="43">
        <v>2009</v>
      </c>
      <c r="I749" s="79" t="str">
        <f t="shared" si="77"/>
        <v>2009-2</v>
      </c>
      <c r="J749" s="75">
        <f>VLOOKUP(I749,Meters!$A$1:$B$165,2,FALSE)</f>
        <v>353220</v>
      </c>
      <c r="K749" s="75">
        <f t="shared" si="78"/>
        <v>5.3620972764849102E-3</v>
      </c>
      <c r="L749" s="75">
        <f t="shared" si="79"/>
        <v>1.0991237755506483E-2</v>
      </c>
      <c r="M749" s="83">
        <f t="shared" si="80"/>
        <v>1</v>
      </c>
      <c r="O749" s="71" t="str">
        <f t="shared" si="81"/>
        <v/>
      </c>
    </row>
    <row r="750" spans="1:15" x14ac:dyDescent="0.2">
      <c r="A750" s="39" t="s">
        <v>30</v>
      </c>
      <c r="B750" s="40">
        <v>143</v>
      </c>
      <c r="C750" s="40">
        <v>147</v>
      </c>
      <c r="D750" s="41">
        <v>18287</v>
      </c>
      <c r="E750" s="42">
        <v>127.88111888111899</v>
      </c>
      <c r="F750" s="41">
        <v>3705109</v>
      </c>
      <c r="G750" s="43">
        <v>2</v>
      </c>
      <c r="H750" s="43">
        <v>2009</v>
      </c>
      <c r="I750" s="79" t="str">
        <f t="shared" si="77"/>
        <v>2009-2</v>
      </c>
      <c r="J750" s="75">
        <f>VLOOKUP(I750,Meters!$A$1:$B$165,2,FALSE)</f>
        <v>353220</v>
      </c>
      <c r="K750" s="75">
        <f t="shared" si="78"/>
        <v>3.62043822210291E-4</v>
      </c>
      <c r="L750" s="75">
        <f t="shared" si="79"/>
        <v>1.2225550245764287E-3</v>
      </c>
      <c r="M750" s="83">
        <f t="shared" si="80"/>
        <v>0.97278911564625847</v>
      </c>
      <c r="O750" s="71" t="str">
        <f t="shared" si="81"/>
        <v>2009-2-ext.</v>
      </c>
    </row>
    <row r="751" spans="1:15" x14ac:dyDescent="0.2">
      <c r="A751" s="39" t="s">
        <v>31</v>
      </c>
      <c r="B751" s="40">
        <v>61</v>
      </c>
      <c r="C751" s="40">
        <v>93</v>
      </c>
      <c r="D751" s="41">
        <v>19667</v>
      </c>
      <c r="E751" s="42">
        <v>322.40983606557398</v>
      </c>
      <c r="F751" s="41">
        <v>862502</v>
      </c>
      <c r="G751" s="43">
        <v>2</v>
      </c>
      <c r="H751" s="43">
        <v>2009</v>
      </c>
      <c r="I751" s="79" t="str">
        <f t="shared" si="77"/>
        <v>2009-2</v>
      </c>
      <c r="J751" s="75">
        <f>VLOOKUP(I751,Meters!$A$1:$B$165,2,FALSE)</f>
        <v>353220</v>
      </c>
      <c r="K751" s="75">
        <f t="shared" si="78"/>
        <v>9.127734444979729E-4</v>
      </c>
      <c r="L751" s="75">
        <f t="shared" si="79"/>
        <v>6.6716574416229445E-4</v>
      </c>
      <c r="M751" s="83">
        <f t="shared" si="80"/>
        <v>0.65591397849462363</v>
      </c>
      <c r="O751" s="71" t="str">
        <f t="shared" si="81"/>
        <v/>
      </c>
    </row>
    <row r="752" spans="1:15" x14ac:dyDescent="0.2">
      <c r="A752" s="39" t="s">
        <v>32</v>
      </c>
      <c r="B752" s="40">
        <v>20</v>
      </c>
      <c r="C752" s="40">
        <v>21</v>
      </c>
      <c r="D752" s="41">
        <v>3761</v>
      </c>
      <c r="E752" s="42">
        <v>188.05</v>
      </c>
      <c r="F752" s="41">
        <v>638654</v>
      </c>
      <c r="G752" s="43">
        <v>2</v>
      </c>
      <c r="H752" s="43">
        <v>2009</v>
      </c>
      <c r="I752" s="79" t="str">
        <f t="shared" si="77"/>
        <v>2009-2</v>
      </c>
      <c r="J752" s="75">
        <f>VLOOKUP(I752,Meters!$A$1:$B$165,2,FALSE)</f>
        <v>353220</v>
      </c>
      <c r="K752" s="75">
        <f t="shared" si="78"/>
        <v>5.3238774701319289E-4</v>
      </c>
      <c r="L752" s="75">
        <f t="shared" si="79"/>
        <v>1.5067427287998036E-3</v>
      </c>
      <c r="M752" s="83">
        <f t="shared" si="80"/>
        <v>0.95238095238095233</v>
      </c>
      <c r="O752" s="71" t="str">
        <f t="shared" si="81"/>
        <v/>
      </c>
    </row>
    <row r="753" spans="1:15" x14ac:dyDescent="0.2">
      <c r="A753" s="39" t="s">
        <v>33</v>
      </c>
      <c r="B753" s="40">
        <v>5</v>
      </c>
      <c r="C753" s="40">
        <v>12</v>
      </c>
      <c r="D753" s="41">
        <v>127</v>
      </c>
      <c r="E753" s="42">
        <v>25.4</v>
      </c>
      <c r="F753" s="41">
        <v>26258</v>
      </c>
      <c r="G753" s="43">
        <v>2</v>
      </c>
      <c r="H753" s="43">
        <v>2009</v>
      </c>
      <c r="I753" s="79" t="str">
        <f t="shared" si="77"/>
        <v>2009-2</v>
      </c>
      <c r="J753" s="75">
        <f>VLOOKUP(I753,Meters!$A$1:$B$165,2,FALSE)</f>
        <v>353220</v>
      </c>
      <c r="K753" s="75">
        <f t="shared" si="78"/>
        <v>7.1909857878942301E-5</v>
      </c>
      <c r="L753" s="75">
        <f t="shared" si="79"/>
        <v>2.4779646301643921E-4</v>
      </c>
      <c r="M753" s="83">
        <f t="shared" si="80"/>
        <v>0.41666666666666669</v>
      </c>
      <c r="O753" s="71" t="str">
        <f t="shared" si="81"/>
        <v>2009-2-ext.</v>
      </c>
    </row>
    <row r="754" spans="1:15" x14ac:dyDescent="0.2">
      <c r="A754" s="39" t="s">
        <v>34</v>
      </c>
      <c r="B754" s="40">
        <v>15</v>
      </c>
      <c r="C754" s="40">
        <v>16</v>
      </c>
      <c r="D754" s="41">
        <v>1463</v>
      </c>
      <c r="E754" s="42">
        <v>97.533333333333303</v>
      </c>
      <c r="F754" s="41">
        <v>308293</v>
      </c>
      <c r="G754" s="43">
        <v>2</v>
      </c>
      <c r="H754" s="43">
        <v>2009</v>
      </c>
      <c r="I754" s="79" t="str">
        <f t="shared" si="77"/>
        <v>2009-2</v>
      </c>
      <c r="J754" s="75">
        <f>VLOOKUP(I754,Meters!$A$1:$B$165,2,FALSE)</f>
        <v>353220</v>
      </c>
      <c r="K754" s="75">
        <f t="shared" si="78"/>
        <v>2.7612630466376001E-4</v>
      </c>
      <c r="L754" s="75">
        <f t="shared" si="79"/>
        <v>9.6978590617116157E-4</v>
      </c>
      <c r="M754" s="83">
        <f t="shared" si="80"/>
        <v>0.9375</v>
      </c>
      <c r="O754" s="71" t="str">
        <f t="shared" si="81"/>
        <v>2009-2-ext.</v>
      </c>
    </row>
    <row r="755" spans="1:15" x14ac:dyDescent="0.2">
      <c r="A755" s="39" t="s">
        <v>56</v>
      </c>
      <c r="B755" s="40">
        <v>4</v>
      </c>
      <c r="C755" s="40">
        <v>4</v>
      </c>
      <c r="D755" s="41">
        <v>6198</v>
      </c>
      <c r="E755" s="42">
        <v>1549.5</v>
      </c>
      <c r="F755" s="41">
        <v>275596</v>
      </c>
      <c r="G755" s="43">
        <v>2</v>
      </c>
      <c r="H755" s="43">
        <v>2009</v>
      </c>
      <c r="I755" s="79" t="str">
        <f t="shared" si="77"/>
        <v>2009-2</v>
      </c>
      <c r="J755" s="75">
        <f>VLOOKUP(I755,Meters!$A$1:$B$165,2,FALSE)</f>
        <v>353220</v>
      </c>
      <c r="K755" s="75">
        <f t="shared" si="78"/>
        <v>4.3867844402921694E-3</v>
      </c>
      <c r="L755" s="75">
        <f t="shared" si="79"/>
        <v>3.2509956023630219E-3</v>
      </c>
      <c r="M755" s="83">
        <f t="shared" si="80"/>
        <v>1</v>
      </c>
      <c r="O755" s="71" t="str">
        <f t="shared" si="81"/>
        <v/>
      </c>
    </row>
    <row r="756" spans="1:15" x14ac:dyDescent="0.2">
      <c r="A756" s="39" t="s">
        <v>36</v>
      </c>
      <c r="B756" s="40">
        <v>65</v>
      </c>
      <c r="C756" s="40">
        <v>146</v>
      </c>
      <c r="D756" s="41">
        <v>389</v>
      </c>
      <c r="E756" s="42">
        <v>5.9846153846153802</v>
      </c>
      <c r="F756" s="41">
        <v>40841</v>
      </c>
      <c r="G756" s="43">
        <v>2</v>
      </c>
      <c r="H756" s="43">
        <v>2009</v>
      </c>
      <c r="I756" s="79" t="str">
        <f t="shared" si="77"/>
        <v>2009-2</v>
      </c>
      <c r="J756" s="75">
        <f>VLOOKUP(I756,Meters!$A$1:$B$165,2,FALSE)</f>
        <v>353220</v>
      </c>
      <c r="K756" s="75">
        <f t="shared" si="78"/>
        <v>1.694302526644975E-5</v>
      </c>
      <c r="L756" s="75">
        <f t="shared" si="79"/>
        <v>2.964739052729538E-5</v>
      </c>
      <c r="M756" s="83">
        <f t="shared" si="80"/>
        <v>0.4452054794520548</v>
      </c>
      <c r="O756" s="71" t="str">
        <f t="shared" si="81"/>
        <v/>
      </c>
    </row>
    <row r="757" spans="1:15" x14ac:dyDescent="0.2">
      <c r="A757" s="39" t="s">
        <v>37</v>
      </c>
      <c r="B757" s="40">
        <v>15</v>
      </c>
      <c r="C757" s="40">
        <v>28</v>
      </c>
      <c r="D757" s="41">
        <v>34</v>
      </c>
      <c r="E757" s="42">
        <v>2.2666666666666702</v>
      </c>
      <c r="F757" s="41">
        <v>3353</v>
      </c>
      <c r="G757" s="43">
        <v>2</v>
      </c>
      <c r="H757" s="43">
        <v>2009</v>
      </c>
      <c r="I757" s="79" t="str">
        <f t="shared" si="77"/>
        <v>2009-2</v>
      </c>
      <c r="J757" s="75">
        <f>VLOOKUP(I757,Meters!$A$1:$B$165,2,FALSE)</f>
        <v>353220</v>
      </c>
      <c r="K757" s="75">
        <f t="shared" si="78"/>
        <v>6.4171526716116587E-6</v>
      </c>
      <c r="L757" s="75">
        <f t="shared" si="79"/>
        <v>1.0547408288193086E-5</v>
      </c>
      <c r="M757" s="83">
        <f t="shared" si="80"/>
        <v>0.5357142857142857</v>
      </c>
      <c r="O757" s="71" t="str">
        <f t="shared" si="81"/>
        <v/>
      </c>
    </row>
    <row r="758" spans="1:15" x14ac:dyDescent="0.2">
      <c r="A758" s="39" t="s">
        <v>38</v>
      </c>
      <c r="B758" s="40">
        <v>6</v>
      </c>
      <c r="C758" s="40">
        <v>11</v>
      </c>
      <c r="D758" s="41">
        <v>1462</v>
      </c>
      <c r="E758" s="42">
        <v>243.666666666667</v>
      </c>
      <c r="F758" s="41">
        <v>477339</v>
      </c>
      <c r="G758" s="43">
        <v>2</v>
      </c>
      <c r="H758" s="43">
        <v>2009</v>
      </c>
      <c r="I758" s="79" t="str">
        <f t="shared" si="77"/>
        <v>2009-2</v>
      </c>
      <c r="J758" s="75">
        <f>VLOOKUP(I758,Meters!$A$1:$B$165,2,FALSE)</f>
        <v>353220</v>
      </c>
      <c r="K758" s="75">
        <f t="shared" si="78"/>
        <v>6.8984391219825323E-4</v>
      </c>
      <c r="L758" s="75">
        <f t="shared" si="79"/>
        <v>3.7538691655814175E-3</v>
      </c>
      <c r="M758" s="83">
        <f t="shared" si="80"/>
        <v>0.54545454545454541</v>
      </c>
      <c r="O758" s="71" t="str">
        <f t="shared" si="81"/>
        <v>2009-2-ext.</v>
      </c>
    </row>
    <row r="759" spans="1:15" x14ac:dyDescent="0.2">
      <c r="A759" s="39" t="s">
        <v>39</v>
      </c>
      <c r="B759" s="40">
        <v>260</v>
      </c>
      <c r="C759" s="40">
        <v>260</v>
      </c>
      <c r="D759" s="41">
        <v>2473</v>
      </c>
      <c r="E759" s="42">
        <v>9.5115384615384606</v>
      </c>
      <c r="F759" s="41">
        <v>253007</v>
      </c>
      <c r="G759" s="43">
        <v>2</v>
      </c>
      <c r="H759" s="43">
        <v>2009</v>
      </c>
      <c r="I759" s="79" t="str">
        <f t="shared" si="77"/>
        <v>2009-2</v>
      </c>
      <c r="J759" s="75">
        <f>VLOOKUP(I759,Meters!$A$1:$B$165,2,FALSE)</f>
        <v>353220</v>
      </c>
      <c r="K759" s="75">
        <f t="shared" si="78"/>
        <v>2.6928085786587568E-5</v>
      </c>
      <c r="L759" s="75">
        <f t="shared" si="79"/>
        <v>4.5915852544865626E-5</v>
      </c>
      <c r="M759" s="83">
        <f t="shared" si="80"/>
        <v>1</v>
      </c>
      <c r="O759" s="71" t="str">
        <f t="shared" si="81"/>
        <v/>
      </c>
    </row>
    <row r="760" spans="1:15" x14ac:dyDescent="0.2">
      <c r="A760" s="39" t="s">
        <v>40</v>
      </c>
      <c r="B760" s="40">
        <v>2</v>
      </c>
      <c r="C760" s="40">
        <v>3</v>
      </c>
      <c r="D760" s="41">
        <v>4104</v>
      </c>
      <c r="E760" s="40">
        <v>2052</v>
      </c>
      <c r="F760" s="41">
        <v>128627</v>
      </c>
      <c r="G760" s="43">
        <v>2</v>
      </c>
      <c r="H760" s="43">
        <v>2009</v>
      </c>
      <c r="I760" s="79" t="str">
        <f t="shared" si="77"/>
        <v>2009-2</v>
      </c>
      <c r="J760" s="75">
        <f>VLOOKUP(I760,Meters!$A$1:$B$165,2,FALSE)</f>
        <v>353220</v>
      </c>
      <c r="K760" s="75">
        <f t="shared" si="78"/>
        <v>5.8094105656531338E-3</v>
      </c>
      <c r="L760" s="75">
        <f t="shared" si="79"/>
        <v>3.0346290319536455E-3</v>
      </c>
      <c r="M760" s="83">
        <f t="shared" si="80"/>
        <v>0.66666666666666663</v>
      </c>
      <c r="O760" s="71" t="str">
        <f t="shared" si="81"/>
        <v/>
      </c>
    </row>
    <row r="761" spans="1:15" x14ac:dyDescent="0.2">
      <c r="A761" s="39" t="s">
        <v>41</v>
      </c>
      <c r="B761" s="40">
        <v>2</v>
      </c>
      <c r="C761" s="40">
        <v>2</v>
      </c>
      <c r="D761" s="41">
        <v>3</v>
      </c>
      <c r="E761" s="42">
        <v>1.5</v>
      </c>
      <c r="F761" s="41">
        <v>663</v>
      </c>
      <c r="G761" s="43">
        <v>2</v>
      </c>
      <c r="H761" s="43">
        <v>2009</v>
      </c>
      <c r="I761" s="79" t="str">
        <f t="shared" si="77"/>
        <v>2009-2</v>
      </c>
      <c r="J761" s="75">
        <f>VLOOKUP(I761,Meters!$A$1:$B$165,2,FALSE)</f>
        <v>353220</v>
      </c>
      <c r="K761" s="75">
        <f t="shared" si="78"/>
        <v>4.246645150331238E-6</v>
      </c>
      <c r="L761" s="75">
        <f t="shared" si="79"/>
        <v>1.5641809637053396E-5</v>
      </c>
      <c r="M761" s="83">
        <f t="shared" si="80"/>
        <v>1</v>
      </c>
      <c r="O761" s="71" t="str">
        <f t="shared" si="81"/>
        <v>2009-2-ext.</v>
      </c>
    </row>
    <row r="762" spans="1:15" x14ac:dyDescent="0.2">
      <c r="A762" s="39" t="s">
        <v>43</v>
      </c>
      <c r="B762" s="40">
        <v>32</v>
      </c>
      <c r="C762" s="40">
        <v>37</v>
      </c>
      <c r="D762" s="41">
        <v>195</v>
      </c>
      <c r="E762" s="42">
        <v>6.09375</v>
      </c>
      <c r="F762" s="41">
        <v>100993</v>
      </c>
      <c r="G762" s="43">
        <v>2</v>
      </c>
      <c r="H762" s="43">
        <v>2009</v>
      </c>
      <c r="I762" s="79" t="str">
        <f t="shared" si="77"/>
        <v>2009-2</v>
      </c>
      <c r="J762" s="75">
        <f>VLOOKUP(I762,Meters!$A$1:$B$165,2,FALSE)</f>
        <v>353220</v>
      </c>
      <c r="K762" s="75">
        <f t="shared" si="78"/>
        <v>1.7251995923220657E-5</v>
      </c>
      <c r="L762" s="75">
        <f t="shared" si="79"/>
        <v>1.4891716446784818E-4</v>
      </c>
      <c r="M762" s="83">
        <f t="shared" si="80"/>
        <v>0.86486486486486491</v>
      </c>
      <c r="O762" s="71" t="str">
        <f t="shared" si="81"/>
        <v>2009-2-ext.</v>
      </c>
    </row>
    <row r="763" spans="1:15" x14ac:dyDescent="0.2">
      <c r="A763" s="39" t="s">
        <v>44</v>
      </c>
      <c r="B763" s="40">
        <v>12</v>
      </c>
      <c r="C763" s="40">
        <v>15</v>
      </c>
      <c r="D763" s="41">
        <v>104</v>
      </c>
      <c r="E763" s="42">
        <v>8.6666666666666696</v>
      </c>
      <c r="F763" s="41">
        <v>32677</v>
      </c>
      <c r="G763" s="43">
        <v>2</v>
      </c>
      <c r="H763" s="43">
        <v>2009</v>
      </c>
      <c r="I763" s="79" t="str">
        <f t="shared" si="77"/>
        <v>2009-2</v>
      </c>
      <c r="J763" s="75">
        <f>VLOOKUP(I763,Meters!$A$1:$B$165,2,FALSE)</f>
        <v>353220</v>
      </c>
      <c r="K763" s="75">
        <f t="shared" si="78"/>
        <v>2.4536171979691607E-5</v>
      </c>
      <c r="L763" s="75">
        <f t="shared" si="79"/>
        <v>1.284885403494203E-4</v>
      </c>
      <c r="M763" s="83">
        <f t="shared" si="80"/>
        <v>0.8</v>
      </c>
      <c r="O763" s="71" t="str">
        <f t="shared" si="81"/>
        <v>2009-2-ext.</v>
      </c>
    </row>
    <row r="764" spans="1:15" x14ac:dyDescent="0.2">
      <c r="A764" s="39" t="s">
        <v>45</v>
      </c>
      <c r="B764" s="40">
        <v>15</v>
      </c>
      <c r="C764" s="40">
        <v>20</v>
      </c>
      <c r="D764" s="41">
        <v>136</v>
      </c>
      <c r="E764" s="42">
        <v>9.06666666666667</v>
      </c>
      <c r="F764" s="41">
        <v>15325</v>
      </c>
      <c r="G764" s="43">
        <v>2</v>
      </c>
      <c r="H764" s="43">
        <v>2009</v>
      </c>
      <c r="I764" s="79" t="str">
        <f t="shared" si="77"/>
        <v>2009-2</v>
      </c>
      <c r="J764" s="75">
        <f>VLOOKUP(I764,Meters!$A$1:$B$165,2,FALSE)</f>
        <v>353220</v>
      </c>
      <c r="K764" s="75">
        <f t="shared" si="78"/>
        <v>2.5668610686446604E-5</v>
      </c>
      <c r="L764" s="75">
        <f t="shared" si="79"/>
        <v>4.8207286613945374E-5</v>
      </c>
      <c r="M764" s="83">
        <f t="shared" si="80"/>
        <v>0.75</v>
      </c>
      <c r="O764" s="71" t="str">
        <f t="shared" si="81"/>
        <v/>
      </c>
    </row>
    <row r="765" spans="1:15" x14ac:dyDescent="0.2">
      <c r="A765" s="39" t="s">
        <v>46</v>
      </c>
      <c r="B765" s="40">
        <v>47</v>
      </c>
      <c r="C765" s="40">
        <v>92</v>
      </c>
      <c r="D765" s="41">
        <v>6441</v>
      </c>
      <c r="E765" s="42">
        <v>137.04255319148899</v>
      </c>
      <c r="F765" s="41">
        <v>875962</v>
      </c>
      <c r="G765" s="43">
        <v>2</v>
      </c>
      <c r="H765" s="43">
        <v>2009</v>
      </c>
      <c r="I765" s="79" t="str">
        <f t="shared" si="77"/>
        <v>2009-2</v>
      </c>
      <c r="J765" s="75">
        <f>VLOOKUP(I765,Meters!$A$1:$B$165,2,FALSE)</f>
        <v>353220</v>
      </c>
      <c r="K765" s="75">
        <f t="shared" si="78"/>
        <v>3.8798072926643165E-4</v>
      </c>
      <c r="L765" s="75">
        <f t="shared" si="79"/>
        <v>8.7940893124691306E-4</v>
      </c>
      <c r="M765" s="83">
        <f t="shared" si="80"/>
        <v>0.51086956521739135</v>
      </c>
      <c r="O765" s="71" t="str">
        <f t="shared" si="81"/>
        <v/>
      </c>
    </row>
    <row r="766" spans="1:15" x14ac:dyDescent="0.2">
      <c r="A766" s="39" t="s">
        <v>47</v>
      </c>
      <c r="B766" s="40">
        <v>27</v>
      </c>
      <c r="C766" s="40">
        <v>98</v>
      </c>
      <c r="D766" s="41">
        <v>505</v>
      </c>
      <c r="E766" s="42">
        <v>18.703703703703699</v>
      </c>
      <c r="F766" s="41">
        <v>52329</v>
      </c>
      <c r="G766" s="43">
        <v>2</v>
      </c>
      <c r="H766" s="43">
        <v>2009</v>
      </c>
      <c r="I766" s="79" t="str">
        <f t="shared" si="77"/>
        <v>2009-2</v>
      </c>
      <c r="J766" s="75">
        <f>VLOOKUP(I766,Meters!$A$1:$B$165,2,FALSE)</f>
        <v>353220</v>
      </c>
      <c r="K766" s="75">
        <f t="shared" si="78"/>
        <v>5.2951995084377157E-5</v>
      </c>
      <c r="L766" s="75">
        <f t="shared" si="79"/>
        <v>9.1449668342256509E-5</v>
      </c>
      <c r="M766" s="83">
        <f t="shared" si="80"/>
        <v>0.27551020408163263</v>
      </c>
      <c r="O766" s="71" t="str">
        <f t="shared" si="81"/>
        <v/>
      </c>
    </row>
    <row r="767" spans="1:15" x14ac:dyDescent="0.2">
      <c r="A767" s="39" t="s">
        <v>48</v>
      </c>
      <c r="B767" s="40">
        <v>37</v>
      </c>
      <c r="C767" s="40">
        <v>40</v>
      </c>
      <c r="D767" s="41">
        <v>832</v>
      </c>
      <c r="E767" s="42">
        <v>22.486486486486498</v>
      </c>
      <c r="F767" s="41">
        <v>238971</v>
      </c>
      <c r="G767" s="43">
        <v>2</v>
      </c>
      <c r="H767" s="43">
        <v>2009</v>
      </c>
      <c r="I767" s="79" t="str">
        <f t="shared" si="77"/>
        <v>2009-2</v>
      </c>
      <c r="J767" s="75">
        <f>VLOOKUP(I767,Meters!$A$1:$B$165,2,FALSE)</f>
        <v>353220</v>
      </c>
      <c r="K767" s="75">
        <f t="shared" si="78"/>
        <v>6.3661419190551207E-5</v>
      </c>
      <c r="L767" s="75">
        <f t="shared" si="79"/>
        <v>3.0475226372967177E-4</v>
      </c>
      <c r="M767" s="83">
        <f t="shared" si="80"/>
        <v>0.92500000000000004</v>
      </c>
      <c r="O767" s="71" t="str">
        <f t="shared" si="81"/>
        <v>2009-2-ext.</v>
      </c>
    </row>
    <row r="768" spans="1:15" x14ac:dyDescent="0.2">
      <c r="A768" s="39" t="s">
        <v>49</v>
      </c>
      <c r="B768" s="40">
        <v>53</v>
      </c>
      <c r="C768" s="40">
        <v>56</v>
      </c>
      <c r="D768" s="41">
        <v>123</v>
      </c>
      <c r="E768" s="42">
        <v>2.32075471698113</v>
      </c>
      <c r="F768" s="41">
        <v>38311</v>
      </c>
      <c r="G768" s="43">
        <v>2</v>
      </c>
      <c r="H768" s="43">
        <v>2009</v>
      </c>
      <c r="I768" s="79" t="str">
        <f t="shared" si="77"/>
        <v>2009-2</v>
      </c>
      <c r="J768" s="75">
        <f>VLOOKUP(I768,Meters!$A$1:$B$165,2,FALSE)</f>
        <v>353220</v>
      </c>
      <c r="K768" s="75">
        <f t="shared" si="78"/>
        <v>6.5702811759841739E-6</v>
      </c>
      <c r="L768" s="75">
        <f t="shared" si="79"/>
        <v>3.4107593784976928E-5</v>
      </c>
      <c r="M768" s="83">
        <f t="shared" si="80"/>
        <v>0.9464285714285714</v>
      </c>
      <c r="O768" s="71" t="str">
        <f t="shared" si="81"/>
        <v>2009-2-ext.</v>
      </c>
    </row>
    <row r="769" spans="1:15" x14ac:dyDescent="0.2">
      <c r="A769" s="39" t="s">
        <v>51</v>
      </c>
      <c r="B769" s="40">
        <v>254</v>
      </c>
      <c r="C769" s="40">
        <v>292</v>
      </c>
      <c r="D769" s="41">
        <v>13245</v>
      </c>
      <c r="E769" s="42">
        <v>52.145669291338599</v>
      </c>
      <c r="F769" s="41">
        <v>944804</v>
      </c>
      <c r="G769" s="43">
        <v>2</v>
      </c>
      <c r="H769" s="43">
        <v>2009</v>
      </c>
      <c r="I769" s="79" t="str">
        <f t="shared" si="77"/>
        <v>2009-2</v>
      </c>
      <c r="J769" s="75">
        <f>VLOOKUP(I769,Meters!$A$1:$B$165,2,FALSE)</f>
        <v>353220</v>
      </c>
      <c r="K769" s="75">
        <f t="shared" si="78"/>
        <v>1.4762943573789309E-4</v>
      </c>
      <c r="L769" s="75">
        <f t="shared" si="79"/>
        <v>1.7551388121669101E-4</v>
      </c>
      <c r="M769" s="83">
        <f t="shared" si="80"/>
        <v>0.86986301369863017</v>
      </c>
      <c r="O769" s="71" t="str">
        <f t="shared" si="81"/>
        <v/>
      </c>
    </row>
    <row r="770" spans="1:15" x14ac:dyDescent="0.2">
      <c r="A770" s="39" t="s">
        <v>52</v>
      </c>
      <c r="B770" s="40">
        <v>29</v>
      </c>
      <c r="C770" s="40">
        <v>37</v>
      </c>
      <c r="D770" s="41">
        <v>3561</v>
      </c>
      <c r="E770" s="42">
        <v>122.793103448276</v>
      </c>
      <c r="F770" s="41">
        <v>635221</v>
      </c>
      <c r="G770" s="43">
        <v>2</v>
      </c>
      <c r="H770" s="43">
        <v>2009</v>
      </c>
      <c r="I770" s="79" t="str">
        <f t="shared" si="77"/>
        <v>2009-2</v>
      </c>
      <c r="J770" s="75">
        <f>VLOOKUP(I770,Meters!$A$1:$B$165,2,FALSE)</f>
        <v>353220</v>
      </c>
      <c r="K770" s="75">
        <f t="shared" si="78"/>
        <v>3.4763915816849556E-4</v>
      </c>
      <c r="L770" s="75">
        <f t="shared" si="79"/>
        <v>1.033547195033932E-3</v>
      </c>
      <c r="M770" s="83">
        <f t="shared" si="80"/>
        <v>0.78378378378378377</v>
      </c>
      <c r="O770" s="71" t="str">
        <f t="shared" si="81"/>
        <v/>
      </c>
    </row>
    <row r="771" spans="1:15" x14ac:dyDescent="0.2">
      <c r="A771" s="39" t="s">
        <v>65</v>
      </c>
      <c r="B771" s="40">
        <v>2</v>
      </c>
      <c r="C771" s="40">
        <v>2</v>
      </c>
      <c r="D771" s="41">
        <v>2</v>
      </c>
      <c r="E771" s="40">
        <v>1</v>
      </c>
      <c r="F771" s="41">
        <v>152</v>
      </c>
      <c r="G771" s="43">
        <v>2</v>
      </c>
      <c r="H771" s="43">
        <v>2009</v>
      </c>
      <c r="I771" s="79" t="str">
        <f t="shared" ref="I771:I834" si="82">CONCATENATE(H771,"-",G771)</f>
        <v>2009-2</v>
      </c>
      <c r="J771" s="75">
        <f>VLOOKUP(I771,Meters!$A$1:$B$165,2,FALSE)</f>
        <v>353220</v>
      </c>
      <c r="K771" s="75">
        <f t="shared" ref="K771:K834" si="83">E771/J771</f>
        <v>2.8310967668874921E-6</v>
      </c>
      <c r="L771" s="75">
        <f t="shared" ref="L771:L834" si="84">IFERROR(IF(ISBLANK(F771),"",(E771*(F771/D771)/J771)*(1/60)),"")</f>
        <v>3.5860559047241568E-6</v>
      </c>
      <c r="M771" s="83">
        <f t="shared" ref="M771:M834" si="85">B771/C771</f>
        <v>1</v>
      </c>
      <c r="O771" s="71" t="str">
        <f t="shared" ref="O771:O834" si="86">IF((F771/D771)&gt;180,CONCATENATE(I771,"-ext."),"")</f>
        <v/>
      </c>
    </row>
    <row r="772" spans="1:15" ht="13.5" thickBot="1" x14ac:dyDescent="0.25">
      <c r="A772" s="39" t="s">
        <v>53</v>
      </c>
      <c r="B772" s="40">
        <v>32</v>
      </c>
      <c r="C772" s="40">
        <v>41</v>
      </c>
      <c r="D772" s="41">
        <v>1358</v>
      </c>
      <c r="E772" s="42">
        <v>42.4375</v>
      </c>
      <c r="F772" s="41">
        <v>148862</v>
      </c>
      <c r="G772" s="43">
        <v>2</v>
      </c>
      <c r="H772" s="43">
        <v>2009</v>
      </c>
      <c r="I772" s="79" t="str">
        <f t="shared" si="82"/>
        <v>2009-2</v>
      </c>
      <c r="J772" s="75">
        <f>VLOOKUP(I772,Meters!$A$1:$B$165,2,FALSE)</f>
        <v>353220</v>
      </c>
      <c r="K772" s="75">
        <f t="shared" si="83"/>
        <v>1.2014466904478795E-4</v>
      </c>
      <c r="L772" s="75">
        <f t="shared" si="84"/>
        <v>2.1950142026687806E-4</v>
      </c>
      <c r="M772" s="83">
        <f t="shared" si="85"/>
        <v>0.78048780487804881</v>
      </c>
      <c r="O772" s="71" t="str">
        <f t="shared" si="86"/>
        <v/>
      </c>
    </row>
    <row r="773" spans="1:15" ht="13.5" thickBot="1" x14ac:dyDescent="0.25">
      <c r="A773" s="49" t="s">
        <v>8</v>
      </c>
      <c r="B773" s="50">
        <v>3</v>
      </c>
      <c r="C773" s="50">
        <v>3</v>
      </c>
      <c r="D773" s="50">
        <v>723</v>
      </c>
      <c r="E773" s="50">
        <v>241</v>
      </c>
      <c r="F773" s="50">
        <v>160309</v>
      </c>
      <c r="G773" s="51">
        <v>3</v>
      </c>
      <c r="H773" s="51">
        <v>2009</v>
      </c>
      <c r="I773" s="79" t="str">
        <f t="shared" si="82"/>
        <v>2009-3</v>
      </c>
      <c r="J773" s="75">
        <f>VLOOKUP(I773,Meters!$A$1:$B$165,2,FALSE)</f>
        <v>355114</v>
      </c>
      <c r="K773" s="75">
        <f t="shared" si="83"/>
        <v>6.7865530505696766E-4</v>
      </c>
      <c r="L773" s="75">
        <f t="shared" si="84"/>
        <v>2.5079426763111442E-3</v>
      </c>
      <c r="M773" s="83">
        <f t="shared" si="85"/>
        <v>1</v>
      </c>
      <c r="O773" s="71" t="str">
        <f t="shared" si="86"/>
        <v>2009-3-ext.</v>
      </c>
    </row>
    <row r="774" spans="1:15" ht="13.5" thickBot="1" x14ac:dyDescent="0.25">
      <c r="A774" s="49" t="s">
        <v>9</v>
      </c>
      <c r="B774" s="50">
        <v>130</v>
      </c>
      <c r="C774" s="50">
        <v>132</v>
      </c>
      <c r="D774" s="50">
        <v>8813</v>
      </c>
      <c r="E774" s="52">
        <v>67.792307692307006</v>
      </c>
      <c r="F774" s="50">
        <v>409164</v>
      </c>
      <c r="G774" s="51">
        <v>3</v>
      </c>
      <c r="H774" s="51">
        <v>2009</v>
      </c>
      <c r="I774" s="79" t="str">
        <f t="shared" si="82"/>
        <v>2009-3</v>
      </c>
      <c r="J774" s="75">
        <f>VLOOKUP(I774,Meters!$A$1:$B$165,2,FALSE)</f>
        <v>355114</v>
      </c>
      <c r="K774" s="75">
        <f t="shared" si="83"/>
        <v>1.9090294297692293E-4</v>
      </c>
      <c r="L774" s="75">
        <f t="shared" si="84"/>
        <v>1.477185441208247E-4</v>
      </c>
      <c r="M774" s="83">
        <f t="shared" si="85"/>
        <v>0.98484848484848486</v>
      </c>
      <c r="O774" s="71" t="str">
        <f t="shared" si="86"/>
        <v/>
      </c>
    </row>
    <row r="775" spans="1:15" ht="13.5" thickBot="1" x14ac:dyDescent="0.25">
      <c r="A775" s="49" t="s">
        <v>10</v>
      </c>
      <c r="B775" s="50">
        <v>1</v>
      </c>
      <c r="C775" s="50">
        <v>1</v>
      </c>
      <c r="D775" s="50">
        <v>334</v>
      </c>
      <c r="E775" s="50">
        <v>334</v>
      </c>
      <c r="F775" s="50">
        <v>9018</v>
      </c>
      <c r="G775" s="51">
        <v>3</v>
      </c>
      <c r="H775" s="51">
        <v>2009</v>
      </c>
      <c r="I775" s="79" t="str">
        <f t="shared" si="82"/>
        <v>2009-3</v>
      </c>
      <c r="J775" s="75">
        <f>VLOOKUP(I775,Meters!$A$1:$B$165,2,FALSE)</f>
        <v>355114</v>
      </c>
      <c r="K775" s="75">
        <f t="shared" si="83"/>
        <v>9.4054303688393022E-4</v>
      </c>
      <c r="L775" s="75">
        <f t="shared" si="84"/>
        <v>4.2324436659776861E-4</v>
      </c>
      <c r="M775" s="83">
        <f t="shared" si="85"/>
        <v>1</v>
      </c>
      <c r="O775" s="71" t="str">
        <f t="shared" si="86"/>
        <v/>
      </c>
    </row>
    <row r="776" spans="1:15" ht="13.5" thickBot="1" x14ac:dyDescent="0.25">
      <c r="A776" s="49" t="s">
        <v>11</v>
      </c>
      <c r="B776" s="50">
        <v>7</v>
      </c>
      <c r="C776" s="50">
        <v>20</v>
      </c>
      <c r="D776" s="50">
        <v>228</v>
      </c>
      <c r="E776" s="52">
        <v>32.571428571428001</v>
      </c>
      <c r="F776" s="50">
        <v>12904</v>
      </c>
      <c r="G776" s="51">
        <v>3</v>
      </c>
      <c r="H776" s="51">
        <v>2009</v>
      </c>
      <c r="I776" s="79" t="str">
        <f t="shared" si="82"/>
        <v>2009-3</v>
      </c>
      <c r="J776" s="75">
        <f>VLOOKUP(I776,Meters!$A$1:$B$165,2,FALSE)</f>
        <v>355114</v>
      </c>
      <c r="K776" s="75">
        <f t="shared" si="83"/>
        <v>9.1721048934787142E-5</v>
      </c>
      <c r="L776" s="75">
        <f t="shared" si="84"/>
        <v>8.6518159024451269E-5</v>
      </c>
      <c r="M776" s="83">
        <f t="shared" si="85"/>
        <v>0.35</v>
      </c>
      <c r="O776" s="71" t="str">
        <f t="shared" si="86"/>
        <v/>
      </c>
    </row>
    <row r="777" spans="1:15" ht="13.5" thickBot="1" x14ac:dyDescent="0.25">
      <c r="A777" s="49" t="s">
        <v>12</v>
      </c>
      <c r="B777" s="50">
        <v>31</v>
      </c>
      <c r="C777" s="50">
        <v>54</v>
      </c>
      <c r="D777" s="50">
        <v>3556</v>
      </c>
      <c r="E777" s="52">
        <v>114.709677419355</v>
      </c>
      <c r="F777" s="50">
        <v>450963</v>
      </c>
      <c r="G777" s="51">
        <v>3</v>
      </c>
      <c r="H777" s="51">
        <v>2009</v>
      </c>
      <c r="I777" s="79" t="str">
        <f t="shared" si="82"/>
        <v>2009-3</v>
      </c>
      <c r="J777" s="75">
        <f>VLOOKUP(I777,Meters!$A$1:$B$165,2,FALSE)</f>
        <v>355114</v>
      </c>
      <c r="K777" s="75">
        <f t="shared" si="83"/>
        <v>3.2302212083825196E-4</v>
      </c>
      <c r="L777" s="75">
        <f t="shared" si="84"/>
        <v>6.8274758473744188E-4</v>
      </c>
      <c r="M777" s="83">
        <f t="shared" si="85"/>
        <v>0.57407407407407407</v>
      </c>
      <c r="O777" s="71" t="str">
        <f t="shared" si="86"/>
        <v/>
      </c>
    </row>
    <row r="778" spans="1:15" ht="13.5" thickBot="1" x14ac:dyDescent="0.25">
      <c r="A778" s="49" t="s">
        <v>13</v>
      </c>
      <c r="B778" s="50">
        <v>9</v>
      </c>
      <c r="C778" s="50">
        <v>12</v>
      </c>
      <c r="D778" s="50">
        <v>3043</v>
      </c>
      <c r="E778" s="52">
        <v>338.11111111111097</v>
      </c>
      <c r="F778" s="50">
        <v>302877</v>
      </c>
      <c r="G778" s="51">
        <v>3</v>
      </c>
      <c r="H778" s="51">
        <v>2009</v>
      </c>
      <c r="I778" s="79" t="str">
        <f t="shared" si="82"/>
        <v>2009-3</v>
      </c>
      <c r="J778" s="75">
        <f>VLOOKUP(I778,Meters!$A$1:$B$165,2,FALSE)</f>
        <v>355114</v>
      </c>
      <c r="K778" s="75">
        <f t="shared" si="83"/>
        <v>9.5211991391809666E-4</v>
      </c>
      <c r="L778" s="75">
        <f t="shared" si="84"/>
        <v>1.5794458493141161E-3</v>
      </c>
      <c r="M778" s="83">
        <f t="shared" si="85"/>
        <v>0.75</v>
      </c>
      <c r="O778" s="71" t="str">
        <f t="shared" si="86"/>
        <v/>
      </c>
    </row>
    <row r="779" spans="1:15" ht="13.5" thickBot="1" x14ac:dyDescent="0.25">
      <c r="A779" s="49" t="s">
        <v>14</v>
      </c>
      <c r="B779" s="50">
        <v>24</v>
      </c>
      <c r="C779" s="50">
        <v>64</v>
      </c>
      <c r="D779" s="50">
        <v>99</v>
      </c>
      <c r="E779" s="52">
        <v>4.125</v>
      </c>
      <c r="F779" s="50">
        <v>12385</v>
      </c>
      <c r="G779" s="51">
        <v>3</v>
      </c>
      <c r="H779" s="51">
        <v>2009</v>
      </c>
      <c r="I779" s="79" t="str">
        <f t="shared" si="82"/>
        <v>2009-3</v>
      </c>
      <c r="J779" s="75">
        <f>VLOOKUP(I779,Meters!$A$1:$B$165,2,FALSE)</f>
        <v>355114</v>
      </c>
      <c r="K779" s="75">
        <f t="shared" si="83"/>
        <v>1.1615988105228179E-5</v>
      </c>
      <c r="L779" s="75">
        <f t="shared" si="84"/>
        <v>2.4219530754756063E-5</v>
      </c>
      <c r="M779" s="83">
        <f t="shared" si="85"/>
        <v>0.375</v>
      </c>
      <c r="O779" s="71" t="str">
        <f t="shared" si="86"/>
        <v/>
      </c>
    </row>
    <row r="780" spans="1:15" ht="13.5" thickBot="1" x14ac:dyDescent="0.25">
      <c r="A780" s="49" t="s">
        <v>15</v>
      </c>
      <c r="B780" s="50">
        <v>25</v>
      </c>
      <c r="C780" s="50">
        <v>29</v>
      </c>
      <c r="D780" s="50">
        <v>4537</v>
      </c>
      <c r="E780" s="52">
        <v>181.48</v>
      </c>
      <c r="F780" s="50">
        <v>793456</v>
      </c>
      <c r="G780" s="51">
        <v>3</v>
      </c>
      <c r="H780" s="51">
        <v>2009</v>
      </c>
      <c r="I780" s="79" t="str">
        <f t="shared" si="82"/>
        <v>2009-3</v>
      </c>
      <c r="J780" s="75">
        <f>VLOOKUP(I780,Meters!$A$1:$B$165,2,FALSE)</f>
        <v>355114</v>
      </c>
      <c r="K780" s="75">
        <f t="shared" si="83"/>
        <v>5.1104715668771157E-4</v>
      </c>
      <c r="L780" s="75">
        <f t="shared" si="84"/>
        <v>1.4895798720035442E-3</v>
      </c>
      <c r="M780" s="83">
        <f t="shared" si="85"/>
        <v>0.86206896551724133</v>
      </c>
      <c r="O780" s="71" t="str">
        <f t="shared" si="86"/>
        <v/>
      </c>
    </row>
    <row r="781" spans="1:15" ht="13.5" thickBot="1" x14ac:dyDescent="0.25">
      <c r="A781" s="49" t="s">
        <v>16</v>
      </c>
      <c r="B781" s="50">
        <v>65</v>
      </c>
      <c r="C781" s="50">
        <v>99</v>
      </c>
      <c r="D781" s="50">
        <v>171</v>
      </c>
      <c r="E781" s="52">
        <v>2.6307692307689998</v>
      </c>
      <c r="F781" s="50">
        <v>25552</v>
      </c>
      <c r="G781" s="51">
        <v>3</v>
      </c>
      <c r="H781" s="51">
        <v>2009</v>
      </c>
      <c r="I781" s="79" t="str">
        <f t="shared" si="82"/>
        <v>2009-3</v>
      </c>
      <c r="J781" s="75">
        <f>VLOOKUP(I781,Meters!$A$1:$B$165,2,FALSE)</f>
        <v>355114</v>
      </c>
      <c r="K781" s="75">
        <f t="shared" si="83"/>
        <v>7.4082385678092099E-6</v>
      </c>
      <c r="L781" s="75">
        <f t="shared" si="84"/>
        <v>1.8449835466341223E-5</v>
      </c>
      <c r="M781" s="83">
        <f t="shared" si="85"/>
        <v>0.65656565656565657</v>
      </c>
      <c r="O781" s="71" t="str">
        <f t="shared" si="86"/>
        <v/>
      </c>
    </row>
    <row r="782" spans="1:15" ht="13.5" thickBot="1" x14ac:dyDescent="0.25">
      <c r="A782" s="49" t="s">
        <v>17</v>
      </c>
      <c r="B782" s="50">
        <v>3</v>
      </c>
      <c r="C782" s="50">
        <v>6</v>
      </c>
      <c r="D782" s="50">
        <v>373</v>
      </c>
      <c r="E782" s="52">
        <v>124.333333333333</v>
      </c>
      <c r="F782" s="50">
        <v>41816</v>
      </c>
      <c r="G782" s="51">
        <v>3</v>
      </c>
      <c r="H782" s="51">
        <v>2009</v>
      </c>
      <c r="I782" s="79" t="str">
        <f t="shared" si="82"/>
        <v>2009-3</v>
      </c>
      <c r="J782" s="75">
        <f>VLOOKUP(I782,Meters!$A$1:$B$165,2,FALSE)</f>
        <v>355114</v>
      </c>
      <c r="K782" s="75">
        <f t="shared" si="83"/>
        <v>3.5012230814142217E-4</v>
      </c>
      <c r="L782" s="75">
        <f t="shared" si="84"/>
        <v>6.5418741900097007E-4</v>
      </c>
      <c r="M782" s="83">
        <f t="shared" si="85"/>
        <v>0.5</v>
      </c>
      <c r="O782" s="71" t="str">
        <f t="shared" si="86"/>
        <v/>
      </c>
    </row>
    <row r="783" spans="1:15" ht="13.5" thickBot="1" x14ac:dyDescent="0.25">
      <c r="A783" s="49" t="s">
        <v>18</v>
      </c>
      <c r="B783" s="50">
        <v>322</v>
      </c>
      <c r="C783" s="50">
        <v>422</v>
      </c>
      <c r="D783" s="50">
        <v>13</v>
      </c>
      <c r="E783" s="52">
        <v>4.0372670807000001E-2</v>
      </c>
      <c r="F783" s="50">
        <v>1296</v>
      </c>
      <c r="G783" s="51">
        <v>3</v>
      </c>
      <c r="H783" s="51">
        <v>2009</v>
      </c>
      <c r="I783" s="79" t="str">
        <f t="shared" si="82"/>
        <v>2009-3</v>
      </c>
      <c r="J783" s="75">
        <f>VLOOKUP(I783,Meters!$A$1:$B$165,2,FALSE)</f>
        <v>355114</v>
      </c>
      <c r="K783" s="75">
        <f t="shared" si="83"/>
        <v>1.1368932457464363E-7</v>
      </c>
      <c r="L783" s="75">
        <f t="shared" si="84"/>
        <v>1.8889918544710021E-7</v>
      </c>
      <c r="M783" s="83">
        <f t="shared" si="85"/>
        <v>0.76303317535545023</v>
      </c>
      <c r="O783" s="71" t="str">
        <f t="shared" si="86"/>
        <v/>
      </c>
    </row>
    <row r="784" spans="1:15" ht="13.5" thickBot="1" x14ac:dyDescent="0.25">
      <c r="A784" s="49" t="s">
        <v>19</v>
      </c>
      <c r="B784" s="50">
        <v>44</v>
      </c>
      <c r="C784" s="50">
        <v>48</v>
      </c>
      <c r="D784" s="50">
        <v>1590</v>
      </c>
      <c r="E784" s="52">
        <v>36.136363636363001</v>
      </c>
      <c r="F784" s="50">
        <v>147825</v>
      </c>
      <c r="G784" s="51">
        <v>3</v>
      </c>
      <c r="H784" s="51">
        <v>2009</v>
      </c>
      <c r="I784" s="79" t="str">
        <f t="shared" si="82"/>
        <v>2009-3</v>
      </c>
      <c r="J784" s="75">
        <f>VLOOKUP(I784,Meters!$A$1:$B$165,2,FALSE)</f>
        <v>355114</v>
      </c>
      <c r="K784" s="75">
        <f t="shared" si="83"/>
        <v>1.0175989579786491E-4</v>
      </c>
      <c r="L784" s="75">
        <f t="shared" si="84"/>
        <v>1.5767983853584257E-4</v>
      </c>
      <c r="M784" s="83">
        <f t="shared" si="85"/>
        <v>0.91666666666666663</v>
      </c>
      <c r="O784" s="71" t="str">
        <f t="shared" si="86"/>
        <v/>
      </c>
    </row>
    <row r="785" spans="1:15" ht="13.5" thickBot="1" x14ac:dyDescent="0.25">
      <c r="A785" s="49" t="s">
        <v>20</v>
      </c>
      <c r="B785" s="50">
        <v>43</v>
      </c>
      <c r="C785" s="50">
        <v>71</v>
      </c>
      <c r="D785" s="50">
        <v>2414</v>
      </c>
      <c r="E785" s="52">
        <v>56.139534883720003</v>
      </c>
      <c r="F785" s="50">
        <v>213105</v>
      </c>
      <c r="G785" s="51">
        <v>3</v>
      </c>
      <c r="H785" s="51">
        <v>2009</v>
      </c>
      <c r="I785" s="79" t="str">
        <f t="shared" si="82"/>
        <v>2009-3</v>
      </c>
      <c r="J785" s="75">
        <f>VLOOKUP(I785,Meters!$A$1:$B$165,2,FALSE)</f>
        <v>355114</v>
      </c>
      <c r="K785" s="75">
        <f t="shared" si="83"/>
        <v>1.5808876834965673E-4</v>
      </c>
      <c r="L785" s="75">
        <f t="shared" si="84"/>
        <v>2.3259808740094999E-4</v>
      </c>
      <c r="M785" s="83">
        <f t="shared" si="85"/>
        <v>0.60563380281690138</v>
      </c>
      <c r="O785" s="71" t="str">
        <f t="shared" si="86"/>
        <v/>
      </c>
    </row>
    <row r="786" spans="1:15" ht="13.5" thickBot="1" x14ac:dyDescent="0.25">
      <c r="A786" s="49" t="s">
        <v>21</v>
      </c>
      <c r="B786" s="50">
        <v>2</v>
      </c>
      <c r="C786" s="50">
        <v>2</v>
      </c>
      <c r="D786" s="50">
        <v>40</v>
      </c>
      <c r="E786" s="50">
        <v>20</v>
      </c>
      <c r="F786" s="50">
        <v>23110</v>
      </c>
      <c r="G786" s="51">
        <v>3</v>
      </c>
      <c r="H786" s="51">
        <v>2009</v>
      </c>
      <c r="I786" s="79" t="str">
        <f t="shared" si="82"/>
        <v>2009-3</v>
      </c>
      <c r="J786" s="75">
        <f>VLOOKUP(I786,Meters!$A$1:$B$165,2,FALSE)</f>
        <v>355114</v>
      </c>
      <c r="K786" s="75">
        <f t="shared" si="83"/>
        <v>5.6319942328379059E-5</v>
      </c>
      <c r="L786" s="75">
        <f t="shared" si="84"/>
        <v>5.4231411133701666E-4</v>
      </c>
      <c r="M786" s="83">
        <f t="shared" si="85"/>
        <v>1</v>
      </c>
      <c r="O786" s="71" t="str">
        <f t="shared" si="86"/>
        <v>2009-3-ext.</v>
      </c>
    </row>
    <row r="787" spans="1:15" ht="13.5" thickBot="1" x14ac:dyDescent="0.25">
      <c r="A787" s="49" t="s">
        <v>22</v>
      </c>
      <c r="B787" s="50">
        <v>1</v>
      </c>
      <c r="C787" s="50">
        <v>36</v>
      </c>
      <c r="D787" s="50">
        <v>71</v>
      </c>
      <c r="E787" s="50">
        <v>71</v>
      </c>
      <c r="F787" s="50">
        <v>3845</v>
      </c>
      <c r="G787" s="51">
        <v>3</v>
      </c>
      <c r="H787" s="51">
        <v>2009</v>
      </c>
      <c r="I787" s="79" t="str">
        <f t="shared" si="82"/>
        <v>2009-3</v>
      </c>
      <c r="J787" s="75">
        <f>VLOOKUP(I787,Meters!$A$1:$B$165,2,FALSE)</f>
        <v>355114</v>
      </c>
      <c r="K787" s="75">
        <f t="shared" si="83"/>
        <v>1.9993579526574566E-4</v>
      </c>
      <c r="L787" s="75">
        <f t="shared" si="84"/>
        <v>1.8045848187718121E-4</v>
      </c>
      <c r="M787" s="83">
        <f t="shared" si="85"/>
        <v>2.7777777777777776E-2</v>
      </c>
      <c r="O787" s="71" t="str">
        <f t="shared" si="86"/>
        <v/>
      </c>
    </row>
    <row r="788" spans="1:15" ht="13.5" thickBot="1" x14ac:dyDescent="0.25">
      <c r="A788" s="49" t="s">
        <v>23</v>
      </c>
      <c r="B788" s="50">
        <v>16</v>
      </c>
      <c r="C788" s="50">
        <v>16</v>
      </c>
      <c r="D788" s="50">
        <v>3257</v>
      </c>
      <c r="E788" s="52">
        <v>203.5625</v>
      </c>
      <c r="F788" s="50">
        <v>73649</v>
      </c>
      <c r="G788" s="51">
        <v>3</v>
      </c>
      <c r="H788" s="51">
        <v>2009</v>
      </c>
      <c r="I788" s="79" t="str">
        <f t="shared" si="82"/>
        <v>2009-3</v>
      </c>
      <c r="J788" s="75">
        <f>VLOOKUP(I788,Meters!$A$1:$B$165,2,FALSE)</f>
        <v>355114</v>
      </c>
      <c r="K788" s="75">
        <f t="shared" si="83"/>
        <v>5.7323141301103304E-4</v>
      </c>
      <c r="L788" s="75">
        <f t="shared" si="84"/>
        <v>2.1603684544493692E-4</v>
      </c>
      <c r="M788" s="83">
        <f t="shared" si="85"/>
        <v>1</v>
      </c>
      <c r="O788" s="71" t="str">
        <f t="shared" si="86"/>
        <v/>
      </c>
    </row>
    <row r="789" spans="1:15" ht="13.5" thickBot="1" x14ac:dyDescent="0.25">
      <c r="A789" s="49" t="s">
        <v>24</v>
      </c>
      <c r="B789" s="50">
        <v>13</v>
      </c>
      <c r="C789" s="50">
        <v>124</v>
      </c>
      <c r="D789" s="50">
        <v>0</v>
      </c>
      <c r="E789" s="50">
        <v>0</v>
      </c>
      <c r="F789" s="50">
        <v>0</v>
      </c>
      <c r="G789" s="51">
        <v>3</v>
      </c>
      <c r="H789" s="51">
        <v>2009</v>
      </c>
      <c r="I789" s="79" t="str">
        <f t="shared" si="82"/>
        <v>2009-3</v>
      </c>
      <c r="J789" s="75">
        <f>VLOOKUP(I789,Meters!$A$1:$B$165,2,FALSE)</f>
        <v>355114</v>
      </c>
      <c r="K789" s="75">
        <f t="shared" si="83"/>
        <v>0</v>
      </c>
      <c r="L789" s="75" t="str">
        <f t="shared" si="84"/>
        <v/>
      </c>
      <c r="M789" s="83">
        <f t="shared" si="85"/>
        <v>0.10483870967741936</v>
      </c>
      <c r="O789" s="71" t="e">
        <f t="shared" si="86"/>
        <v>#DIV/0!</v>
      </c>
    </row>
    <row r="790" spans="1:15" ht="13.5" thickBot="1" x14ac:dyDescent="0.25">
      <c r="A790" s="49" t="s">
        <v>26</v>
      </c>
      <c r="B790" s="50">
        <v>7</v>
      </c>
      <c r="C790" s="50">
        <v>9</v>
      </c>
      <c r="D790" s="50">
        <v>226</v>
      </c>
      <c r="E790" s="52">
        <v>32.285714285714</v>
      </c>
      <c r="F790" s="50">
        <v>21553</v>
      </c>
      <c r="G790" s="51">
        <v>3</v>
      </c>
      <c r="H790" s="51">
        <v>2009</v>
      </c>
      <c r="I790" s="79" t="str">
        <f t="shared" si="82"/>
        <v>2009-3</v>
      </c>
      <c r="J790" s="75">
        <f>VLOOKUP(I790,Meters!$A$1:$B$165,2,FALSE)</f>
        <v>355114</v>
      </c>
      <c r="K790" s="75">
        <f t="shared" si="83"/>
        <v>9.0916478330096813E-5</v>
      </c>
      <c r="L790" s="75">
        <f t="shared" si="84"/>
        <v>1.4450758535756466E-4</v>
      </c>
      <c r="M790" s="83">
        <f t="shared" si="85"/>
        <v>0.77777777777777779</v>
      </c>
      <c r="O790" s="71" t="str">
        <f t="shared" si="86"/>
        <v/>
      </c>
    </row>
    <row r="791" spans="1:15" ht="13.5" thickBot="1" x14ac:dyDescent="0.25">
      <c r="A791" s="49" t="s">
        <v>27</v>
      </c>
      <c r="B791" s="50">
        <v>1</v>
      </c>
      <c r="C791" s="50">
        <v>2</v>
      </c>
      <c r="D791" s="50">
        <v>7</v>
      </c>
      <c r="E791" s="50">
        <v>7</v>
      </c>
      <c r="F791" s="50">
        <v>477</v>
      </c>
      <c r="G791" s="51">
        <v>3</v>
      </c>
      <c r="H791" s="51">
        <v>2009</v>
      </c>
      <c r="I791" s="79" t="str">
        <f t="shared" si="82"/>
        <v>2009-3</v>
      </c>
      <c r="J791" s="75">
        <f>VLOOKUP(I791,Meters!$A$1:$B$165,2,FALSE)</f>
        <v>355114</v>
      </c>
      <c r="K791" s="75">
        <f t="shared" si="83"/>
        <v>1.9711979814932668E-5</v>
      </c>
      <c r="L791" s="75">
        <f t="shared" si="84"/>
        <v>2.2387177075530675E-5</v>
      </c>
      <c r="M791" s="83">
        <f t="shared" si="85"/>
        <v>0.5</v>
      </c>
      <c r="O791" s="71" t="str">
        <f t="shared" si="86"/>
        <v/>
      </c>
    </row>
    <row r="792" spans="1:15" ht="13.5" thickBot="1" x14ac:dyDescent="0.25">
      <c r="A792" s="49" t="s">
        <v>54</v>
      </c>
      <c r="B792" s="50">
        <v>0</v>
      </c>
      <c r="C792" s="50">
        <v>1</v>
      </c>
      <c r="D792" s="50">
        <v>1</v>
      </c>
      <c r="E792" s="53"/>
      <c r="F792" s="50">
        <v>203</v>
      </c>
      <c r="G792" s="51">
        <v>3</v>
      </c>
      <c r="H792" s="51">
        <v>2009</v>
      </c>
      <c r="I792" s="79" t="str">
        <f t="shared" si="82"/>
        <v>2009-3</v>
      </c>
      <c r="J792" s="75">
        <f>VLOOKUP(I792,Meters!$A$1:$B$165,2,FALSE)</f>
        <v>355114</v>
      </c>
      <c r="K792" s="75">
        <f t="shared" si="83"/>
        <v>0</v>
      </c>
      <c r="L792" s="75">
        <f t="shared" si="84"/>
        <v>0</v>
      </c>
      <c r="M792" s="83">
        <f t="shared" si="85"/>
        <v>0</v>
      </c>
      <c r="O792" s="71" t="str">
        <f t="shared" si="86"/>
        <v>2009-3-ext.</v>
      </c>
    </row>
    <row r="793" spans="1:15" ht="13.5" thickBot="1" x14ac:dyDescent="0.25">
      <c r="A793" s="49" t="s">
        <v>28</v>
      </c>
      <c r="B793" s="50">
        <v>362</v>
      </c>
      <c r="C793" s="50">
        <v>380</v>
      </c>
      <c r="D793" s="50">
        <v>16077</v>
      </c>
      <c r="E793" s="52">
        <v>44.411602209944</v>
      </c>
      <c r="F793" s="50">
        <v>3024947</v>
      </c>
      <c r="G793" s="51">
        <v>3</v>
      </c>
      <c r="H793" s="51">
        <v>2009</v>
      </c>
      <c r="I793" s="79" t="str">
        <f t="shared" si="82"/>
        <v>2009-3</v>
      </c>
      <c r="J793" s="75">
        <f>VLOOKUP(I793,Meters!$A$1:$B$165,2,FALSE)</f>
        <v>355114</v>
      </c>
      <c r="K793" s="75">
        <f t="shared" si="83"/>
        <v>1.2506294375874788E-4</v>
      </c>
      <c r="L793" s="75">
        <f t="shared" si="84"/>
        <v>3.9218425549355514E-4</v>
      </c>
      <c r="M793" s="83">
        <f t="shared" si="85"/>
        <v>0.95263157894736838</v>
      </c>
      <c r="O793" s="71" t="str">
        <f t="shared" si="86"/>
        <v>2009-3-ext.</v>
      </c>
    </row>
    <row r="794" spans="1:15" ht="13.5" thickBot="1" x14ac:dyDescent="0.25">
      <c r="A794" s="49" t="s">
        <v>30</v>
      </c>
      <c r="B794" s="50">
        <v>131</v>
      </c>
      <c r="C794" s="50">
        <v>131</v>
      </c>
      <c r="D794" s="50">
        <v>12861</v>
      </c>
      <c r="E794" s="52">
        <v>98.175572519084</v>
      </c>
      <c r="F794" s="50">
        <v>3018445</v>
      </c>
      <c r="G794" s="51">
        <v>3</v>
      </c>
      <c r="H794" s="51">
        <v>2009</v>
      </c>
      <c r="I794" s="79" t="str">
        <f t="shared" si="82"/>
        <v>2009-3</v>
      </c>
      <c r="J794" s="75">
        <f>VLOOKUP(I794,Meters!$A$1:$B$165,2,FALSE)</f>
        <v>355114</v>
      </c>
      <c r="K794" s="75">
        <f t="shared" si="83"/>
        <v>2.7646212911652032E-4</v>
      </c>
      <c r="L794" s="75">
        <f t="shared" si="84"/>
        <v>1.0814163379222913E-3</v>
      </c>
      <c r="M794" s="83">
        <f t="shared" si="85"/>
        <v>1</v>
      </c>
      <c r="O794" s="71" t="str">
        <f t="shared" si="86"/>
        <v>2009-3-ext.</v>
      </c>
    </row>
    <row r="795" spans="1:15" ht="13.5" thickBot="1" x14ac:dyDescent="0.25">
      <c r="A795" s="49" t="s">
        <v>31</v>
      </c>
      <c r="B795" s="50">
        <v>89</v>
      </c>
      <c r="C795" s="50">
        <v>125</v>
      </c>
      <c r="D795" s="50">
        <v>21989</v>
      </c>
      <c r="E795" s="52">
        <v>247.06741573033699</v>
      </c>
      <c r="F795" s="50">
        <v>956083</v>
      </c>
      <c r="G795" s="51">
        <v>3</v>
      </c>
      <c r="H795" s="51">
        <v>2009</v>
      </c>
      <c r="I795" s="79" t="str">
        <f t="shared" si="82"/>
        <v>2009-3</v>
      </c>
      <c r="J795" s="75">
        <f>VLOOKUP(I795,Meters!$A$1:$B$165,2,FALSE)</f>
        <v>355114</v>
      </c>
      <c r="K795" s="75">
        <f t="shared" si="83"/>
        <v>6.9574113025771156E-4</v>
      </c>
      <c r="L795" s="75">
        <f t="shared" si="84"/>
        <v>5.041810807223184E-4</v>
      </c>
      <c r="M795" s="83">
        <f t="shared" si="85"/>
        <v>0.71199999999999997</v>
      </c>
      <c r="O795" s="71" t="str">
        <f t="shared" si="86"/>
        <v/>
      </c>
    </row>
    <row r="796" spans="1:15" ht="13.5" thickBot="1" x14ac:dyDescent="0.25">
      <c r="A796" s="49" t="s">
        <v>32</v>
      </c>
      <c r="B796" s="50">
        <v>41</v>
      </c>
      <c r="C796" s="50">
        <v>50</v>
      </c>
      <c r="D796" s="50">
        <v>8795</v>
      </c>
      <c r="E796" s="52">
        <v>214.51219512195101</v>
      </c>
      <c r="F796" s="50">
        <v>1684037</v>
      </c>
      <c r="G796" s="51">
        <v>3</v>
      </c>
      <c r="H796" s="51">
        <v>2009</v>
      </c>
      <c r="I796" s="79" t="str">
        <f t="shared" si="82"/>
        <v>2009-3</v>
      </c>
      <c r="J796" s="75">
        <f>VLOOKUP(I796,Meters!$A$1:$B$165,2,FALSE)</f>
        <v>355114</v>
      </c>
      <c r="K796" s="75">
        <f t="shared" si="83"/>
        <v>6.0406572290011378E-4</v>
      </c>
      <c r="L796" s="75">
        <f t="shared" si="84"/>
        <v>1.9277411934726907E-3</v>
      </c>
      <c r="M796" s="83">
        <f t="shared" si="85"/>
        <v>0.82</v>
      </c>
      <c r="O796" s="71" t="str">
        <f t="shared" si="86"/>
        <v>2009-3-ext.</v>
      </c>
    </row>
    <row r="797" spans="1:15" ht="13.5" thickBot="1" x14ac:dyDescent="0.25">
      <c r="A797" s="49" t="s">
        <v>33</v>
      </c>
      <c r="B797" s="50">
        <v>2</v>
      </c>
      <c r="C797" s="50">
        <v>10</v>
      </c>
      <c r="D797" s="50">
        <v>49</v>
      </c>
      <c r="E797" s="52">
        <v>24.5</v>
      </c>
      <c r="F797" s="50">
        <v>15513</v>
      </c>
      <c r="G797" s="51">
        <v>3</v>
      </c>
      <c r="H797" s="51">
        <v>2009</v>
      </c>
      <c r="I797" s="79" t="str">
        <f t="shared" si="82"/>
        <v>2009-3</v>
      </c>
      <c r="J797" s="75">
        <f>VLOOKUP(I797,Meters!$A$1:$B$165,2,FALSE)</f>
        <v>355114</v>
      </c>
      <c r="K797" s="75">
        <f t="shared" si="83"/>
        <v>6.8991929352264338E-5</v>
      </c>
      <c r="L797" s="75">
        <f t="shared" si="84"/>
        <v>3.6403802722506011E-4</v>
      </c>
      <c r="M797" s="83">
        <f t="shared" si="85"/>
        <v>0.2</v>
      </c>
      <c r="O797" s="71" t="str">
        <f t="shared" si="86"/>
        <v>2009-3-ext.</v>
      </c>
    </row>
    <row r="798" spans="1:15" ht="13.5" thickBot="1" x14ac:dyDescent="0.25">
      <c r="A798" s="49" t="s">
        <v>34</v>
      </c>
      <c r="B798" s="50">
        <v>2</v>
      </c>
      <c r="C798" s="50">
        <v>2</v>
      </c>
      <c r="D798" s="50">
        <v>814</v>
      </c>
      <c r="E798" s="50">
        <v>407</v>
      </c>
      <c r="F798" s="50">
        <v>93456</v>
      </c>
      <c r="G798" s="51">
        <v>3</v>
      </c>
      <c r="H798" s="51">
        <v>2009</v>
      </c>
      <c r="I798" s="79" t="str">
        <f t="shared" si="82"/>
        <v>2009-3</v>
      </c>
      <c r="J798" s="75">
        <f>VLOOKUP(I798,Meters!$A$1:$B$165,2,FALSE)</f>
        <v>355114</v>
      </c>
      <c r="K798" s="75">
        <f t="shared" si="83"/>
        <v>1.1461108263825137E-3</v>
      </c>
      <c r="L798" s="75">
        <f t="shared" si="84"/>
        <v>2.1930985542670807E-3</v>
      </c>
      <c r="M798" s="83">
        <f t="shared" si="85"/>
        <v>1</v>
      </c>
      <c r="O798" s="71" t="str">
        <f t="shared" si="86"/>
        <v/>
      </c>
    </row>
    <row r="799" spans="1:15" ht="13.5" thickBot="1" x14ac:dyDescent="0.25">
      <c r="A799" s="49" t="s">
        <v>55</v>
      </c>
      <c r="B799" s="50">
        <v>1</v>
      </c>
      <c r="C799" s="50">
        <v>2</v>
      </c>
      <c r="D799" s="50">
        <v>405</v>
      </c>
      <c r="E799" s="50">
        <v>405</v>
      </c>
      <c r="F799" s="50">
        <v>85618</v>
      </c>
      <c r="G799" s="51">
        <v>3</v>
      </c>
      <c r="H799" s="51">
        <v>2009</v>
      </c>
      <c r="I799" s="79" t="str">
        <f t="shared" si="82"/>
        <v>2009-3</v>
      </c>
      <c r="J799" s="75">
        <f>VLOOKUP(I799,Meters!$A$1:$B$165,2,FALSE)</f>
        <v>355114</v>
      </c>
      <c r="K799" s="75">
        <f t="shared" si="83"/>
        <v>1.1404788321496759E-3</v>
      </c>
      <c r="L799" s="75">
        <f t="shared" si="84"/>
        <v>4.0183340185592983E-3</v>
      </c>
      <c r="M799" s="83">
        <f t="shared" si="85"/>
        <v>0.5</v>
      </c>
      <c r="O799" s="71" t="str">
        <f t="shared" si="86"/>
        <v>2009-3-ext.</v>
      </c>
    </row>
    <row r="800" spans="1:15" ht="13.5" thickBot="1" x14ac:dyDescent="0.25">
      <c r="A800" s="49" t="s">
        <v>35</v>
      </c>
      <c r="B800" s="50">
        <v>5</v>
      </c>
      <c r="C800" s="50">
        <v>6</v>
      </c>
      <c r="D800" s="50">
        <v>3749</v>
      </c>
      <c r="E800" s="52">
        <v>749.8</v>
      </c>
      <c r="F800" s="50">
        <v>455654</v>
      </c>
      <c r="G800" s="51">
        <v>3</v>
      </c>
      <c r="H800" s="51">
        <v>2009</v>
      </c>
      <c r="I800" s="79" t="str">
        <f t="shared" si="82"/>
        <v>2009-3</v>
      </c>
      <c r="J800" s="75">
        <f>VLOOKUP(I800,Meters!$A$1:$B$165,2,FALSE)</f>
        <v>355114</v>
      </c>
      <c r="K800" s="75">
        <f t="shared" si="83"/>
        <v>2.1114346378909308E-3</v>
      </c>
      <c r="L800" s="75">
        <f t="shared" si="84"/>
        <v>4.2770678336158715E-3</v>
      </c>
      <c r="M800" s="83">
        <f t="shared" si="85"/>
        <v>0.83333333333333337</v>
      </c>
      <c r="O800" s="71" t="str">
        <f t="shared" si="86"/>
        <v/>
      </c>
    </row>
    <row r="801" spans="1:15" ht="13.5" thickBot="1" x14ac:dyDescent="0.25">
      <c r="A801" s="49" t="s">
        <v>56</v>
      </c>
      <c r="B801" s="50">
        <v>1</v>
      </c>
      <c r="C801" s="50">
        <v>1</v>
      </c>
      <c r="D801" s="50">
        <v>734</v>
      </c>
      <c r="E801" s="50">
        <v>734</v>
      </c>
      <c r="F801" s="50">
        <v>8808</v>
      </c>
      <c r="G801" s="51">
        <v>3</v>
      </c>
      <c r="H801" s="51">
        <v>2009</v>
      </c>
      <c r="I801" s="79" t="str">
        <f t="shared" si="82"/>
        <v>2009-3</v>
      </c>
      <c r="J801" s="75">
        <f>VLOOKUP(I801,Meters!$A$1:$B$165,2,FALSE)</f>
        <v>355114</v>
      </c>
      <c r="K801" s="75">
        <f t="shared" si="83"/>
        <v>2.0669418834515113E-3</v>
      </c>
      <c r="L801" s="75">
        <f t="shared" si="84"/>
        <v>4.1338837669030226E-4</v>
      </c>
      <c r="M801" s="83">
        <f t="shared" si="85"/>
        <v>1</v>
      </c>
      <c r="O801" s="71" t="str">
        <f t="shared" si="86"/>
        <v/>
      </c>
    </row>
    <row r="802" spans="1:15" ht="13.5" thickBot="1" x14ac:dyDescent="0.25">
      <c r="A802" s="49" t="s">
        <v>36</v>
      </c>
      <c r="B802" s="50">
        <v>102</v>
      </c>
      <c r="C802" s="50">
        <v>217</v>
      </c>
      <c r="D802" s="50">
        <v>1059</v>
      </c>
      <c r="E802" s="52">
        <v>10.382352941176</v>
      </c>
      <c r="F802" s="50">
        <v>49004</v>
      </c>
      <c r="G802" s="51">
        <v>3</v>
      </c>
      <c r="H802" s="51">
        <v>2009</v>
      </c>
      <c r="I802" s="79" t="str">
        <f t="shared" si="82"/>
        <v>2009-3</v>
      </c>
      <c r="J802" s="75">
        <f>VLOOKUP(I802,Meters!$A$1:$B$165,2,FALSE)</f>
        <v>355114</v>
      </c>
      <c r="K802" s="75">
        <f t="shared" si="83"/>
        <v>2.9236675943995451E-5</v>
      </c>
      <c r="L802" s="75">
        <f t="shared" si="84"/>
        <v>2.2548222662252959E-5</v>
      </c>
      <c r="M802" s="83">
        <f t="shared" si="85"/>
        <v>0.47004608294930877</v>
      </c>
      <c r="O802" s="71" t="str">
        <f t="shared" si="86"/>
        <v/>
      </c>
    </row>
    <row r="803" spans="1:15" ht="13.5" thickBot="1" x14ac:dyDescent="0.25">
      <c r="A803" s="49" t="s">
        <v>37</v>
      </c>
      <c r="B803" s="50">
        <v>25</v>
      </c>
      <c r="C803" s="50">
        <v>49</v>
      </c>
      <c r="D803" s="50">
        <v>65</v>
      </c>
      <c r="E803" s="52">
        <v>2.6</v>
      </c>
      <c r="F803" s="50">
        <v>12780</v>
      </c>
      <c r="G803" s="51">
        <v>3</v>
      </c>
      <c r="H803" s="51">
        <v>2009</v>
      </c>
      <c r="I803" s="79" t="str">
        <f t="shared" si="82"/>
        <v>2009-3</v>
      </c>
      <c r="J803" s="75">
        <f>VLOOKUP(I803,Meters!$A$1:$B$165,2,FALSE)</f>
        <v>355114</v>
      </c>
      <c r="K803" s="75">
        <f t="shared" si="83"/>
        <v>7.3215925026892778E-6</v>
      </c>
      <c r="L803" s="75">
        <f t="shared" si="84"/>
        <v>2.3992295431889476E-5</v>
      </c>
      <c r="M803" s="83">
        <f t="shared" si="85"/>
        <v>0.51020408163265307</v>
      </c>
      <c r="O803" s="71" t="str">
        <f t="shared" si="86"/>
        <v>2009-3-ext.</v>
      </c>
    </row>
    <row r="804" spans="1:15" ht="13.5" thickBot="1" x14ac:dyDescent="0.25">
      <c r="A804" s="49" t="s">
        <v>38</v>
      </c>
      <c r="B804" s="50">
        <v>0</v>
      </c>
      <c r="C804" s="50">
        <v>1</v>
      </c>
      <c r="D804" s="50">
        <v>1</v>
      </c>
      <c r="E804" s="53"/>
      <c r="F804" s="50">
        <v>58</v>
      </c>
      <c r="G804" s="51">
        <v>3</v>
      </c>
      <c r="H804" s="51">
        <v>2009</v>
      </c>
      <c r="I804" s="79" t="str">
        <f t="shared" si="82"/>
        <v>2009-3</v>
      </c>
      <c r="J804" s="75">
        <f>VLOOKUP(I804,Meters!$A$1:$B$165,2,FALSE)</f>
        <v>355114</v>
      </c>
      <c r="K804" s="75">
        <f t="shared" si="83"/>
        <v>0</v>
      </c>
      <c r="L804" s="75">
        <f t="shared" si="84"/>
        <v>0</v>
      </c>
      <c r="M804" s="83">
        <f t="shared" si="85"/>
        <v>0</v>
      </c>
      <c r="O804" s="71" t="str">
        <f t="shared" si="86"/>
        <v/>
      </c>
    </row>
    <row r="805" spans="1:15" ht="13.5" thickBot="1" x14ac:dyDescent="0.25">
      <c r="A805" s="49" t="s">
        <v>39</v>
      </c>
      <c r="B805" s="50">
        <v>312</v>
      </c>
      <c r="C805" s="50">
        <v>314</v>
      </c>
      <c r="D805" s="50">
        <v>15420</v>
      </c>
      <c r="E805" s="52">
        <v>49.423076923076003</v>
      </c>
      <c r="F805" s="50">
        <v>834381</v>
      </c>
      <c r="G805" s="51">
        <v>3</v>
      </c>
      <c r="H805" s="51">
        <v>2009</v>
      </c>
      <c r="I805" s="79" t="str">
        <f t="shared" si="82"/>
        <v>2009-3</v>
      </c>
      <c r="J805" s="75">
        <f>VLOOKUP(I805,Meters!$A$1:$B$165,2,FALSE)</f>
        <v>355114</v>
      </c>
      <c r="K805" s="75">
        <f t="shared" si="83"/>
        <v>1.391752420999341E-4</v>
      </c>
      <c r="L805" s="75">
        <f t="shared" si="84"/>
        <v>1.2551359455099993E-4</v>
      </c>
      <c r="M805" s="83">
        <f t="shared" si="85"/>
        <v>0.99363057324840764</v>
      </c>
      <c r="O805" s="71" t="str">
        <f t="shared" si="86"/>
        <v/>
      </c>
    </row>
    <row r="806" spans="1:15" ht="13.5" thickBot="1" x14ac:dyDescent="0.25">
      <c r="A806" s="49" t="s">
        <v>40</v>
      </c>
      <c r="B806" s="50">
        <v>3</v>
      </c>
      <c r="C806" s="50">
        <v>3</v>
      </c>
      <c r="D806" s="50">
        <v>1530</v>
      </c>
      <c r="E806" s="50">
        <v>510</v>
      </c>
      <c r="F806" s="50">
        <v>138952</v>
      </c>
      <c r="G806" s="51">
        <v>3</v>
      </c>
      <c r="H806" s="51">
        <v>2009</v>
      </c>
      <c r="I806" s="79" t="str">
        <f t="shared" si="82"/>
        <v>2009-3</v>
      </c>
      <c r="J806" s="75">
        <f>VLOOKUP(I806,Meters!$A$1:$B$165,2,FALSE)</f>
        <v>355114</v>
      </c>
      <c r="K806" s="75">
        <f t="shared" si="83"/>
        <v>1.4361585293736659E-3</v>
      </c>
      <c r="L806" s="75">
        <f t="shared" si="84"/>
        <v>2.173824618448035E-3</v>
      </c>
      <c r="M806" s="83">
        <f t="shared" si="85"/>
        <v>1</v>
      </c>
      <c r="O806" s="71" t="str">
        <f t="shared" si="86"/>
        <v/>
      </c>
    </row>
    <row r="807" spans="1:15" ht="13.5" thickBot="1" x14ac:dyDescent="0.25">
      <c r="A807" s="49" t="s">
        <v>43</v>
      </c>
      <c r="B807" s="50">
        <v>54</v>
      </c>
      <c r="C807" s="50">
        <v>57</v>
      </c>
      <c r="D807" s="50">
        <v>991</v>
      </c>
      <c r="E807" s="52">
        <v>18.351851851850999</v>
      </c>
      <c r="F807" s="50">
        <v>85302</v>
      </c>
      <c r="G807" s="51">
        <v>3</v>
      </c>
      <c r="H807" s="51">
        <v>2009</v>
      </c>
      <c r="I807" s="79" t="str">
        <f t="shared" si="82"/>
        <v>2009-3</v>
      </c>
      <c r="J807" s="75">
        <f>VLOOKUP(I807,Meters!$A$1:$B$165,2,FALSE)</f>
        <v>355114</v>
      </c>
      <c r="K807" s="75">
        <f t="shared" si="83"/>
        <v>5.1678761895760229E-5</v>
      </c>
      <c r="L807" s="75">
        <f t="shared" si="84"/>
        <v>7.4138946303937771E-5</v>
      </c>
      <c r="M807" s="83">
        <f t="shared" si="85"/>
        <v>0.94736842105263153</v>
      </c>
      <c r="O807" s="71" t="str">
        <f t="shared" si="86"/>
        <v/>
      </c>
    </row>
    <row r="808" spans="1:15" ht="13.5" thickBot="1" x14ac:dyDescent="0.25">
      <c r="A808" s="49" t="s">
        <v>44</v>
      </c>
      <c r="B808" s="50">
        <v>14</v>
      </c>
      <c r="C808" s="50">
        <v>16</v>
      </c>
      <c r="D808" s="50">
        <v>161</v>
      </c>
      <c r="E808" s="52">
        <v>11.5</v>
      </c>
      <c r="F808" s="50">
        <v>45820</v>
      </c>
      <c r="G808" s="51">
        <v>3</v>
      </c>
      <c r="H808" s="51">
        <v>2009</v>
      </c>
      <c r="I808" s="79" t="str">
        <f t="shared" si="82"/>
        <v>2009-3</v>
      </c>
      <c r="J808" s="75">
        <f>VLOOKUP(I808,Meters!$A$1:$B$165,2,FALSE)</f>
        <v>355114</v>
      </c>
      <c r="K808" s="75">
        <f t="shared" si="83"/>
        <v>3.2383966838817955E-5</v>
      </c>
      <c r="L808" s="75">
        <f t="shared" si="84"/>
        <v>1.5360593794561478E-4</v>
      </c>
      <c r="M808" s="83">
        <f t="shared" si="85"/>
        <v>0.875</v>
      </c>
      <c r="O808" s="71" t="str">
        <f t="shared" si="86"/>
        <v>2009-3-ext.</v>
      </c>
    </row>
    <row r="809" spans="1:15" ht="13.5" thickBot="1" x14ac:dyDescent="0.25">
      <c r="A809" s="49" t="s">
        <v>45</v>
      </c>
      <c r="B809" s="50">
        <v>14</v>
      </c>
      <c r="C809" s="50">
        <v>16</v>
      </c>
      <c r="D809" s="50">
        <v>1559</v>
      </c>
      <c r="E809" s="52">
        <v>111.357142857143</v>
      </c>
      <c r="F809" s="50">
        <v>118644</v>
      </c>
      <c r="G809" s="51">
        <v>3</v>
      </c>
      <c r="H809" s="51">
        <v>2009</v>
      </c>
      <c r="I809" s="79" t="str">
        <f t="shared" si="82"/>
        <v>2009-3</v>
      </c>
      <c r="J809" s="75">
        <f>VLOOKUP(I809,Meters!$A$1:$B$165,2,FALSE)</f>
        <v>355114</v>
      </c>
      <c r="K809" s="75">
        <f t="shared" si="83"/>
        <v>3.1358139317836807E-4</v>
      </c>
      <c r="L809" s="75">
        <f t="shared" si="84"/>
        <v>3.9773947842906035E-4</v>
      </c>
      <c r="M809" s="83">
        <f t="shared" si="85"/>
        <v>0.875</v>
      </c>
      <c r="O809" s="71" t="str">
        <f t="shared" si="86"/>
        <v/>
      </c>
    </row>
    <row r="810" spans="1:15" ht="13.5" thickBot="1" x14ac:dyDescent="0.25">
      <c r="A810" s="49" t="s">
        <v>46</v>
      </c>
      <c r="B810" s="50">
        <v>54</v>
      </c>
      <c r="C810" s="50">
        <v>120</v>
      </c>
      <c r="D810" s="50">
        <v>4782</v>
      </c>
      <c r="E810" s="52">
        <v>88.555555555555003</v>
      </c>
      <c r="F810" s="50">
        <v>566178</v>
      </c>
      <c r="G810" s="51">
        <v>3</v>
      </c>
      <c r="H810" s="51">
        <v>2009</v>
      </c>
      <c r="I810" s="79" t="str">
        <f t="shared" si="82"/>
        <v>2009-3</v>
      </c>
      <c r="J810" s="75">
        <f>VLOOKUP(I810,Meters!$A$1:$B$165,2,FALSE)</f>
        <v>355114</v>
      </c>
      <c r="K810" s="75">
        <f t="shared" si="83"/>
        <v>2.4937218908732125E-4</v>
      </c>
      <c r="L810" s="75">
        <f t="shared" si="84"/>
        <v>4.9208506647525918E-4</v>
      </c>
      <c r="M810" s="83">
        <f t="shared" si="85"/>
        <v>0.45</v>
      </c>
      <c r="O810" s="71" t="str">
        <f t="shared" si="86"/>
        <v/>
      </c>
    </row>
    <row r="811" spans="1:15" ht="13.5" thickBot="1" x14ac:dyDescent="0.25">
      <c r="A811" s="49" t="s">
        <v>47</v>
      </c>
      <c r="B811" s="50">
        <v>18</v>
      </c>
      <c r="C811" s="50">
        <v>136</v>
      </c>
      <c r="D811" s="50">
        <v>495</v>
      </c>
      <c r="E811" s="52">
        <v>27.5</v>
      </c>
      <c r="F811" s="50">
        <v>72993</v>
      </c>
      <c r="G811" s="51">
        <v>3</v>
      </c>
      <c r="H811" s="51">
        <v>2009</v>
      </c>
      <c r="I811" s="79" t="str">
        <f t="shared" si="82"/>
        <v>2009-3</v>
      </c>
      <c r="J811" s="75">
        <f>VLOOKUP(I811,Meters!$A$1:$B$165,2,FALSE)</f>
        <v>355114</v>
      </c>
      <c r="K811" s="75">
        <f t="shared" si="83"/>
        <v>7.7439920701521196E-5</v>
      </c>
      <c r="L811" s="75">
        <f t="shared" si="84"/>
        <v>1.9032229399885983E-4</v>
      </c>
      <c r="M811" s="83">
        <f t="shared" si="85"/>
        <v>0.13235294117647059</v>
      </c>
      <c r="O811" s="71" t="str">
        <f t="shared" si="86"/>
        <v/>
      </c>
    </row>
    <row r="812" spans="1:15" ht="13.5" thickBot="1" x14ac:dyDescent="0.25">
      <c r="A812" s="49" t="s">
        <v>48</v>
      </c>
      <c r="B812" s="50">
        <v>59</v>
      </c>
      <c r="C812" s="50">
        <v>60</v>
      </c>
      <c r="D812" s="50">
        <v>2028</v>
      </c>
      <c r="E812" s="52">
        <v>34.372881355932002</v>
      </c>
      <c r="F812" s="50">
        <v>396511</v>
      </c>
      <c r="G812" s="51">
        <v>3</v>
      </c>
      <c r="H812" s="51">
        <v>2009</v>
      </c>
      <c r="I812" s="79" t="str">
        <f t="shared" si="82"/>
        <v>2009-3</v>
      </c>
      <c r="J812" s="75">
        <f>VLOOKUP(I812,Meters!$A$1:$B$165,2,FALSE)</f>
        <v>355114</v>
      </c>
      <c r="K812" s="75">
        <f t="shared" si="83"/>
        <v>9.6793934781315294E-5</v>
      </c>
      <c r="L812" s="75">
        <f t="shared" si="84"/>
        <v>3.1541633690067479E-4</v>
      </c>
      <c r="M812" s="83">
        <f t="shared" si="85"/>
        <v>0.98333333333333328</v>
      </c>
      <c r="O812" s="71" t="str">
        <f t="shared" si="86"/>
        <v>2009-3-ext.</v>
      </c>
    </row>
    <row r="813" spans="1:15" ht="13.5" thickBot="1" x14ac:dyDescent="0.25">
      <c r="A813" s="49" t="s">
        <v>49</v>
      </c>
      <c r="B813" s="50">
        <v>50</v>
      </c>
      <c r="C813" s="50">
        <v>52</v>
      </c>
      <c r="D813" s="50">
        <v>69</v>
      </c>
      <c r="E813" s="52">
        <v>1.38</v>
      </c>
      <c r="F813" s="50">
        <v>20486</v>
      </c>
      <c r="G813" s="51">
        <v>3</v>
      </c>
      <c r="H813" s="51">
        <v>2009</v>
      </c>
      <c r="I813" s="79" t="str">
        <f t="shared" si="82"/>
        <v>2009-3</v>
      </c>
      <c r="J813" s="75">
        <f>VLOOKUP(I813,Meters!$A$1:$B$165,2,FALSE)</f>
        <v>355114</v>
      </c>
      <c r="K813" s="75">
        <f t="shared" si="83"/>
        <v>3.8860760206581545E-6</v>
      </c>
      <c r="L813" s="75">
        <f t="shared" si="84"/>
        <v>1.9229505642319554E-5</v>
      </c>
      <c r="M813" s="83">
        <f t="shared" si="85"/>
        <v>0.96153846153846156</v>
      </c>
      <c r="O813" s="71" t="str">
        <f t="shared" si="86"/>
        <v>2009-3-ext.</v>
      </c>
    </row>
    <row r="814" spans="1:15" ht="13.5" thickBot="1" x14ac:dyDescent="0.25">
      <c r="A814" s="49" t="s">
        <v>51</v>
      </c>
      <c r="B814" s="50">
        <v>386</v>
      </c>
      <c r="C814" s="50">
        <v>415</v>
      </c>
      <c r="D814" s="50">
        <v>44692</v>
      </c>
      <c r="E814" s="52">
        <v>115.782383419689</v>
      </c>
      <c r="F814" s="50">
        <v>2892163</v>
      </c>
      <c r="G814" s="51">
        <v>3</v>
      </c>
      <c r="H814" s="51">
        <v>2009</v>
      </c>
      <c r="I814" s="79" t="str">
        <f t="shared" si="82"/>
        <v>2009-3</v>
      </c>
      <c r="J814" s="75">
        <f>VLOOKUP(I814,Meters!$A$1:$B$165,2,FALSE)</f>
        <v>355114</v>
      </c>
      <c r="K814" s="75">
        <f t="shared" si="83"/>
        <v>3.2604285784195781E-4</v>
      </c>
      <c r="L814" s="75">
        <f t="shared" si="84"/>
        <v>3.5165469206448961E-4</v>
      </c>
      <c r="M814" s="83">
        <f t="shared" si="85"/>
        <v>0.9301204819277108</v>
      </c>
      <c r="O814" s="71" t="str">
        <f t="shared" si="86"/>
        <v/>
      </c>
    </row>
    <row r="815" spans="1:15" ht="13.5" thickBot="1" x14ac:dyDescent="0.25">
      <c r="A815" s="49" t="s">
        <v>52</v>
      </c>
      <c r="B815" s="50">
        <v>72</v>
      </c>
      <c r="C815" s="50">
        <v>92</v>
      </c>
      <c r="D815" s="50">
        <v>5839</v>
      </c>
      <c r="E815" s="52">
        <v>81.097222222222001</v>
      </c>
      <c r="F815" s="50">
        <v>2373616</v>
      </c>
      <c r="G815" s="51">
        <v>3</v>
      </c>
      <c r="H815" s="51">
        <v>2009</v>
      </c>
      <c r="I815" s="79" t="str">
        <f t="shared" si="82"/>
        <v>2009-3</v>
      </c>
      <c r="J815" s="75">
        <f>VLOOKUP(I815,Meters!$A$1:$B$165,2,FALSE)</f>
        <v>355114</v>
      </c>
      <c r="K815" s="75">
        <f t="shared" si="83"/>
        <v>2.2836954392736416E-4</v>
      </c>
      <c r="L815" s="75">
        <f t="shared" si="84"/>
        <v>1.5472444008069145E-3</v>
      </c>
      <c r="M815" s="83">
        <f t="shared" si="85"/>
        <v>0.78260869565217395</v>
      </c>
      <c r="O815" s="71" t="str">
        <f t="shared" si="86"/>
        <v>2009-3-ext.</v>
      </c>
    </row>
    <row r="816" spans="1:15" ht="13.5" thickBot="1" x14ac:dyDescent="0.25">
      <c r="A816" s="49" t="s">
        <v>53</v>
      </c>
      <c r="B816" s="50">
        <v>68</v>
      </c>
      <c r="C816" s="50">
        <v>89</v>
      </c>
      <c r="D816" s="50">
        <v>2909</v>
      </c>
      <c r="E816" s="52">
        <v>42.779411764705003</v>
      </c>
      <c r="F816" s="50">
        <v>1017879</v>
      </c>
      <c r="G816" s="51">
        <v>3</v>
      </c>
      <c r="H816" s="51">
        <v>2009</v>
      </c>
      <c r="I816" s="79" t="str">
        <f t="shared" si="82"/>
        <v>2009-3</v>
      </c>
      <c r="J816" s="75">
        <f>VLOOKUP(I816,Meters!$A$1:$B$165,2,FALSE)</f>
        <v>355114</v>
      </c>
      <c r="K816" s="75">
        <f t="shared" si="83"/>
        <v>1.2046670017150832E-4</v>
      </c>
      <c r="L816" s="75">
        <f t="shared" si="84"/>
        <v>7.0253537472140886E-4</v>
      </c>
      <c r="M816" s="83">
        <f t="shared" si="85"/>
        <v>0.7640449438202247</v>
      </c>
      <c r="O816" s="71" t="str">
        <f t="shared" si="86"/>
        <v>2009-3-ext.</v>
      </c>
    </row>
    <row r="817" spans="1:15" ht="13.5" thickBot="1" x14ac:dyDescent="0.25">
      <c r="A817" s="54" t="s">
        <v>8</v>
      </c>
      <c r="B817" s="55">
        <v>3</v>
      </c>
      <c r="C817" s="55">
        <v>3</v>
      </c>
      <c r="D817" s="55">
        <v>505</v>
      </c>
      <c r="E817" s="56">
        <v>168.333333333333</v>
      </c>
      <c r="F817" s="55">
        <v>32845</v>
      </c>
      <c r="G817" s="57">
        <v>4</v>
      </c>
      <c r="H817" s="57">
        <v>2009</v>
      </c>
      <c r="I817" s="79" t="str">
        <f t="shared" si="82"/>
        <v>2009-4</v>
      </c>
      <c r="J817" s="75">
        <f>VLOOKUP(I817,Meters!$A$1:$B$165,2,FALSE)</f>
        <v>356620</v>
      </c>
      <c r="K817" s="75">
        <f t="shared" si="83"/>
        <v>4.7202437702129155E-4</v>
      </c>
      <c r="L817" s="75">
        <f t="shared" si="84"/>
        <v>5.1167130901862438E-4</v>
      </c>
      <c r="M817" s="83">
        <f t="shared" si="85"/>
        <v>1</v>
      </c>
      <c r="O817" s="71" t="str">
        <f t="shared" si="86"/>
        <v/>
      </c>
    </row>
    <row r="818" spans="1:15" ht="13.5" thickBot="1" x14ac:dyDescent="0.25">
      <c r="A818" s="54" t="s">
        <v>9</v>
      </c>
      <c r="B818" s="55">
        <v>27</v>
      </c>
      <c r="C818" s="55">
        <v>27</v>
      </c>
      <c r="D818" s="55">
        <v>1263</v>
      </c>
      <c r="E818" s="56">
        <v>46.777777777776997</v>
      </c>
      <c r="F818" s="55">
        <v>230532</v>
      </c>
      <c r="G818" s="57">
        <v>4</v>
      </c>
      <c r="H818" s="57">
        <v>2009</v>
      </c>
      <c r="I818" s="79" t="str">
        <f t="shared" si="82"/>
        <v>2009-4</v>
      </c>
      <c r="J818" s="75">
        <f>VLOOKUP(I818,Meters!$A$1:$B$165,2,FALSE)</f>
        <v>356620</v>
      </c>
      <c r="K818" s="75">
        <f t="shared" si="83"/>
        <v>1.3116981038017216E-4</v>
      </c>
      <c r="L818" s="75">
        <f t="shared" si="84"/>
        <v>3.9903455696175578E-4</v>
      </c>
      <c r="M818" s="83">
        <f t="shared" si="85"/>
        <v>1</v>
      </c>
      <c r="O818" s="71" t="str">
        <f t="shared" si="86"/>
        <v>2009-4-ext.</v>
      </c>
    </row>
    <row r="819" spans="1:15" ht="13.5" thickBot="1" x14ac:dyDescent="0.25">
      <c r="A819" s="54" t="s">
        <v>11</v>
      </c>
      <c r="B819" s="55">
        <v>9</v>
      </c>
      <c r="C819" s="55">
        <v>21</v>
      </c>
      <c r="D819" s="55">
        <v>240</v>
      </c>
      <c r="E819" s="56">
        <v>26.666666666666</v>
      </c>
      <c r="F819" s="55">
        <v>45888</v>
      </c>
      <c r="G819" s="57">
        <v>4</v>
      </c>
      <c r="H819" s="57">
        <v>2009</v>
      </c>
      <c r="I819" s="79" t="str">
        <f t="shared" si="82"/>
        <v>2009-4</v>
      </c>
      <c r="J819" s="75">
        <f>VLOOKUP(I819,Meters!$A$1:$B$165,2,FALSE)</f>
        <v>356620</v>
      </c>
      <c r="K819" s="75">
        <f t="shared" si="83"/>
        <v>7.4776138934064276E-5</v>
      </c>
      <c r="L819" s="75">
        <f t="shared" si="84"/>
        <v>2.3828662940321812E-4</v>
      </c>
      <c r="M819" s="83">
        <f t="shared" si="85"/>
        <v>0.42857142857142855</v>
      </c>
      <c r="O819" s="71" t="str">
        <f t="shared" si="86"/>
        <v>2009-4-ext.</v>
      </c>
    </row>
    <row r="820" spans="1:15" ht="13.5" thickBot="1" x14ac:dyDescent="0.25">
      <c r="A820" s="54" t="s">
        <v>12</v>
      </c>
      <c r="B820" s="55">
        <v>29</v>
      </c>
      <c r="C820" s="55">
        <v>62</v>
      </c>
      <c r="D820" s="55">
        <v>3428</v>
      </c>
      <c r="E820" s="56">
        <v>118.206896551724</v>
      </c>
      <c r="F820" s="55">
        <v>432905</v>
      </c>
      <c r="G820" s="57">
        <v>4</v>
      </c>
      <c r="H820" s="57">
        <v>2009</v>
      </c>
      <c r="I820" s="79" t="str">
        <f t="shared" si="82"/>
        <v>2009-4</v>
      </c>
      <c r="J820" s="75">
        <f>VLOOKUP(I820,Meters!$A$1:$B$165,2,FALSE)</f>
        <v>356620</v>
      </c>
      <c r="K820" s="75">
        <f t="shared" si="83"/>
        <v>3.3146457448186866E-4</v>
      </c>
      <c r="L820" s="75">
        <f t="shared" si="84"/>
        <v>6.9765009537180742E-4</v>
      </c>
      <c r="M820" s="83">
        <f t="shared" si="85"/>
        <v>0.46774193548387094</v>
      </c>
      <c r="O820" s="71" t="str">
        <f t="shared" si="86"/>
        <v/>
      </c>
    </row>
    <row r="821" spans="1:15" ht="13.5" thickBot="1" x14ac:dyDescent="0.25">
      <c r="A821" s="54" t="s">
        <v>13</v>
      </c>
      <c r="B821" s="55">
        <v>7</v>
      </c>
      <c r="C821" s="55">
        <v>9</v>
      </c>
      <c r="D821" s="55">
        <v>4883</v>
      </c>
      <c r="E821" s="56">
        <v>697.57142857142901</v>
      </c>
      <c r="F821" s="55">
        <v>603565</v>
      </c>
      <c r="G821" s="57">
        <v>4</v>
      </c>
      <c r="H821" s="57">
        <v>2009</v>
      </c>
      <c r="I821" s="79" t="str">
        <f t="shared" si="82"/>
        <v>2009-4</v>
      </c>
      <c r="J821" s="75">
        <f>VLOOKUP(I821,Meters!$A$1:$B$165,2,FALSE)</f>
        <v>356620</v>
      </c>
      <c r="K821" s="75">
        <f t="shared" si="83"/>
        <v>1.9560636772234562E-3</v>
      </c>
      <c r="L821" s="75">
        <f t="shared" si="84"/>
        <v>4.0296660978338976E-3</v>
      </c>
      <c r="M821" s="83">
        <f t="shared" si="85"/>
        <v>0.77777777777777779</v>
      </c>
      <c r="O821" s="71" t="str">
        <f t="shared" si="86"/>
        <v/>
      </c>
    </row>
    <row r="822" spans="1:15" ht="13.5" thickBot="1" x14ac:dyDescent="0.25">
      <c r="A822" s="54" t="s">
        <v>14</v>
      </c>
      <c r="B822" s="55">
        <v>32</v>
      </c>
      <c r="C822" s="55">
        <v>66</v>
      </c>
      <c r="D822" s="55">
        <v>111</v>
      </c>
      <c r="E822" s="56">
        <v>3.46875</v>
      </c>
      <c r="F822" s="55">
        <v>18891</v>
      </c>
      <c r="G822" s="57">
        <v>4</v>
      </c>
      <c r="H822" s="57">
        <v>2009</v>
      </c>
      <c r="I822" s="79" t="str">
        <f t="shared" si="82"/>
        <v>2009-4</v>
      </c>
      <c r="J822" s="75">
        <f>VLOOKUP(I822,Meters!$A$1:$B$165,2,FALSE)</f>
        <v>356620</v>
      </c>
      <c r="K822" s="75">
        <f t="shared" si="83"/>
        <v>9.7267399472828215E-6</v>
      </c>
      <c r="L822" s="75">
        <f t="shared" si="84"/>
        <v>2.7589766418036003E-5</v>
      </c>
      <c r="M822" s="83">
        <f t="shared" si="85"/>
        <v>0.48484848484848486</v>
      </c>
      <c r="O822" s="71" t="str">
        <f t="shared" si="86"/>
        <v/>
      </c>
    </row>
    <row r="823" spans="1:15" ht="13.5" thickBot="1" x14ac:dyDescent="0.25">
      <c r="A823" s="54" t="s">
        <v>15</v>
      </c>
      <c r="B823" s="55">
        <v>25</v>
      </c>
      <c r="C823" s="55">
        <v>27</v>
      </c>
      <c r="D823" s="55">
        <v>4688</v>
      </c>
      <c r="E823" s="56">
        <v>187.52</v>
      </c>
      <c r="F823" s="55">
        <v>853085</v>
      </c>
      <c r="G823" s="57">
        <v>4</v>
      </c>
      <c r="H823" s="57">
        <v>2009</v>
      </c>
      <c r="I823" s="79" t="str">
        <f t="shared" si="82"/>
        <v>2009-4</v>
      </c>
      <c r="J823" s="75">
        <f>VLOOKUP(I823,Meters!$A$1:$B$165,2,FALSE)</f>
        <v>356620</v>
      </c>
      <c r="K823" s="75">
        <f t="shared" si="83"/>
        <v>5.2582580898435309E-4</v>
      </c>
      <c r="L823" s="75">
        <f t="shared" si="84"/>
        <v>1.5947600620641953E-3</v>
      </c>
      <c r="M823" s="83">
        <f t="shared" si="85"/>
        <v>0.92592592592592593</v>
      </c>
      <c r="O823" s="71" t="str">
        <f t="shared" si="86"/>
        <v>2009-4-ext.</v>
      </c>
    </row>
    <row r="824" spans="1:15" ht="13.5" thickBot="1" x14ac:dyDescent="0.25">
      <c r="A824" s="54" t="s">
        <v>16</v>
      </c>
      <c r="B824" s="55">
        <v>63</v>
      </c>
      <c r="C824" s="55">
        <v>93</v>
      </c>
      <c r="D824" s="55">
        <v>115</v>
      </c>
      <c r="E824" s="56">
        <v>1.825396825396</v>
      </c>
      <c r="F824" s="55">
        <v>14222</v>
      </c>
      <c r="G824" s="57">
        <v>4</v>
      </c>
      <c r="H824" s="57">
        <v>2009</v>
      </c>
      <c r="I824" s="79" t="str">
        <f t="shared" si="82"/>
        <v>2009-4</v>
      </c>
      <c r="J824" s="75">
        <f>VLOOKUP(I824,Meters!$A$1:$B$165,2,FALSE)</f>
        <v>356620</v>
      </c>
      <c r="K824" s="75">
        <f t="shared" si="83"/>
        <v>5.1186047484605465E-6</v>
      </c>
      <c r="L824" s="75">
        <f t="shared" si="84"/>
        <v>1.055026039602984E-5</v>
      </c>
      <c r="M824" s="83">
        <f t="shared" si="85"/>
        <v>0.67741935483870963</v>
      </c>
      <c r="O824" s="71" t="str">
        <f t="shared" si="86"/>
        <v/>
      </c>
    </row>
    <row r="825" spans="1:15" ht="13.5" thickBot="1" x14ac:dyDescent="0.25">
      <c r="A825" s="54" t="s">
        <v>17</v>
      </c>
      <c r="B825" s="55">
        <v>5</v>
      </c>
      <c r="C825" s="55">
        <v>8</v>
      </c>
      <c r="D825" s="55">
        <v>188</v>
      </c>
      <c r="E825" s="56">
        <v>37.6</v>
      </c>
      <c r="F825" s="55">
        <v>34148</v>
      </c>
      <c r="G825" s="57">
        <v>4</v>
      </c>
      <c r="H825" s="57">
        <v>2009</v>
      </c>
      <c r="I825" s="79" t="str">
        <f t="shared" si="82"/>
        <v>2009-4</v>
      </c>
      <c r="J825" s="75">
        <f>VLOOKUP(I825,Meters!$A$1:$B$165,2,FALSE)</f>
        <v>356620</v>
      </c>
      <c r="K825" s="75">
        <f t="shared" si="83"/>
        <v>1.0543435589703326E-4</v>
      </c>
      <c r="L825" s="75">
        <f t="shared" si="84"/>
        <v>3.1918194904006131E-4</v>
      </c>
      <c r="M825" s="83">
        <f t="shared" si="85"/>
        <v>0.625</v>
      </c>
      <c r="O825" s="71" t="str">
        <f t="shared" si="86"/>
        <v>2009-4-ext.</v>
      </c>
    </row>
    <row r="826" spans="1:15" ht="13.5" thickBot="1" x14ac:dyDescent="0.25">
      <c r="A826" s="54" t="s">
        <v>18</v>
      </c>
      <c r="B826" s="55">
        <v>325</v>
      </c>
      <c r="C826" s="55">
        <v>404</v>
      </c>
      <c r="D826" s="55">
        <v>0</v>
      </c>
      <c r="E826" s="55">
        <v>0</v>
      </c>
      <c r="F826" s="55">
        <v>0</v>
      </c>
      <c r="G826" s="57">
        <v>4</v>
      </c>
      <c r="H826" s="57">
        <v>2009</v>
      </c>
      <c r="I826" s="79" t="str">
        <f t="shared" si="82"/>
        <v>2009-4</v>
      </c>
      <c r="J826" s="75">
        <f>VLOOKUP(I826,Meters!$A$1:$B$165,2,FALSE)</f>
        <v>356620</v>
      </c>
      <c r="K826" s="75">
        <f t="shared" si="83"/>
        <v>0</v>
      </c>
      <c r="L826" s="75" t="str">
        <f t="shared" si="84"/>
        <v/>
      </c>
      <c r="M826" s="83">
        <f t="shared" si="85"/>
        <v>0.8044554455445545</v>
      </c>
      <c r="O826" s="71" t="e">
        <f t="shared" si="86"/>
        <v>#DIV/0!</v>
      </c>
    </row>
    <row r="827" spans="1:15" ht="13.5" thickBot="1" x14ac:dyDescent="0.25">
      <c r="A827" s="54" t="s">
        <v>19</v>
      </c>
      <c r="B827" s="55">
        <v>59</v>
      </c>
      <c r="C827" s="55">
        <v>69</v>
      </c>
      <c r="D827" s="55">
        <v>3158</v>
      </c>
      <c r="E827" s="56">
        <v>53.525423728813003</v>
      </c>
      <c r="F827" s="55">
        <v>363708</v>
      </c>
      <c r="G827" s="57">
        <v>4</v>
      </c>
      <c r="H827" s="57">
        <v>2009</v>
      </c>
      <c r="I827" s="79" t="str">
        <f t="shared" si="82"/>
        <v>2009-4</v>
      </c>
      <c r="J827" s="75">
        <f>VLOOKUP(I827,Meters!$A$1:$B$165,2,FALSE)</f>
        <v>356620</v>
      </c>
      <c r="K827" s="75">
        <f t="shared" si="83"/>
        <v>1.5009091954689305E-4</v>
      </c>
      <c r="L827" s="75">
        <f t="shared" si="84"/>
        <v>2.8810042308719327E-4</v>
      </c>
      <c r="M827" s="83">
        <f t="shared" si="85"/>
        <v>0.85507246376811596</v>
      </c>
      <c r="O827" s="71" t="str">
        <f t="shared" si="86"/>
        <v/>
      </c>
    </row>
    <row r="828" spans="1:15" ht="13.5" thickBot="1" x14ac:dyDescent="0.25">
      <c r="A828" s="54" t="s">
        <v>20</v>
      </c>
      <c r="B828" s="55">
        <v>18</v>
      </c>
      <c r="C828" s="55">
        <v>23</v>
      </c>
      <c r="D828" s="55">
        <v>77</v>
      </c>
      <c r="E828" s="56">
        <v>4.2777777777769996</v>
      </c>
      <c r="F828" s="55">
        <v>9058</v>
      </c>
      <c r="G828" s="57">
        <v>4</v>
      </c>
      <c r="H828" s="57">
        <v>2009</v>
      </c>
      <c r="I828" s="79" t="str">
        <f t="shared" si="82"/>
        <v>2009-4</v>
      </c>
      <c r="J828" s="75">
        <f>VLOOKUP(I828,Meters!$A$1:$B$165,2,FALSE)</f>
        <v>356620</v>
      </c>
      <c r="K828" s="75">
        <f t="shared" si="83"/>
        <v>1.1995338954004261E-5</v>
      </c>
      <c r="L828" s="75">
        <f t="shared" si="84"/>
        <v>2.3518134252244718E-5</v>
      </c>
      <c r="M828" s="83">
        <f t="shared" si="85"/>
        <v>0.78260869565217395</v>
      </c>
      <c r="O828" s="71" t="str">
        <f t="shared" si="86"/>
        <v/>
      </c>
    </row>
    <row r="829" spans="1:15" ht="13.5" thickBot="1" x14ac:dyDescent="0.25">
      <c r="A829" s="54" t="s">
        <v>21</v>
      </c>
      <c r="B829" s="55">
        <v>2</v>
      </c>
      <c r="C829" s="55">
        <v>2</v>
      </c>
      <c r="D829" s="55">
        <v>40</v>
      </c>
      <c r="E829" s="55">
        <v>20</v>
      </c>
      <c r="F829" s="55">
        <v>18416</v>
      </c>
      <c r="G829" s="57">
        <v>4</v>
      </c>
      <c r="H829" s="57">
        <v>2009</v>
      </c>
      <c r="I829" s="79" t="str">
        <f t="shared" si="82"/>
        <v>2009-4</v>
      </c>
      <c r="J829" s="75">
        <f>VLOOKUP(I829,Meters!$A$1:$B$165,2,FALSE)</f>
        <v>356620</v>
      </c>
      <c r="K829" s="75">
        <f t="shared" si="83"/>
        <v>5.6082104200549606E-5</v>
      </c>
      <c r="L829" s="75">
        <f t="shared" si="84"/>
        <v>4.3033667956555061E-4</v>
      </c>
      <c r="M829" s="83">
        <f t="shared" si="85"/>
        <v>1</v>
      </c>
      <c r="O829" s="71" t="str">
        <f t="shared" si="86"/>
        <v>2009-4-ext.</v>
      </c>
    </row>
    <row r="830" spans="1:15" ht="13.5" thickBot="1" x14ac:dyDescent="0.25">
      <c r="A830" s="54" t="s">
        <v>22</v>
      </c>
      <c r="B830" s="55">
        <v>2</v>
      </c>
      <c r="C830" s="55">
        <v>37</v>
      </c>
      <c r="D830" s="55">
        <v>42</v>
      </c>
      <c r="E830" s="55">
        <v>21</v>
      </c>
      <c r="F830" s="55">
        <v>6936</v>
      </c>
      <c r="G830" s="57">
        <v>4</v>
      </c>
      <c r="H830" s="57">
        <v>2009</v>
      </c>
      <c r="I830" s="79" t="str">
        <f t="shared" si="82"/>
        <v>2009-4</v>
      </c>
      <c r="J830" s="75">
        <f>VLOOKUP(I830,Meters!$A$1:$B$165,2,FALSE)</f>
        <v>356620</v>
      </c>
      <c r="K830" s="75">
        <f t="shared" si="83"/>
        <v>5.8886209410577087E-5</v>
      </c>
      <c r="L830" s="75">
        <f t="shared" si="84"/>
        <v>1.6207728113958836E-4</v>
      </c>
      <c r="M830" s="83">
        <f t="shared" si="85"/>
        <v>5.4054054054054057E-2</v>
      </c>
      <c r="O830" s="71" t="str">
        <f t="shared" si="86"/>
        <v/>
      </c>
    </row>
    <row r="831" spans="1:15" ht="13.5" thickBot="1" x14ac:dyDescent="0.25">
      <c r="A831" s="54" t="s">
        <v>23</v>
      </c>
      <c r="B831" s="55">
        <v>8</v>
      </c>
      <c r="C831" s="55">
        <v>8</v>
      </c>
      <c r="D831" s="55">
        <v>3097</v>
      </c>
      <c r="E831" s="56">
        <v>387.125</v>
      </c>
      <c r="F831" s="55">
        <v>73363</v>
      </c>
      <c r="G831" s="57">
        <v>4</v>
      </c>
      <c r="H831" s="57">
        <v>2009</v>
      </c>
      <c r="I831" s="79" t="str">
        <f t="shared" si="82"/>
        <v>2009-4</v>
      </c>
      <c r="J831" s="75">
        <f>VLOOKUP(I831,Meters!$A$1:$B$165,2,FALSE)</f>
        <v>356620</v>
      </c>
      <c r="K831" s="75">
        <f t="shared" si="83"/>
        <v>1.0855392294318884E-3</v>
      </c>
      <c r="L831" s="75">
        <f t="shared" si="84"/>
        <v>4.2857827192342918E-4</v>
      </c>
      <c r="M831" s="83">
        <f t="shared" si="85"/>
        <v>1</v>
      </c>
      <c r="O831" s="71" t="str">
        <f t="shared" si="86"/>
        <v/>
      </c>
    </row>
    <row r="832" spans="1:15" ht="13.5" thickBot="1" x14ac:dyDescent="0.25">
      <c r="A832" s="54" t="s">
        <v>24</v>
      </c>
      <c r="B832" s="55">
        <v>14</v>
      </c>
      <c r="C832" s="55">
        <v>95</v>
      </c>
      <c r="D832" s="55">
        <v>0</v>
      </c>
      <c r="E832" s="55">
        <v>0</v>
      </c>
      <c r="F832" s="55">
        <v>0</v>
      </c>
      <c r="G832" s="57">
        <v>4</v>
      </c>
      <c r="H832" s="57">
        <v>2009</v>
      </c>
      <c r="I832" s="79" t="str">
        <f t="shared" si="82"/>
        <v>2009-4</v>
      </c>
      <c r="J832" s="75">
        <f>VLOOKUP(I832,Meters!$A$1:$B$165,2,FALSE)</f>
        <v>356620</v>
      </c>
      <c r="K832" s="75">
        <f t="shared" si="83"/>
        <v>0</v>
      </c>
      <c r="L832" s="75" t="str">
        <f t="shared" si="84"/>
        <v/>
      </c>
      <c r="M832" s="83">
        <f t="shared" si="85"/>
        <v>0.14736842105263157</v>
      </c>
      <c r="O832" s="71" t="e">
        <f t="shared" si="86"/>
        <v>#DIV/0!</v>
      </c>
    </row>
    <row r="833" spans="1:15" ht="13.5" thickBot="1" x14ac:dyDescent="0.25">
      <c r="A833" s="54" t="s">
        <v>26</v>
      </c>
      <c r="B833" s="55">
        <v>6</v>
      </c>
      <c r="C833" s="55">
        <v>9</v>
      </c>
      <c r="D833" s="55">
        <v>3927</v>
      </c>
      <c r="E833" s="56">
        <v>654.5</v>
      </c>
      <c r="F833" s="55">
        <v>513523</v>
      </c>
      <c r="G833" s="57">
        <v>4</v>
      </c>
      <c r="H833" s="57">
        <v>2009</v>
      </c>
      <c r="I833" s="79" t="str">
        <f t="shared" si="82"/>
        <v>2009-4</v>
      </c>
      <c r="J833" s="75">
        <f>VLOOKUP(I833,Meters!$A$1:$B$165,2,FALSE)</f>
        <v>356620</v>
      </c>
      <c r="K833" s="75">
        <f t="shared" si="83"/>
        <v>1.8352868599629858E-3</v>
      </c>
      <c r="L833" s="75">
        <f t="shared" si="84"/>
        <v>3.9999236660248376E-3</v>
      </c>
      <c r="M833" s="83">
        <f t="shared" si="85"/>
        <v>0.66666666666666663</v>
      </c>
      <c r="O833" s="71" t="str">
        <f t="shared" si="86"/>
        <v/>
      </c>
    </row>
    <row r="834" spans="1:15" ht="13.5" thickBot="1" x14ac:dyDescent="0.25">
      <c r="A834" s="54" t="s">
        <v>27</v>
      </c>
      <c r="B834" s="55">
        <v>10</v>
      </c>
      <c r="C834" s="55">
        <v>16</v>
      </c>
      <c r="D834" s="55">
        <v>165</v>
      </c>
      <c r="E834" s="56">
        <v>16.5</v>
      </c>
      <c r="F834" s="55">
        <v>43500</v>
      </c>
      <c r="G834" s="57">
        <v>4</v>
      </c>
      <c r="H834" s="57">
        <v>2009</v>
      </c>
      <c r="I834" s="79" t="str">
        <f t="shared" si="82"/>
        <v>2009-4</v>
      </c>
      <c r="J834" s="75">
        <f>VLOOKUP(I834,Meters!$A$1:$B$165,2,FALSE)</f>
        <v>356620</v>
      </c>
      <c r="K834" s="75">
        <f t="shared" si="83"/>
        <v>4.6267735965453425E-5</v>
      </c>
      <c r="L834" s="75">
        <f t="shared" si="84"/>
        <v>2.0329762772699231E-4</v>
      </c>
      <c r="M834" s="83">
        <f t="shared" si="85"/>
        <v>0.625</v>
      </c>
      <c r="O834" s="71" t="str">
        <f t="shared" si="86"/>
        <v>2009-4-ext.</v>
      </c>
    </row>
    <row r="835" spans="1:15" ht="13.5" thickBot="1" x14ac:dyDescent="0.25">
      <c r="A835" s="54" t="s">
        <v>54</v>
      </c>
      <c r="B835" s="55">
        <v>0</v>
      </c>
      <c r="C835" s="55">
        <v>1</v>
      </c>
      <c r="D835" s="55">
        <v>1</v>
      </c>
      <c r="E835" s="58"/>
      <c r="F835" s="55">
        <v>57</v>
      </c>
      <c r="G835" s="57">
        <v>4</v>
      </c>
      <c r="H835" s="57">
        <v>2009</v>
      </c>
      <c r="I835" s="79" t="str">
        <f t="shared" ref="I835:I898" si="87">CONCATENATE(H835,"-",G835)</f>
        <v>2009-4</v>
      </c>
      <c r="J835" s="75">
        <f>VLOOKUP(I835,Meters!$A$1:$B$165,2,FALSE)</f>
        <v>356620</v>
      </c>
      <c r="K835" s="75">
        <f t="shared" ref="K835:K898" si="88">E835/J835</f>
        <v>0</v>
      </c>
      <c r="L835" s="75">
        <f t="shared" ref="L835:L898" si="89">IFERROR(IF(ISBLANK(F835),"",(E835*(F835/D835)/J835)*(1/60)),"")</f>
        <v>0</v>
      </c>
      <c r="M835" s="83">
        <f t="shared" ref="M835:M898" si="90">B835/C835</f>
        <v>0</v>
      </c>
      <c r="O835" s="71" t="str">
        <f t="shared" ref="O835:O898" si="91">IF((F835/D835)&gt;180,CONCATENATE(I835,"-ext."),"")</f>
        <v/>
      </c>
    </row>
    <row r="836" spans="1:15" ht="13.5" thickBot="1" x14ac:dyDescent="0.25">
      <c r="A836" s="54" t="s">
        <v>28</v>
      </c>
      <c r="B836" s="55">
        <v>7</v>
      </c>
      <c r="C836" s="55">
        <v>7</v>
      </c>
      <c r="D836" s="55">
        <v>626</v>
      </c>
      <c r="E836" s="56">
        <v>89.428571428571004</v>
      </c>
      <c r="F836" s="55">
        <v>97620</v>
      </c>
      <c r="G836" s="57">
        <v>4</v>
      </c>
      <c r="H836" s="57">
        <v>2009</v>
      </c>
      <c r="I836" s="79" t="str">
        <f t="shared" si="87"/>
        <v>2009-4</v>
      </c>
      <c r="J836" s="75">
        <f>VLOOKUP(I836,Meters!$A$1:$B$165,2,FALSE)</f>
        <v>356620</v>
      </c>
      <c r="K836" s="75">
        <f t="shared" si="88"/>
        <v>2.5076712306817061E-4</v>
      </c>
      <c r="L836" s="75">
        <f t="shared" si="89"/>
        <v>6.5175416810209826E-4</v>
      </c>
      <c r="M836" s="83">
        <f t="shared" si="90"/>
        <v>1</v>
      </c>
      <c r="O836" s="71" t="str">
        <f t="shared" si="91"/>
        <v/>
      </c>
    </row>
    <row r="837" spans="1:15" ht="13.5" thickBot="1" x14ac:dyDescent="0.25">
      <c r="A837" s="54" t="s">
        <v>59</v>
      </c>
      <c r="B837" s="55">
        <v>2</v>
      </c>
      <c r="C837" s="55">
        <v>2</v>
      </c>
      <c r="D837" s="55">
        <v>689</v>
      </c>
      <c r="E837" s="56">
        <v>344.5</v>
      </c>
      <c r="F837" s="55">
        <v>359503</v>
      </c>
      <c r="G837" s="57">
        <v>4</v>
      </c>
      <c r="H837" s="57">
        <v>2009</v>
      </c>
      <c r="I837" s="79" t="str">
        <f t="shared" si="87"/>
        <v>2009-4</v>
      </c>
      <c r="J837" s="75">
        <f>VLOOKUP(I837,Meters!$A$1:$B$165,2,FALSE)</f>
        <v>356620</v>
      </c>
      <c r="K837" s="75">
        <f t="shared" si="88"/>
        <v>9.6601424485446695E-4</v>
      </c>
      <c r="L837" s="75">
        <f t="shared" si="89"/>
        <v>8.4007019610042432E-3</v>
      </c>
      <c r="M837" s="83">
        <f t="shared" si="90"/>
        <v>1</v>
      </c>
      <c r="O837" s="71" t="str">
        <f t="shared" si="91"/>
        <v>2009-4-ext.</v>
      </c>
    </row>
    <row r="838" spans="1:15" ht="13.5" thickBot="1" x14ac:dyDescent="0.25">
      <c r="A838" s="54" t="s">
        <v>30</v>
      </c>
      <c r="B838" s="55">
        <v>177</v>
      </c>
      <c r="C838" s="55">
        <v>177</v>
      </c>
      <c r="D838" s="55">
        <v>17168</v>
      </c>
      <c r="E838" s="56">
        <v>96.994350282485001</v>
      </c>
      <c r="F838" s="55">
        <v>3465421</v>
      </c>
      <c r="G838" s="57">
        <v>4</v>
      </c>
      <c r="H838" s="57">
        <v>2009</v>
      </c>
      <c r="I838" s="79" t="str">
        <f t="shared" si="87"/>
        <v>2009-4</v>
      </c>
      <c r="J838" s="75">
        <f>VLOOKUP(I838,Meters!$A$1:$B$165,2,FALSE)</f>
        <v>356620</v>
      </c>
      <c r="K838" s="75">
        <f t="shared" si="88"/>
        <v>2.7198236297034658E-4</v>
      </c>
      <c r="L838" s="75">
        <f t="shared" si="89"/>
        <v>9.1500989463639854E-4</v>
      </c>
      <c r="M838" s="83">
        <f t="shared" si="90"/>
        <v>1</v>
      </c>
      <c r="O838" s="71" t="str">
        <f t="shared" si="91"/>
        <v>2009-4-ext.</v>
      </c>
    </row>
    <row r="839" spans="1:15" ht="13.5" thickBot="1" x14ac:dyDescent="0.25">
      <c r="A839" s="54" t="s">
        <v>31</v>
      </c>
      <c r="B839" s="55">
        <v>51</v>
      </c>
      <c r="C839" s="55">
        <v>96</v>
      </c>
      <c r="D839" s="55">
        <v>12876</v>
      </c>
      <c r="E839" s="56">
        <v>252.470588235294</v>
      </c>
      <c r="F839" s="55">
        <v>571610</v>
      </c>
      <c r="G839" s="57">
        <v>4</v>
      </c>
      <c r="H839" s="57">
        <v>2009</v>
      </c>
      <c r="I839" s="79" t="str">
        <f t="shared" si="87"/>
        <v>2009-4</v>
      </c>
      <c r="J839" s="75">
        <f>VLOOKUP(I839,Meters!$A$1:$B$165,2,FALSE)</f>
        <v>356620</v>
      </c>
      <c r="K839" s="75">
        <f t="shared" si="88"/>
        <v>7.0795409184929055E-4</v>
      </c>
      <c r="L839" s="75">
        <f t="shared" si="89"/>
        <v>5.2380868598163636E-4</v>
      </c>
      <c r="M839" s="83">
        <f t="shared" si="90"/>
        <v>0.53125</v>
      </c>
      <c r="O839" s="71" t="str">
        <f t="shared" si="91"/>
        <v/>
      </c>
    </row>
    <row r="840" spans="1:15" ht="13.5" thickBot="1" x14ac:dyDescent="0.25">
      <c r="A840" s="54" t="s">
        <v>32</v>
      </c>
      <c r="B840" s="55">
        <v>25</v>
      </c>
      <c r="C840" s="55">
        <v>27</v>
      </c>
      <c r="D840" s="55">
        <v>5662</v>
      </c>
      <c r="E840" s="56">
        <v>226.48</v>
      </c>
      <c r="F840" s="55">
        <v>1297556</v>
      </c>
      <c r="G840" s="57">
        <v>4</v>
      </c>
      <c r="H840" s="57">
        <v>2009</v>
      </c>
      <c r="I840" s="79" t="str">
        <f t="shared" si="87"/>
        <v>2009-4</v>
      </c>
      <c r="J840" s="75">
        <f>VLOOKUP(I840,Meters!$A$1:$B$165,2,FALSE)</f>
        <v>356620</v>
      </c>
      <c r="K840" s="75">
        <f t="shared" si="88"/>
        <v>6.3507374796702371E-4</v>
      </c>
      <c r="L840" s="75">
        <f t="shared" si="89"/>
        <v>2.4256556932682779E-3</v>
      </c>
      <c r="M840" s="83">
        <f t="shared" si="90"/>
        <v>0.92592592592592593</v>
      </c>
      <c r="O840" s="71" t="str">
        <f t="shared" si="91"/>
        <v>2009-4-ext.</v>
      </c>
    </row>
    <row r="841" spans="1:15" ht="13.5" thickBot="1" x14ac:dyDescent="0.25">
      <c r="A841" s="54" t="s">
        <v>33</v>
      </c>
      <c r="B841" s="55">
        <v>1</v>
      </c>
      <c r="C841" s="55">
        <v>8</v>
      </c>
      <c r="D841" s="55">
        <v>140</v>
      </c>
      <c r="E841" s="55">
        <v>140</v>
      </c>
      <c r="F841" s="55">
        <v>28339</v>
      </c>
      <c r="G841" s="57">
        <v>4</v>
      </c>
      <c r="H841" s="57">
        <v>2009</v>
      </c>
      <c r="I841" s="79" t="str">
        <f t="shared" si="87"/>
        <v>2009-4</v>
      </c>
      <c r="J841" s="75">
        <f>VLOOKUP(I841,Meters!$A$1:$B$165,2,FALSE)</f>
        <v>356620</v>
      </c>
      <c r="K841" s="75">
        <f t="shared" si="88"/>
        <v>3.9257472940384724E-4</v>
      </c>
      <c r="L841" s="75">
        <f t="shared" si="89"/>
        <v>1.3244256257828127E-3</v>
      </c>
      <c r="M841" s="83">
        <f t="shared" si="90"/>
        <v>0.125</v>
      </c>
      <c r="O841" s="71" t="str">
        <f t="shared" si="91"/>
        <v>2009-4-ext.</v>
      </c>
    </row>
    <row r="842" spans="1:15" ht="13.5" thickBot="1" x14ac:dyDescent="0.25">
      <c r="A842" s="54" t="s">
        <v>35</v>
      </c>
      <c r="B842" s="55">
        <v>1</v>
      </c>
      <c r="C842" s="55">
        <v>3</v>
      </c>
      <c r="D842" s="55">
        <v>3</v>
      </c>
      <c r="E842" s="55">
        <v>3</v>
      </c>
      <c r="F842" s="55">
        <v>589</v>
      </c>
      <c r="G842" s="57">
        <v>4</v>
      </c>
      <c r="H842" s="57">
        <v>2009</v>
      </c>
      <c r="I842" s="79" t="str">
        <f t="shared" si="87"/>
        <v>2009-4</v>
      </c>
      <c r="J842" s="75">
        <f>VLOOKUP(I842,Meters!$A$1:$B$165,2,FALSE)</f>
        <v>356620</v>
      </c>
      <c r="K842" s="75">
        <f t="shared" si="88"/>
        <v>8.4123156300824409E-6</v>
      </c>
      <c r="L842" s="75">
        <f t="shared" si="89"/>
        <v>2.7526966145103096E-5</v>
      </c>
      <c r="M842" s="83">
        <f t="shared" si="90"/>
        <v>0.33333333333333331</v>
      </c>
      <c r="O842" s="71" t="str">
        <f t="shared" si="91"/>
        <v>2009-4-ext.</v>
      </c>
    </row>
    <row r="843" spans="1:15" ht="13.5" thickBot="1" x14ac:dyDescent="0.25">
      <c r="A843" s="54" t="s">
        <v>36</v>
      </c>
      <c r="B843" s="55">
        <v>198</v>
      </c>
      <c r="C843" s="55">
        <v>266</v>
      </c>
      <c r="D843" s="55">
        <v>3803</v>
      </c>
      <c r="E843" s="56">
        <v>19.207070707069999</v>
      </c>
      <c r="F843" s="55">
        <v>263561</v>
      </c>
      <c r="G843" s="57">
        <v>4</v>
      </c>
      <c r="H843" s="57">
        <v>2009</v>
      </c>
      <c r="I843" s="79" t="str">
        <f t="shared" si="87"/>
        <v>2009-4</v>
      </c>
      <c r="J843" s="75">
        <f>VLOOKUP(I843,Meters!$A$1:$B$165,2,FALSE)</f>
        <v>356620</v>
      </c>
      <c r="K843" s="75">
        <f t="shared" si="88"/>
        <v>5.3858647039061183E-5</v>
      </c>
      <c r="L843" s="75">
        <f t="shared" si="89"/>
        <v>6.2209829398992045E-5</v>
      </c>
      <c r="M843" s="83">
        <f t="shared" si="90"/>
        <v>0.74436090225563911</v>
      </c>
      <c r="O843" s="71" t="str">
        <f t="shared" si="91"/>
        <v/>
      </c>
    </row>
    <row r="844" spans="1:15" ht="13.5" thickBot="1" x14ac:dyDescent="0.25">
      <c r="A844" s="54" t="s">
        <v>37</v>
      </c>
      <c r="B844" s="55">
        <v>7</v>
      </c>
      <c r="C844" s="55">
        <v>17</v>
      </c>
      <c r="D844" s="55">
        <v>24</v>
      </c>
      <c r="E844" s="56">
        <v>3.4285714285709998</v>
      </c>
      <c r="F844" s="55">
        <v>1640</v>
      </c>
      <c r="G844" s="57">
        <v>4</v>
      </c>
      <c r="H844" s="57">
        <v>2009</v>
      </c>
      <c r="I844" s="79" t="str">
        <f t="shared" si="87"/>
        <v>2009-4</v>
      </c>
      <c r="J844" s="75">
        <f>VLOOKUP(I844,Meters!$A$1:$B$165,2,FALSE)</f>
        <v>356620</v>
      </c>
      <c r="K844" s="75">
        <f t="shared" si="88"/>
        <v>9.6140750058073019E-6</v>
      </c>
      <c r="L844" s="75">
        <f t="shared" si="89"/>
        <v>1.0949363201058314E-5</v>
      </c>
      <c r="M844" s="83">
        <f t="shared" si="90"/>
        <v>0.41176470588235292</v>
      </c>
      <c r="O844" s="71" t="str">
        <f t="shared" si="91"/>
        <v/>
      </c>
    </row>
    <row r="845" spans="1:15" ht="13.5" thickBot="1" x14ac:dyDescent="0.25">
      <c r="A845" s="54" t="s">
        <v>38</v>
      </c>
      <c r="B845" s="55">
        <v>30</v>
      </c>
      <c r="C845" s="55">
        <v>32</v>
      </c>
      <c r="D845" s="55">
        <v>1546</v>
      </c>
      <c r="E845" s="56">
        <v>51.533333333332997</v>
      </c>
      <c r="F845" s="55">
        <v>214232</v>
      </c>
      <c r="G845" s="57">
        <v>4</v>
      </c>
      <c r="H845" s="57">
        <v>2009</v>
      </c>
      <c r="I845" s="79" t="str">
        <f t="shared" si="87"/>
        <v>2009-4</v>
      </c>
      <c r="J845" s="75">
        <f>VLOOKUP(I845,Meters!$A$1:$B$165,2,FALSE)</f>
        <v>356620</v>
      </c>
      <c r="K845" s="75">
        <f t="shared" si="88"/>
        <v>1.4450488849008188E-4</v>
      </c>
      <c r="L845" s="75">
        <f t="shared" si="89"/>
        <v>3.3373837075255733E-4</v>
      </c>
      <c r="M845" s="83">
        <f t="shared" si="90"/>
        <v>0.9375</v>
      </c>
      <c r="O845" s="71" t="str">
        <f t="shared" si="91"/>
        <v/>
      </c>
    </row>
    <row r="846" spans="1:15" ht="13.5" thickBot="1" x14ac:dyDescent="0.25">
      <c r="A846" s="54" t="s">
        <v>39</v>
      </c>
      <c r="B846" s="55">
        <v>79</v>
      </c>
      <c r="C846" s="55">
        <v>83</v>
      </c>
      <c r="D846" s="55">
        <v>1460</v>
      </c>
      <c r="E846" s="56">
        <v>18.481012658227002</v>
      </c>
      <c r="F846" s="55">
        <v>230805</v>
      </c>
      <c r="G846" s="57">
        <v>4</v>
      </c>
      <c r="H846" s="57">
        <v>2009</v>
      </c>
      <c r="I846" s="79" t="str">
        <f t="shared" si="87"/>
        <v>2009-4</v>
      </c>
      <c r="J846" s="75">
        <f>VLOOKUP(I846,Meters!$A$1:$B$165,2,FALSE)</f>
        <v>356620</v>
      </c>
      <c r="K846" s="75">
        <f t="shared" si="88"/>
        <v>5.1822703881518148E-5</v>
      </c>
      <c r="L846" s="75">
        <f t="shared" si="89"/>
        <v>1.3654040147686981E-4</v>
      </c>
      <c r="M846" s="83">
        <f t="shared" si="90"/>
        <v>0.95180722891566261</v>
      </c>
      <c r="O846" s="71" t="str">
        <f t="shared" si="91"/>
        <v/>
      </c>
    </row>
    <row r="847" spans="1:15" ht="13.5" thickBot="1" x14ac:dyDescent="0.25">
      <c r="A847" s="54" t="s">
        <v>40</v>
      </c>
      <c r="B847" s="55">
        <v>1</v>
      </c>
      <c r="C847" s="55">
        <v>2</v>
      </c>
      <c r="D847" s="55">
        <v>4</v>
      </c>
      <c r="E847" s="55">
        <v>4</v>
      </c>
      <c r="F847" s="55">
        <v>799</v>
      </c>
      <c r="G847" s="57">
        <v>4</v>
      </c>
      <c r="H847" s="57">
        <v>2009</v>
      </c>
      <c r="I847" s="79" t="str">
        <f t="shared" si="87"/>
        <v>2009-4</v>
      </c>
      <c r="J847" s="75">
        <f>VLOOKUP(I847,Meters!$A$1:$B$165,2,FALSE)</f>
        <v>356620</v>
      </c>
      <c r="K847" s="75">
        <f t="shared" si="88"/>
        <v>1.1216420840109921E-5</v>
      </c>
      <c r="L847" s="75">
        <f t="shared" si="89"/>
        <v>3.7341334380199277E-5</v>
      </c>
      <c r="M847" s="83">
        <f t="shared" si="90"/>
        <v>0.5</v>
      </c>
      <c r="O847" s="71" t="str">
        <f t="shared" si="91"/>
        <v>2009-4-ext.</v>
      </c>
    </row>
    <row r="848" spans="1:15" ht="13.5" thickBot="1" x14ac:dyDescent="0.25">
      <c r="A848" s="54" t="s">
        <v>41</v>
      </c>
      <c r="B848" s="55">
        <v>3</v>
      </c>
      <c r="C848" s="55">
        <v>3</v>
      </c>
      <c r="D848" s="55">
        <v>76</v>
      </c>
      <c r="E848" s="56">
        <v>25.333333333333002</v>
      </c>
      <c r="F848" s="55">
        <v>24996</v>
      </c>
      <c r="G848" s="57">
        <v>4</v>
      </c>
      <c r="H848" s="57">
        <v>2009</v>
      </c>
      <c r="I848" s="79" t="str">
        <f t="shared" si="87"/>
        <v>2009-4</v>
      </c>
      <c r="J848" s="75">
        <f>VLOOKUP(I848,Meters!$A$1:$B$165,2,FALSE)</f>
        <v>356620</v>
      </c>
      <c r="K848" s="75">
        <f t="shared" si="88"/>
        <v>7.1037331987361908E-5</v>
      </c>
      <c r="L848" s="75">
        <f t="shared" si="89"/>
        <v>3.8939674349914433E-4</v>
      </c>
      <c r="M848" s="83">
        <f t="shared" si="90"/>
        <v>1</v>
      </c>
      <c r="O848" s="71" t="str">
        <f t="shared" si="91"/>
        <v>2009-4-ext.</v>
      </c>
    </row>
    <row r="849" spans="1:15" ht="13.5" thickBot="1" x14ac:dyDescent="0.25">
      <c r="A849" s="54" t="s">
        <v>43</v>
      </c>
      <c r="B849" s="55">
        <v>29</v>
      </c>
      <c r="C849" s="55">
        <v>33</v>
      </c>
      <c r="D849" s="55">
        <v>1338</v>
      </c>
      <c r="E849" s="56">
        <v>46.137931034482001</v>
      </c>
      <c r="F849" s="55">
        <v>43792</v>
      </c>
      <c r="G849" s="57">
        <v>4</v>
      </c>
      <c r="H849" s="57">
        <v>2009</v>
      </c>
      <c r="I849" s="79" t="str">
        <f t="shared" si="87"/>
        <v>2009-4</v>
      </c>
      <c r="J849" s="75">
        <f>VLOOKUP(I849,Meters!$A$1:$B$165,2,FALSE)</f>
        <v>356620</v>
      </c>
      <c r="K849" s="75">
        <f t="shared" si="88"/>
        <v>1.2937561279367956E-4</v>
      </c>
      <c r="L849" s="75">
        <f t="shared" si="89"/>
        <v>7.0573204228460576E-5</v>
      </c>
      <c r="M849" s="83">
        <f t="shared" si="90"/>
        <v>0.87878787878787878</v>
      </c>
      <c r="O849" s="71" t="str">
        <f t="shared" si="91"/>
        <v/>
      </c>
    </row>
    <row r="850" spans="1:15" ht="13.5" thickBot="1" x14ac:dyDescent="0.25">
      <c r="A850" s="54" t="s">
        <v>44</v>
      </c>
      <c r="B850" s="55">
        <v>6</v>
      </c>
      <c r="C850" s="55">
        <v>10</v>
      </c>
      <c r="D850" s="55">
        <v>70</v>
      </c>
      <c r="E850" s="56">
        <v>11.666666666666</v>
      </c>
      <c r="F850" s="55">
        <v>13705</v>
      </c>
      <c r="G850" s="57">
        <v>4</v>
      </c>
      <c r="H850" s="57">
        <v>2009</v>
      </c>
      <c r="I850" s="79" t="str">
        <f t="shared" si="87"/>
        <v>2009-4</v>
      </c>
      <c r="J850" s="75">
        <f>VLOOKUP(I850,Meters!$A$1:$B$165,2,FALSE)</f>
        <v>356620</v>
      </c>
      <c r="K850" s="75">
        <f t="shared" si="88"/>
        <v>3.2714560783652064E-5</v>
      </c>
      <c r="L850" s="75">
        <f t="shared" si="89"/>
        <v>1.0675072750951227E-4</v>
      </c>
      <c r="M850" s="83">
        <f t="shared" si="90"/>
        <v>0.6</v>
      </c>
      <c r="O850" s="71" t="str">
        <f t="shared" si="91"/>
        <v>2009-4-ext.</v>
      </c>
    </row>
    <row r="851" spans="1:15" ht="13.5" thickBot="1" x14ac:dyDescent="0.25">
      <c r="A851" s="54" t="s">
        <v>45</v>
      </c>
      <c r="B851" s="55">
        <v>9</v>
      </c>
      <c r="C851" s="55">
        <v>13</v>
      </c>
      <c r="D851" s="55">
        <v>232</v>
      </c>
      <c r="E851" s="56">
        <v>25.777777777777001</v>
      </c>
      <c r="F851" s="55">
        <v>26615</v>
      </c>
      <c r="G851" s="57">
        <v>4</v>
      </c>
      <c r="H851" s="57">
        <v>2009</v>
      </c>
      <c r="I851" s="79" t="str">
        <f t="shared" si="87"/>
        <v>2009-4</v>
      </c>
      <c r="J851" s="75">
        <f>VLOOKUP(I851,Meters!$A$1:$B$165,2,FALSE)</f>
        <v>356620</v>
      </c>
      <c r="K851" s="75">
        <f t="shared" si="88"/>
        <v>7.2283600969595091E-5</v>
      </c>
      <c r="L851" s="75">
        <f t="shared" si="89"/>
        <v>1.3820603734236876E-4</v>
      </c>
      <c r="M851" s="83">
        <f t="shared" si="90"/>
        <v>0.69230769230769229</v>
      </c>
      <c r="O851" s="71" t="str">
        <f t="shared" si="91"/>
        <v/>
      </c>
    </row>
    <row r="852" spans="1:15" ht="13.5" thickBot="1" x14ac:dyDescent="0.25">
      <c r="A852" s="54" t="s">
        <v>46</v>
      </c>
      <c r="B852" s="55">
        <v>55</v>
      </c>
      <c r="C852" s="55">
        <v>81</v>
      </c>
      <c r="D852" s="55">
        <v>4177</v>
      </c>
      <c r="E852" s="56">
        <v>75.945454545453998</v>
      </c>
      <c r="F852" s="55">
        <v>589492</v>
      </c>
      <c r="G852" s="57">
        <v>4</v>
      </c>
      <c r="H852" s="57">
        <v>2009</v>
      </c>
      <c r="I852" s="79" t="str">
        <f t="shared" si="87"/>
        <v>2009-4</v>
      </c>
      <c r="J852" s="75">
        <f>VLOOKUP(I852,Meters!$A$1:$B$165,2,FALSE)</f>
        <v>356620</v>
      </c>
      <c r="K852" s="75">
        <f t="shared" si="88"/>
        <v>2.1295904476881274E-4</v>
      </c>
      <c r="L852" s="75">
        <f t="shared" si="89"/>
        <v>5.0090836014227505E-4</v>
      </c>
      <c r="M852" s="83">
        <f t="shared" si="90"/>
        <v>0.67901234567901236</v>
      </c>
      <c r="O852" s="71" t="str">
        <f t="shared" si="91"/>
        <v/>
      </c>
    </row>
    <row r="853" spans="1:15" ht="13.5" thickBot="1" x14ac:dyDescent="0.25">
      <c r="A853" s="54" t="s">
        <v>47</v>
      </c>
      <c r="B853" s="55">
        <v>33</v>
      </c>
      <c r="C853" s="55">
        <v>85</v>
      </c>
      <c r="D853" s="55">
        <v>339</v>
      </c>
      <c r="E853" s="56">
        <v>10.272727272727</v>
      </c>
      <c r="F853" s="55">
        <v>44763</v>
      </c>
      <c r="G853" s="57">
        <v>4</v>
      </c>
      <c r="H853" s="57">
        <v>2009</v>
      </c>
      <c r="I853" s="79" t="str">
        <f t="shared" si="87"/>
        <v>2009-4</v>
      </c>
      <c r="J853" s="75">
        <f>VLOOKUP(I853,Meters!$A$1:$B$165,2,FALSE)</f>
        <v>356620</v>
      </c>
      <c r="K853" s="75">
        <f t="shared" si="88"/>
        <v>2.8805808066645169E-5</v>
      </c>
      <c r="L853" s="75">
        <f t="shared" si="89"/>
        <v>6.339402096790746E-5</v>
      </c>
      <c r="M853" s="83">
        <f t="shared" si="90"/>
        <v>0.38823529411764707</v>
      </c>
      <c r="O853" s="71" t="str">
        <f t="shared" si="91"/>
        <v/>
      </c>
    </row>
    <row r="854" spans="1:15" ht="13.5" thickBot="1" x14ac:dyDescent="0.25">
      <c r="A854" s="54" t="s">
        <v>48</v>
      </c>
      <c r="B854" s="55">
        <v>19</v>
      </c>
      <c r="C854" s="55">
        <v>19</v>
      </c>
      <c r="D854" s="55">
        <v>142</v>
      </c>
      <c r="E854" s="56">
        <v>7.4736842105259997</v>
      </c>
      <c r="F854" s="55">
        <v>58467</v>
      </c>
      <c r="G854" s="57">
        <v>4</v>
      </c>
      <c r="H854" s="57">
        <v>2009</v>
      </c>
      <c r="I854" s="79" t="str">
        <f t="shared" si="87"/>
        <v>2009-4</v>
      </c>
      <c r="J854" s="75">
        <f>VLOOKUP(I854,Meters!$A$1:$B$165,2,FALSE)</f>
        <v>356620</v>
      </c>
      <c r="K854" s="75">
        <f t="shared" si="88"/>
        <v>2.095699683283607E-5</v>
      </c>
      <c r="L854" s="75">
        <f t="shared" si="89"/>
        <v>1.438137011532191E-4</v>
      </c>
      <c r="M854" s="83">
        <f t="shared" si="90"/>
        <v>1</v>
      </c>
      <c r="O854" s="71" t="str">
        <f t="shared" si="91"/>
        <v>2009-4-ext.</v>
      </c>
    </row>
    <row r="855" spans="1:15" ht="13.5" thickBot="1" x14ac:dyDescent="0.25">
      <c r="A855" s="54" t="s">
        <v>49</v>
      </c>
      <c r="B855" s="55">
        <v>38</v>
      </c>
      <c r="C855" s="55">
        <v>40</v>
      </c>
      <c r="D855" s="55">
        <v>45</v>
      </c>
      <c r="E855" s="56">
        <v>1.184210526315</v>
      </c>
      <c r="F855" s="55">
        <v>12545</v>
      </c>
      <c r="G855" s="57">
        <v>4</v>
      </c>
      <c r="H855" s="57">
        <v>2009</v>
      </c>
      <c r="I855" s="79" t="str">
        <f t="shared" si="87"/>
        <v>2009-4</v>
      </c>
      <c r="J855" s="75">
        <f>VLOOKUP(I855,Meters!$A$1:$B$165,2,FALSE)</f>
        <v>356620</v>
      </c>
      <c r="K855" s="75">
        <f t="shared" si="88"/>
        <v>3.3206509066092761E-6</v>
      </c>
      <c r="L855" s="75">
        <f t="shared" si="89"/>
        <v>1.5428728008671618E-5</v>
      </c>
      <c r="M855" s="83">
        <f t="shared" si="90"/>
        <v>0.95</v>
      </c>
      <c r="O855" s="71" t="str">
        <f t="shared" si="91"/>
        <v>2009-4-ext.</v>
      </c>
    </row>
    <row r="856" spans="1:15" ht="13.5" thickBot="1" x14ac:dyDescent="0.25">
      <c r="A856" s="54" t="s">
        <v>51</v>
      </c>
      <c r="B856" s="55">
        <v>220</v>
      </c>
      <c r="C856" s="55">
        <v>235</v>
      </c>
      <c r="D856" s="55">
        <v>18639</v>
      </c>
      <c r="E856" s="56">
        <v>84.722727272726999</v>
      </c>
      <c r="F856" s="55">
        <v>983407</v>
      </c>
      <c r="G856" s="57">
        <v>4</v>
      </c>
      <c r="H856" s="57">
        <v>2009</v>
      </c>
      <c r="I856" s="79" t="str">
        <f t="shared" si="87"/>
        <v>2009-4</v>
      </c>
      <c r="J856" s="75">
        <f>VLOOKUP(I856,Meters!$A$1:$B$165,2,FALSE)</f>
        <v>356620</v>
      </c>
      <c r="K856" s="75">
        <f t="shared" si="88"/>
        <v>2.3757144095319107E-4</v>
      </c>
      <c r="L856" s="75">
        <f t="shared" si="89"/>
        <v>2.0890732517253678E-4</v>
      </c>
      <c r="M856" s="83">
        <f t="shared" si="90"/>
        <v>0.93617021276595747</v>
      </c>
      <c r="O856" s="71" t="str">
        <f t="shared" si="91"/>
        <v/>
      </c>
    </row>
    <row r="857" spans="1:15" ht="13.5" thickBot="1" x14ac:dyDescent="0.25">
      <c r="A857" s="54" t="s">
        <v>52</v>
      </c>
      <c r="B857" s="55">
        <v>71</v>
      </c>
      <c r="C857" s="55">
        <v>89</v>
      </c>
      <c r="D857" s="55">
        <v>18318</v>
      </c>
      <c r="E857" s="55">
        <v>258</v>
      </c>
      <c r="F857" s="55">
        <v>2944533</v>
      </c>
      <c r="G857" s="57">
        <v>4</v>
      </c>
      <c r="H857" s="57">
        <v>2009</v>
      </c>
      <c r="I857" s="79" t="str">
        <f t="shared" si="87"/>
        <v>2009-4</v>
      </c>
      <c r="J857" s="75">
        <f>VLOOKUP(I857,Meters!$A$1:$B$165,2,FALSE)</f>
        <v>356620</v>
      </c>
      <c r="K857" s="75">
        <f t="shared" si="88"/>
        <v>7.2345914418708987E-4</v>
      </c>
      <c r="L857" s="75">
        <f t="shared" si="89"/>
        <v>1.9382113442248463E-3</v>
      </c>
      <c r="M857" s="83">
        <f t="shared" si="90"/>
        <v>0.797752808988764</v>
      </c>
      <c r="O857" s="71" t="str">
        <f t="shared" si="91"/>
        <v/>
      </c>
    </row>
    <row r="858" spans="1:15" ht="13.5" thickBot="1" x14ac:dyDescent="0.25">
      <c r="A858" s="54" t="s">
        <v>53</v>
      </c>
      <c r="B858" s="55">
        <v>74</v>
      </c>
      <c r="C858" s="55">
        <v>88</v>
      </c>
      <c r="D858" s="55">
        <v>20226</v>
      </c>
      <c r="E858" s="56">
        <v>273.32432432432398</v>
      </c>
      <c r="F858" s="55">
        <v>2105893</v>
      </c>
      <c r="G858" s="57">
        <v>4</v>
      </c>
      <c r="H858" s="57">
        <v>2009</v>
      </c>
      <c r="I858" s="79" t="str">
        <f t="shared" si="87"/>
        <v>2009-4</v>
      </c>
      <c r="J858" s="75">
        <f>VLOOKUP(I858,Meters!$A$1:$B$165,2,FALSE)</f>
        <v>356620</v>
      </c>
      <c r="K858" s="75">
        <f t="shared" si="88"/>
        <v>7.6643016186507768E-4</v>
      </c>
      <c r="L858" s="75">
        <f t="shared" si="89"/>
        <v>1.3299877326712597E-3</v>
      </c>
      <c r="M858" s="83">
        <f t="shared" si="90"/>
        <v>0.84090909090909094</v>
      </c>
      <c r="O858" s="71" t="str">
        <f t="shared" si="91"/>
        <v/>
      </c>
    </row>
    <row r="859" spans="1:15" ht="13.5" thickBot="1" x14ac:dyDescent="0.25">
      <c r="A859" s="54" t="s">
        <v>8</v>
      </c>
      <c r="B859" s="55">
        <v>7</v>
      </c>
      <c r="C859" s="55">
        <v>7</v>
      </c>
      <c r="D859" s="55">
        <v>1555</v>
      </c>
      <c r="E859" s="56">
        <v>222.142857142857</v>
      </c>
      <c r="F859" s="55">
        <v>67079</v>
      </c>
      <c r="G859" s="57">
        <v>1</v>
      </c>
      <c r="H859" s="57">
        <v>2010</v>
      </c>
      <c r="I859" s="79" t="str">
        <f t="shared" si="87"/>
        <v>2010-1</v>
      </c>
      <c r="J859" s="75">
        <f>VLOOKUP(I859,Meters!$A$1:$B$165,2,FALSE)</f>
        <v>356159</v>
      </c>
      <c r="K859" s="75">
        <f t="shared" si="88"/>
        <v>6.2371821894956182E-4</v>
      </c>
      <c r="L859" s="75">
        <f t="shared" si="89"/>
        <v>4.4842866461862436E-4</v>
      </c>
      <c r="M859" s="83">
        <f t="shared" si="90"/>
        <v>1</v>
      </c>
      <c r="O859" s="71" t="str">
        <f t="shared" si="91"/>
        <v/>
      </c>
    </row>
    <row r="860" spans="1:15" ht="13.5" thickBot="1" x14ac:dyDescent="0.25">
      <c r="A860" s="54" t="s">
        <v>9</v>
      </c>
      <c r="B860" s="55">
        <v>13</v>
      </c>
      <c r="C860" s="55">
        <v>14</v>
      </c>
      <c r="D860" s="55">
        <v>1293</v>
      </c>
      <c r="E860" s="56">
        <v>99.461538461537998</v>
      </c>
      <c r="F860" s="55">
        <v>114954</v>
      </c>
      <c r="G860" s="57">
        <v>1</v>
      </c>
      <c r="H860" s="57">
        <v>2010</v>
      </c>
      <c r="I860" s="79" t="str">
        <f t="shared" si="87"/>
        <v>2010-1</v>
      </c>
      <c r="J860" s="75">
        <f>VLOOKUP(I860,Meters!$A$1:$B$165,2,FALSE)</f>
        <v>356159</v>
      </c>
      <c r="K860" s="75">
        <f t="shared" si="88"/>
        <v>2.7926161759646111E-4</v>
      </c>
      <c r="L860" s="75">
        <f t="shared" si="89"/>
        <v>4.1379530792966728E-4</v>
      </c>
      <c r="M860" s="83">
        <f t="shared" si="90"/>
        <v>0.9285714285714286</v>
      </c>
      <c r="O860" s="71" t="str">
        <f t="shared" si="91"/>
        <v/>
      </c>
    </row>
    <row r="861" spans="1:15" ht="13.5" thickBot="1" x14ac:dyDescent="0.25">
      <c r="A861" s="54" t="s">
        <v>10</v>
      </c>
      <c r="B861" s="55">
        <v>0</v>
      </c>
      <c r="C861" s="55">
        <v>1</v>
      </c>
      <c r="D861" s="55">
        <v>5</v>
      </c>
      <c r="E861" s="58"/>
      <c r="F861" s="55">
        <v>205</v>
      </c>
      <c r="G861" s="57">
        <v>1</v>
      </c>
      <c r="H861" s="57">
        <v>2010</v>
      </c>
      <c r="I861" s="79" t="str">
        <f t="shared" si="87"/>
        <v>2010-1</v>
      </c>
      <c r="J861" s="75">
        <f>VLOOKUP(I861,Meters!$A$1:$B$165,2,FALSE)</f>
        <v>356159</v>
      </c>
      <c r="K861" s="75">
        <f t="shared" si="88"/>
        <v>0</v>
      </c>
      <c r="L861" s="75">
        <f t="shared" si="89"/>
        <v>0</v>
      </c>
      <c r="M861" s="83">
        <f t="shared" si="90"/>
        <v>0</v>
      </c>
      <c r="O861" s="71" t="str">
        <f t="shared" si="91"/>
        <v/>
      </c>
    </row>
    <row r="862" spans="1:15" ht="13.5" thickBot="1" x14ac:dyDescent="0.25">
      <c r="A862" s="54" t="s">
        <v>11</v>
      </c>
      <c r="B862" s="55">
        <v>4</v>
      </c>
      <c r="C862" s="55">
        <v>21</v>
      </c>
      <c r="D862" s="55">
        <v>50</v>
      </c>
      <c r="E862" s="56">
        <v>12.5</v>
      </c>
      <c r="F862" s="55">
        <v>7389</v>
      </c>
      <c r="G862" s="57">
        <v>1</v>
      </c>
      <c r="H862" s="57">
        <v>2010</v>
      </c>
      <c r="I862" s="79" t="str">
        <f t="shared" si="87"/>
        <v>2010-1</v>
      </c>
      <c r="J862" s="75">
        <f>VLOOKUP(I862,Meters!$A$1:$B$165,2,FALSE)</f>
        <v>356159</v>
      </c>
      <c r="K862" s="75">
        <f t="shared" si="88"/>
        <v>3.5096684346036461E-5</v>
      </c>
      <c r="L862" s="75">
        <f t="shared" si="89"/>
        <v>8.644313354428781E-5</v>
      </c>
      <c r="M862" s="83">
        <f t="shared" si="90"/>
        <v>0.19047619047619047</v>
      </c>
      <c r="O862" s="71" t="str">
        <f t="shared" si="91"/>
        <v/>
      </c>
    </row>
    <row r="863" spans="1:15" ht="13.5" thickBot="1" x14ac:dyDescent="0.25">
      <c r="A863" s="54" t="s">
        <v>12</v>
      </c>
      <c r="B863" s="55">
        <v>33</v>
      </c>
      <c r="C863" s="55">
        <v>66</v>
      </c>
      <c r="D863" s="55">
        <v>4304</v>
      </c>
      <c r="E863" s="56">
        <v>130.42424242424201</v>
      </c>
      <c r="F863" s="55">
        <v>401126</v>
      </c>
      <c r="G863" s="57">
        <v>1</v>
      </c>
      <c r="H863" s="57">
        <v>2010</v>
      </c>
      <c r="I863" s="79" t="str">
        <f t="shared" si="87"/>
        <v>2010-1</v>
      </c>
      <c r="J863" s="75">
        <f>VLOOKUP(I863,Meters!$A$1:$B$165,2,FALSE)</f>
        <v>356159</v>
      </c>
      <c r="K863" s="75">
        <f t="shared" si="88"/>
        <v>3.6619667739476474E-4</v>
      </c>
      <c r="L863" s="75">
        <f t="shared" si="89"/>
        <v>5.6881586282780505E-4</v>
      </c>
      <c r="M863" s="83">
        <f t="shared" si="90"/>
        <v>0.5</v>
      </c>
      <c r="O863" s="71" t="str">
        <f t="shared" si="91"/>
        <v/>
      </c>
    </row>
    <row r="864" spans="1:15" ht="13.5" thickBot="1" x14ac:dyDescent="0.25">
      <c r="A864" s="54" t="s">
        <v>13</v>
      </c>
      <c r="B864" s="55">
        <v>5</v>
      </c>
      <c r="C864" s="55">
        <v>8</v>
      </c>
      <c r="D864" s="55">
        <v>214</v>
      </c>
      <c r="E864" s="56">
        <v>42.8</v>
      </c>
      <c r="F864" s="55">
        <v>24842</v>
      </c>
      <c r="G864" s="57">
        <v>1</v>
      </c>
      <c r="H864" s="57">
        <v>2010</v>
      </c>
      <c r="I864" s="79" t="str">
        <f t="shared" si="87"/>
        <v>2010-1</v>
      </c>
      <c r="J864" s="75">
        <f>VLOOKUP(I864,Meters!$A$1:$B$165,2,FALSE)</f>
        <v>356159</v>
      </c>
      <c r="K864" s="75">
        <f t="shared" si="88"/>
        <v>1.2017104720082883E-4</v>
      </c>
      <c r="L864" s="75">
        <f t="shared" si="89"/>
        <v>2.3249915533979671E-4</v>
      </c>
      <c r="M864" s="83">
        <f t="shared" si="90"/>
        <v>0.625</v>
      </c>
      <c r="O864" s="71" t="str">
        <f t="shared" si="91"/>
        <v/>
      </c>
    </row>
    <row r="865" spans="1:15" ht="13.5" thickBot="1" x14ac:dyDescent="0.25">
      <c r="A865" s="54" t="s">
        <v>14</v>
      </c>
      <c r="B865" s="55">
        <v>23</v>
      </c>
      <c r="C865" s="55">
        <v>53</v>
      </c>
      <c r="D865" s="55">
        <v>208</v>
      </c>
      <c r="E865" s="56">
        <v>9.0434782608689996</v>
      </c>
      <c r="F865" s="55">
        <v>31970</v>
      </c>
      <c r="G865" s="57">
        <v>1</v>
      </c>
      <c r="H865" s="57">
        <v>2010</v>
      </c>
      <c r="I865" s="79" t="str">
        <f t="shared" si="87"/>
        <v>2010-1</v>
      </c>
      <c r="J865" s="75">
        <f>VLOOKUP(I865,Meters!$A$1:$B$165,2,FALSE)</f>
        <v>356159</v>
      </c>
      <c r="K865" s="75">
        <f t="shared" si="88"/>
        <v>2.5391688152956966E-5</v>
      </c>
      <c r="L865" s="75">
        <f t="shared" si="89"/>
        <v>6.50458549879835E-5</v>
      </c>
      <c r="M865" s="83">
        <f t="shared" si="90"/>
        <v>0.43396226415094341</v>
      </c>
      <c r="O865" s="71" t="str">
        <f t="shared" si="91"/>
        <v/>
      </c>
    </row>
    <row r="866" spans="1:15" ht="13.5" thickBot="1" x14ac:dyDescent="0.25">
      <c r="A866" s="54" t="s">
        <v>15</v>
      </c>
      <c r="B866" s="55">
        <v>17</v>
      </c>
      <c r="C866" s="55">
        <v>22</v>
      </c>
      <c r="D866" s="55">
        <v>1288</v>
      </c>
      <c r="E866" s="56">
        <v>75.764705882352004</v>
      </c>
      <c r="F866" s="55">
        <v>195801</v>
      </c>
      <c r="G866" s="57">
        <v>1</v>
      </c>
      <c r="H866" s="57">
        <v>2010</v>
      </c>
      <c r="I866" s="79" t="str">
        <f t="shared" si="87"/>
        <v>2010-1</v>
      </c>
      <c r="J866" s="75">
        <f>VLOOKUP(I866,Meters!$A$1:$B$165,2,FALSE)</f>
        <v>356159</v>
      </c>
      <c r="K866" s="75">
        <f t="shared" si="88"/>
        <v>2.1272719735385601E-4</v>
      </c>
      <c r="L866" s="75">
        <f t="shared" si="89"/>
        <v>5.3897771699123152E-4</v>
      </c>
      <c r="M866" s="83">
        <f t="shared" si="90"/>
        <v>0.77272727272727271</v>
      </c>
      <c r="O866" s="71" t="str">
        <f t="shared" si="91"/>
        <v/>
      </c>
    </row>
    <row r="867" spans="1:15" ht="13.5" thickBot="1" x14ac:dyDescent="0.25">
      <c r="A867" s="54" t="s">
        <v>16</v>
      </c>
      <c r="B867" s="55">
        <v>54</v>
      </c>
      <c r="C867" s="55">
        <v>93</v>
      </c>
      <c r="D867" s="55">
        <v>122</v>
      </c>
      <c r="E867" s="56">
        <v>2.2592592592590002</v>
      </c>
      <c r="F867" s="55">
        <v>12903</v>
      </c>
      <c r="G867" s="57">
        <v>1</v>
      </c>
      <c r="H867" s="57">
        <v>2010</v>
      </c>
      <c r="I867" s="79" t="str">
        <f t="shared" si="87"/>
        <v>2010-1</v>
      </c>
      <c r="J867" s="75">
        <f>VLOOKUP(I867,Meters!$A$1:$B$165,2,FALSE)</f>
        <v>356159</v>
      </c>
      <c r="K867" s="75">
        <f t="shared" si="88"/>
        <v>6.3434007262458627E-6</v>
      </c>
      <c r="L867" s="75">
        <f t="shared" si="89"/>
        <v>1.1181543657206334E-5</v>
      </c>
      <c r="M867" s="83">
        <f t="shared" si="90"/>
        <v>0.58064516129032262</v>
      </c>
      <c r="O867" s="71" t="str">
        <f t="shared" si="91"/>
        <v/>
      </c>
    </row>
    <row r="868" spans="1:15" ht="13.5" thickBot="1" x14ac:dyDescent="0.25">
      <c r="A868" s="54" t="s">
        <v>17</v>
      </c>
      <c r="B868" s="55">
        <v>1</v>
      </c>
      <c r="C868" s="55">
        <v>2</v>
      </c>
      <c r="D868" s="55">
        <v>23</v>
      </c>
      <c r="E868" s="55">
        <v>23</v>
      </c>
      <c r="F868" s="55">
        <v>3703</v>
      </c>
      <c r="G868" s="57">
        <v>1</v>
      </c>
      <c r="H868" s="57">
        <v>2010</v>
      </c>
      <c r="I868" s="79" t="str">
        <f t="shared" si="87"/>
        <v>2010-1</v>
      </c>
      <c r="J868" s="75">
        <f>VLOOKUP(I868,Meters!$A$1:$B$165,2,FALSE)</f>
        <v>356159</v>
      </c>
      <c r="K868" s="75">
        <f t="shared" si="88"/>
        <v>6.4577899196707086E-5</v>
      </c>
      <c r="L868" s="75">
        <f t="shared" si="89"/>
        <v>1.7328402951116402E-4</v>
      </c>
      <c r="M868" s="83">
        <f t="shared" si="90"/>
        <v>0.5</v>
      </c>
      <c r="O868" s="71" t="str">
        <f t="shared" si="91"/>
        <v/>
      </c>
    </row>
    <row r="869" spans="1:15" ht="13.5" thickBot="1" x14ac:dyDescent="0.25">
      <c r="A869" s="54" t="s">
        <v>18</v>
      </c>
      <c r="B869" s="55">
        <v>236</v>
      </c>
      <c r="C869" s="55">
        <v>299</v>
      </c>
      <c r="D869" s="55">
        <v>0</v>
      </c>
      <c r="E869" s="55">
        <v>0</v>
      </c>
      <c r="F869" s="55">
        <v>0</v>
      </c>
      <c r="G869" s="57">
        <v>1</v>
      </c>
      <c r="H869" s="57">
        <v>2010</v>
      </c>
      <c r="I869" s="79" t="str">
        <f t="shared" si="87"/>
        <v>2010-1</v>
      </c>
      <c r="J869" s="75">
        <f>VLOOKUP(I869,Meters!$A$1:$B$165,2,FALSE)</f>
        <v>356159</v>
      </c>
      <c r="K869" s="75">
        <f t="shared" si="88"/>
        <v>0</v>
      </c>
      <c r="L869" s="75" t="str">
        <f t="shared" si="89"/>
        <v/>
      </c>
      <c r="M869" s="83">
        <f t="shared" si="90"/>
        <v>0.78929765886287628</v>
      </c>
      <c r="O869" s="71" t="e">
        <f t="shared" si="91"/>
        <v>#DIV/0!</v>
      </c>
    </row>
    <row r="870" spans="1:15" ht="13.5" thickBot="1" x14ac:dyDescent="0.25">
      <c r="A870" s="54" t="s">
        <v>19</v>
      </c>
      <c r="B870" s="55">
        <v>40</v>
      </c>
      <c r="C870" s="55">
        <v>44</v>
      </c>
      <c r="D870" s="55">
        <v>763</v>
      </c>
      <c r="E870" s="56">
        <v>19.074999999999999</v>
      </c>
      <c r="F870" s="55">
        <v>90190</v>
      </c>
      <c r="G870" s="57">
        <v>1</v>
      </c>
      <c r="H870" s="57">
        <v>2010</v>
      </c>
      <c r="I870" s="79" t="str">
        <f t="shared" si="87"/>
        <v>2010-1</v>
      </c>
      <c r="J870" s="75">
        <f>VLOOKUP(I870,Meters!$A$1:$B$165,2,FALSE)</f>
        <v>356159</v>
      </c>
      <c r="K870" s="75">
        <f t="shared" si="88"/>
        <v>5.355754031205164E-5</v>
      </c>
      <c r="L870" s="75">
        <f t="shared" si="89"/>
        <v>1.0551233203896761E-4</v>
      </c>
      <c r="M870" s="83">
        <f t="shared" si="90"/>
        <v>0.90909090909090906</v>
      </c>
      <c r="O870" s="71" t="str">
        <f t="shared" si="91"/>
        <v/>
      </c>
    </row>
    <row r="871" spans="1:15" ht="13.5" thickBot="1" x14ac:dyDescent="0.25">
      <c r="A871" s="54" t="s">
        <v>20</v>
      </c>
      <c r="B871" s="55">
        <v>12</v>
      </c>
      <c r="C871" s="55">
        <v>19</v>
      </c>
      <c r="D871" s="55">
        <v>54</v>
      </c>
      <c r="E871" s="56">
        <v>4.5</v>
      </c>
      <c r="F871" s="55">
        <v>6271</v>
      </c>
      <c r="G871" s="57">
        <v>1</v>
      </c>
      <c r="H871" s="57">
        <v>2010</v>
      </c>
      <c r="I871" s="79" t="str">
        <f t="shared" si="87"/>
        <v>2010-1</v>
      </c>
      <c r="J871" s="75">
        <f>VLOOKUP(I871,Meters!$A$1:$B$165,2,FALSE)</f>
        <v>356159</v>
      </c>
      <c r="K871" s="75">
        <f t="shared" si="88"/>
        <v>1.2634806364573126E-5</v>
      </c>
      <c r="L871" s="75">
        <f t="shared" si="89"/>
        <v>2.4454589725999408E-5</v>
      </c>
      <c r="M871" s="83">
        <f t="shared" si="90"/>
        <v>0.63157894736842102</v>
      </c>
      <c r="O871" s="71" t="str">
        <f t="shared" si="91"/>
        <v/>
      </c>
    </row>
    <row r="872" spans="1:15" ht="13.5" thickBot="1" x14ac:dyDescent="0.25">
      <c r="A872" s="54" t="s">
        <v>22</v>
      </c>
      <c r="B872" s="55">
        <v>6</v>
      </c>
      <c r="C872" s="55">
        <v>42</v>
      </c>
      <c r="D872" s="55">
        <v>57</v>
      </c>
      <c r="E872" s="56">
        <v>9.5</v>
      </c>
      <c r="F872" s="55">
        <v>4328</v>
      </c>
      <c r="G872" s="57">
        <v>1</v>
      </c>
      <c r="H872" s="57">
        <v>2010</v>
      </c>
      <c r="I872" s="79" t="str">
        <f t="shared" si="87"/>
        <v>2010-1</v>
      </c>
      <c r="J872" s="75">
        <f>VLOOKUP(I872,Meters!$A$1:$B$165,2,FALSE)</f>
        <v>356159</v>
      </c>
      <c r="K872" s="75">
        <f t="shared" si="88"/>
        <v>2.667348010298771E-5</v>
      </c>
      <c r="L872" s="75">
        <f t="shared" si="89"/>
        <v>3.3755211077699066E-5</v>
      </c>
      <c r="M872" s="83">
        <f t="shared" si="90"/>
        <v>0.14285714285714285</v>
      </c>
      <c r="O872" s="71" t="str">
        <f t="shared" si="91"/>
        <v/>
      </c>
    </row>
    <row r="873" spans="1:15" ht="13.5" thickBot="1" x14ac:dyDescent="0.25">
      <c r="A873" s="54" t="s">
        <v>23</v>
      </c>
      <c r="B873" s="55">
        <v>15</v>
      </c>
      <c r="C873" s="55">
        <v>15</v>
      </c>
      <c r="D873" s="55">
        <v>831</v>
      </c>
      <c r="E873" s="56">
        <v>55.4</v>
      </c>
      <c r="F873" s="55">
        <v>101926</v>
      </c>
      <c r="G873" s="57">
        <v>1</v>
      </c>
      <c r="H873" s="57">
        <v>2010</v>
      </c>
      <c r="I873" s="79" t="str">
        <f t="shared" si="87"/>
        <v>2010-1</v>
      </c>
      <c r="J873" s="75">
        <f>VLOOKUP(I873,Meters!$A$1:$B$165,2,FALSE)</f>
        <v>356159</v>
      </c>
      <c r="K873" s="75">
        <f t="shared" si="88"/>
        <v>1.555485050216336E-4</v>
      </c>
      <c r="L873" s="75">
        <f t="shared" si="89"/>
        <v>3.1797907988036553E-4</v>
      </c>
      <c r="M873" s="83">
        <f t="shared" si="90"/>
        <v>1</v>
      </c>
      <c r="O873" s="71" t="str">
        <f t="shared" si="91"/>
        <v/>
      </c>
    </row>
    <row r="874" spans="1:15" ht="13.5" thickBot="1" x14ac:dyDescent="0.25">
      <c r="A874" s="54" t="s">
        <v>24</v>
      </c>
      <c r="B874" s="55">
        <v>3</v>
      </c>
      <c r="C874" s="55">
        <v>62</v>
      </c>
      <c r="D874" s="55">
        <v>0</v>
      </c>
      <c r="E874" s="55">
        <v>0</v>
      </c>
      <c r="F874" s="55">
        <v>0</v>
      </c>
      <c r="G874" s="57">
        <v>1</v>
      </c>
      <c r="H874" s="57">
        <v>2010</v>
      </c>
      <c r="I874" s="79" t="str">
        <f t="shared" si="87"/>
        <v>2010-1</v>
      </c>
      <c r="J874" s="75">
        <f>VLOOKUP(I874,Meters!$A$1:$B$165,2,FALSE)</f>
        <v>356159</v>
      </c>
      <c r="K874" s="75">
        <f t="shared" si="88"/>
        <v>0</v>
      </c>
      <c r="L874" s="75" t="str">
        <f t="shared" si="89"/>
        <v/>
      </c>
      <c r="M874" s="83">
        <f t="shared" si="90"/>
        <v>4.8387096774193547E-2</v>
      </c>
      <c r="O874" s="71" t="e">
        <f t="shared" si="91"/>
        <v>#DIV/0!</v>
      </c>
    </row>
    <row r="875" spans="1:15" ht="13.5" thickBot="1" x14ac:dyDescent="0.25">
      <c r="A875" s="54" t="s">
        <v>26</v>
      </c>
      <c r="B875" s="55">
        <v>3</v>
      </c>
      <c r="C875" s="55">
        <v>4</v>
      </c>
      <c r="D875" s="55">
        <v>52</v>
      </c>
      <c r="E875" s="56">
        <v>17.333333333333002</v>
      </c>
      <c r="F875" s="55">
        <v>9548</v>
      </c>
      <c r="G875" s="57">
        <v>1</v>
      </c>
      <c r="H875" s="57">
        <v>2010</v>
      </c>
      <c r="I875" s="79" t="str">
        <f t="shared" si="87"/>
        <v>2010-1</v>
      </c>
      <c r="J875" s="75">
        <f>VLOOKUP(I875,Meters!$A$1:$B$165,2,FALSE)</f>
        <v>356159</v>
      </c>
      <c r="K875" s="75">
        <f t="shared" si="88"/>
        <v>4.8667402293169629E-5</v>
      </c>
      <c r="L875" s="75">
        <f t="shared" si="89"/>
        <v>1.4893472983819987E-4</v>
      </c>
      <c r="M875" s="83">
        <f t="shared" si="90"/>
        <v>0.75</v>
      </c>
      <c r="O875" s="71" t="str">
        <f t="shared" si="91"/>
        <v>2010-1-ext.</v>
      </c>
    </row>
    <row r="876" spans="1:15" ht="13.5" thickBot="1" x14ac:dyDescent="0.25">
      <c r="A876" s="54" t="s">
        <v>27</v>
      </c>
      <c r="B876" s="55">
        <v>3</v>
      </c>
      <c r="C876" s="55">
        <v>4</v>
      </c>
      <c r="D876" s="55">
        <v>1185</v>
      </c>
      <c r="E876" s="55">
        <v>395</v>
      </c>
      <c r="F876" s="55">
        <v>165918</v>
      </c>
      <c r="G876" s="57">
        <v>1</v>
      </c>
      <c r="H876" s="57">
        <v>2010</v>
      </c>
      <c r="I876" s="79" t="str">
        <f t="shared" si="87"/>
        <v>2010-1</v>
      </c>
      <c r="J876" s="75">
        <f>VLOOKUP(I876,Meters!$A$1:$B$165,2,FALSE)</f>
        <v>356159</v>
      </c>
      <c r="K876" s="75">
        <f t="shared" si="88"/>
        <v>1.1090552253347522E-3</v>
      </c>
      <c r="L876" s="75">
        <f t="shared" si="89"/>
        <v>2.5880762992558566E-3</v>
      </c>
      <c r="M876" s="83">
        <f t="shared" si="90"/>
        <v>0.75</v>
      </c>
      <c r="O876" s="71" t="str">
        <f t="shared" si="91"/>
        <v/>
      </c>
    </row>
    <row r="877" spans="1:15" ht="13.5" thickBot="1" x14ac:dyDescent="0.25">
      <c r="A877" s="54" t="s">
        <v>28</v>
      </c>
      <c r="B877" s="55">
        <v>2</v>
      </c>
      <c r="C877" s="55">
        <v>3</v>
      </c>
      <c r="D877" s="55">
        <v>28</v>
      </c>
      <c r="E877" s="55">
        <v>14</v>
      </c>
      <c r="F877" s="55">
        <v>2426</v>
      </c>
      <c r="G877" s="57">
        <v>1</v>
      </c>
      <c r="H877" s="57">
        <v>2010</v>
      </c>
      <c r="I877" s="79" t="str">
        <f t="shared" si="87"/>
        <v>2010-1</v>
      </c>
      <c r="J877" s="75">
        <f>VLOOKUP(I877,Meters!$A$1:$B$165,2,FALSE)</f>
        <v>356159</v>
      </c>
      <c r="K877" s="75">
        <f t="shared" si="88"/>
        <v>3.9308286467560838E-5</v>
      </c>
      <c r="L877" s="75">
        <f t="shared" si="89"/>
        <v>5.6763037482322969E-5</v>
      </c>
      <c r="M877" s="83">
        <f t="shared" si="90"/>
        <v>0.66666666666666663</v>
      </c>
      <c r="O877" s="71" t="str">
        <f t="shared" si="91"/>
        <v/>
      </c>
    </row>
    <row r="878" spans="1:15" ht="13.5" thickBot="1" x14ac:dyDescent="0.25">
      <c r="A878" s="54" t="s">
        <v>29</v>
      </c>
      <c r="B878" s="55">
        <v>2</v>
      </c>
      <c r="C878" s="55">
        <v>2</v>
      </c>
      <c r="D878" s="55">
        <v>943</v>
      </c>
      <c r="E878" s="56">
        <v>471.5</v>
      </c>
      <c r="F878" s="55">
        <v>116415</v>
      </c>
      <c r="G878" s="57">
        <v>1</v>
      </c>
      <c r="H878" s="57">
        <v>2010</v>
      </c>
      <c r="I878" s="79" t="str">
        <f t="shared" si="87"/>
        <v>2010-1</v>
      </c>
      <c r="J878" s="75">
        <f>VLOOKUP(I878,Meters!$A$1:$B$165,2,FALSE)</f>
        <v>356159</v>
      </c>
      <c r="K878" s="75">
        <f t="shared" si="88"/>
        <v>1.3238469335324953E-3</v>
      </c>
      <c r="L878" s="75">
        <f t="shared" si="89"/>
        <v>2.7238536720958898E-3</v>
      </c>
      <c r="M878" s="83">
        <f t="shared" si="90"/>
        <v>1</v>
      </c>
      <c r="O878" s="71" t="str">
        <f t="shared" si="91"/>
        <v/>
      </c>
    </row>
    <row r="879" spans="1:15" ht="13.5" thickBot="1" x14ac:dyDescent="0.25">
      <c r="A879" s="54" t="s">
        <v>30</v>
      </c>
      <c r="B879" s="55">
        <v>105</v>
      </c>
      <c r="C879" s="55">
        <v>106</v>
      </c>
      <c r="D879" s="55">
        <v>2777</v>
      </c>
      <c r="E879" s="56">
        <v>26.447619047619</v>
      </c>
      <c r="F879" s="55">
        <v>162488</v>
      </c>
      <c r="G879" s="57">
        <v>1</v>
      </c>
      <c r="H879" s="57">
        <v>2010</v>
      </c>
      <c r="I879" s="79" t="str">
        <f t="shared" si="87"/>
        <v>2010-1</v>
      </c>
      <c r="J879" s="75">
        <f>VLOOKUP(I879,Meters!$A$1:$B$165,2,FALSE)</f>
        <v>356159</v>
      </c>
      <c r="K879" s="75">
        <f t="shared" si="88"/>
        <v>7.4257898993480438E-5</v>
      </c>
      <c r="L879" s="75">
        <f t="shared" si="89"/>
        <v>7.2416381536746186E-5</v>
      </c>
      <c r="M879" s="83">
        <f t="shared" si="90"/>
        <v>0.99056603773584906</v>
      </c>
      <c r="O879" s="71" t="str">
        <f t="shared" si="91"/>
        <v/>
      </c>
    </row>
    <row r="880" spans="1:15" ht="13.5" thickBot="1" x14ac:dyDescent="0.25">
      <c r="A880" s="54" t="s">
        <v>31</v>
      </c>
      <c r="B880" s="55">
        <v>37</v>
      </c>
      <c r="C880" s="55">
        <v>57</v>
      </c>
      <c r="D880" s="55">
        <v>4309</v>
      </c>
      <c r="E880" s="56">
        <v>116.459459459459</v>
      </c>
      <c r="F880" s="55">
        <v>161049</v>
      </c>
      <c r="G880" s="57">
        <v>1</v>
      </c>
      <c r="H880" s="57">
        <v>2010</v>
      </c>
      <c r="I880" s="79" t="str">
        <f t="shared" si="87"/>
        <v>2010-1</v>
      </c>
      <c r="J880" s="75">
        <f>VLOOKUP(I880,Meters!$A$1:$B$165,2,FALSE)</f>
        <v>356159</v>
      </c>
      <c r="K880" s="75">
        <f t="shared" si="88"/>
        <v>3.2698727102069302E-4</v>
      </c>
      <c r="L880" s="75">
        <f t="shared" si="89"/>
        <v>2.0368597899981275E-4</v>
      </c>
      <c r="M880" s="83">
        <f t="shared" si="90"/>
        <v>0.64912280701754388</v>
      </c>
      <c r="O880" s="71" t="str">
        <f t="shared" si="91"/>
        <v/>
      </c>
    </row>
    <row r="881" spans="1:15" ht="13.5" thickBot="1" x14ac:dyDescent="0.25">
      <c r="A881" s="54" t="s">
        <v>32</v>
      </c>
      <c r="B881" s="55">
        <v>14</v>
      </c>
      <c r="C881" s="55">
        <v>18</v>
      </c>
      <c r="D881" s="55">
        <v>1874</v>
      </c>
      <c r="E881" s="56">
        <v>133.857142857143</v>
      </c>
      <c r="F881" s="55">
        <v>393950</v>
      </c>
      <c r="G881" s="57">
        <v>1</v>
      </c>
      <c r="H881" s="57">
        <v>2010</v>
      </c>
      <c r="I881" s="79" t="str">
        <f t="shared" si="87"/>
        <v>2010-1</v>
      </c>
      <c r="J881" s="75">
        <f>VLOOKUP(I881,Meters!$A$1:$B$165,2,FALSE)</f>
        <v>356159</v>
      </c>
      <c r="K881" s="75">
        <f t="shared" si="88"/>
        <v>3.758353512255566E-4</v>
      </c>
      <c r="L881" s="75">
        <f t="shared" si="89"/>
        <v>1.3167941712496265E-3</v>
      </c>
      <c r="M881" s="83">
        <f t="shared" si="90"/>
        <v>0.77777777777777779</v>
      </c>
      <c r="O881" s="71" t="str">
        <f t="shared" si="91"/>
        <v>2010-1-ext.</v>
      </c>
    </row>
    <row r="882" spans="1:15" ht="13.5" thickBot="1" x14ac:dyDescent="0.25">
      <c r="A882" s="54" t="s">
        <v>33</v>
      </c>
      <c r="B882" s="55">
        <v>1</v>
      </c>
      <c r="C882" s="55">
        <v>3</v>
      </c>
      <c r="D882" s="55">
        <v>22</v>
      </c>
      <c r="E882" s="55">
        <v>22</v>
      </c>
      <c r="F882" s="55">
        <v>4484</v>
      </c>
      <c r="G882" s="57">
        <v>1</v>
      </c>
      <c r="H882" s="57">
        <v>2010</v>
      </c>
      <c r="I882" s="79" t="str">
        <f t="shared" si="87"/>
        <v>2010-1</v>
      </c>
      <c r="J882" s="75">
        <f>VLOOKUP(I882,Meters!$A$1:$B$165,2,FALSE)</f>
        <v>356159</v>
      </c>
      <c r="K882" s="75">
        <f t="shared" si="88"/>
        <v>6.1770164449024168E-5</v>
      </c>
      <c r="L882" s="75">
        <f t="shared" si="89"/>
        <v>2.0983137681016998E-4</v>
      </c>
      <c r="M882" s="83">
        <f t="shared" si="90"/>
        <v>0.33333333333333331</v>
      </c>
      <c r="O882" s="71" t="str">
        <f t="shared" si="91"/>
        <v>2010-1-ext.</v>
      </c>
    </row>
    <row r="883" spans="1:15" ht="13.5" thickBot="1" x14ac:dyDescent="0.25">
      <c r="A883" s="54" t="s">
        <v>34</v>
      </c>
      <c r="B883" s="55">
        <v>2</v>
      </c>
      <c r="C883" s="55">
        <v>3</v>
      </c>
      <c r="D883" s="55">
        <v>4</v>
      </c>
      <c r="E883" s="55">
        <v>2</v>
      </c>
      <c r="F883" s="55">
        <v>515</v>
      </c>
      <c r="G883" s="57">
        <v>1</v>
      </c>
      <c r="H883" s="57">
        <v>2010</v>
      </c>
      <c r="I883" s="79" t="str">
        <f t="shared" si="87"/>
        <v>2010-1</v>
      </c>
      <c r="J883" s="75">
        <f>VLOOKUP(I883,Meters!$A$1:$B$165,2,FALSE)</f>
        <v>356159</v>
      </c>
      <c r="K883" s="75">
        <f t="shared" si="88"/>
        <v>5.6154694953658342E-6</v>
      </c>
      <c r="L883" s="75">
        <f t="shared" si="89"/>
        <v>1.204986162547252E-5</v>
      </c>
      <c r="M883" s="83">
        <f t="shared" si="90"/>
        <v>0.66666666666666663</v>
      </c>
      <c r="O883" s="71" t="str">
        <f t="shared" si="91"/>
        <v/>
      </c>
    </row>
    <row r="884" spans="1:15" ht="13.5" thickBot="1" x14ac:dyDescent="0.25">
      <c r="A884" s="54" t="s">
        <v>35</v>
      </c>
      <c r="B884" s="55">
        <v>4</v>
      </c>
      <c r="C884" s="55">
        <v>5</v>
      </c>
      <c r="D884" s="55">
        <v>2310</v>
      </c>
      <c r="E884" s="56">
        <v>577.5</v>
      </c>
      <c r="F884" s="55">
        <v>10623</v>
      </c>
      <c r="G884" s="57">
        <v>1</v>
      </c>
      <c r="H884" s="57">
        <v>2010</v>
      </c>
      <c r="I884" s="79" t="str">
        <f t="shared" si="87"/>
        <v>2010-1</v>
      </c>
      <c r="J884" s="75">
        <f>VLOOKUP(I884,Meters!$A$1:$B$165,2,FALSE)</f>
        <v>356159</v>
      </c>
      <c r="K884" s="75">
        <f t="shared" si="88"/>
        <v>1.6214668167868844E-3</v>
      </c>
      <c r="L884" s="75">
        <f t="shared" si="89"/>
        <v>1.2427735926931509E-4</v>
      </c>
      <c r="M884" s="83">
        <f t="shared" si="90"/>
        <v>0.8</v>
      </c>
      <c r="O884" s="71" t="str">
        <f t="shared" si="91"/>
        <v/>
      </c>
    </row>
    <row r="885" spans="1:15" ht="13.5" thickBot="1" x14ac:dyDescent="0.25">
      <c r="A885" s="54" t="s">
        <v>56</v>
      </c>
      <c r="B885" s="55">
        <v>7</v>
      </c>
      <c r="C885" s="55">
        <v>7</v>
      </c>
      <c r="D885" s="55">
        <v>9614</v>
      </c>
      <c r="E885" s="56">
        <v>1373.42857142857</v>
      </c>
      <c r="F885" s="55">
        <v>442244</v>
      </c>
      <c r="G885" s="57">
        <v>1</v>
      </c>
      <c r="H885" s="57">
        <v>2010</v>
      </c>
      <c r="I885" s="79" t="str">
        <f t="shared" si="87"/>
        <v>2010-1</v>
      </c>
      <c r="J885" s="75">
        <f>VLOOKUP(I885,Meters!$A$1:$B$165,2,FALSE)</f>
        <v>356159</v>
      </c>
      <c r="K885" s="75">
        <f t="shared" si="88"/>
        <v>3.856223123460505E-3</v>
      </c>
      <c r="L885" s="75">
        <f t="shared" si="89"/>
        <v>2.956437727986387E-3</v>
      </c>
      <c r="M885" s="83">
        <f t="shared" si="90"/>
        <v>1</v>
      </c>
      <c r="O885" s="71" t="str">
        <f t="shared" si="91"/>
        <v/>
      </c>
    </row>
    <row r="886" spans="1:15" ht="13.5" thickBot="1" x14ac:dyDescent="0.25">
      <c r="A886" s="54" t="s">
        <v>36</v>
      </c>
      <c r="B886" s="55">
        <v>62</v>
      </c>
      <c r="C886" s="55">
        <v>104</v>
      </c>
      <c r="D886" s="55">
        <v>130</v>
      </c>
      <c r="E886" s="56">
        <v>2.0967741935480002</v>
      </c>
      <c r="F886" s="55">
        <v>13012</v>
      </c>
      <c r="G886" s="57">
        <v>1</v>
      </c>
      <c r="H886" s="57">
        <v>2010</v>
      </c>
      <c r="I886" s="79" t="str">
        <f t="shared" si="87"/>
        <v>2010-1</v>
      </c>
      <c r="J886" s="75">
        <f>VLOOKUP(I886,Meters!$A$1:$B$165,2,FALSE)</f>
        <v>356159</v>
      </c>
      <c r="K886" s="75">
        <f t="shared" si="88"/>
        <v>5.8871857612695458E-6</v>
      </c>
      <c r="L886" s="75">
        <f t="shared" si="89"/>
        <v>9.8210334776460683E-6</v>
      </c>
      <c r="M886" s="83">
        <f t="shared" si="90"/>
        <v>0.59615384615384615</v>
      </c>
      <c r="O886" s="71" t="str">
        <f t="shared" si="91"/>
        <v/>
      </c>
    </row>
    <row r="887" spans="1:15" ht="13.5" thickBot="1" x14ac:dyDescent="0.25">
      <c r="A887" s="54" t="s">
        <v>37</v>
      </c>
      <c r="B887" s="55">
        <v>10</v>
      </c>
      <c r="C887" s="55">
        <v>20</v>
      </c>
      <c r="D887" s="55">
        <v>20</v>
      </c>
      <c r="E887" s="55">
        <v>2</v>
      </c>
      <c r="F887" s="55">
        <v>2150</v>
      </c>
      <c r="G887" s="57">
        <v>1</v>
      </c>
      <c r="H887" s="57">
        <v>2010</v>
      </c>
      <c r="I887" s="79" t="str">
        <f t="shared" si="87"/>
        <v>2010-1</v>
      </c>
      <c r="J887" s="75">
        <f>VLOOKUP(I887,Meters!$A$1:$B$165,2,FALSE)</f>
        <v>356159</v>
      </c>
      <c r="K887" s="75">
        <f t="shared" si="88"/>
        <v>5.6154694953658342E-6</v>
      </c>
      <c r="L887" s="75">
        <f t="shared" si="89"/>
        <v>1.0061049512530453E-5</v>
      </c>
      <c r="M887" s="83">
        <f t="shared" si="90"/>
        <v>0.5</v>
      </c>
      <c r="O887" s="71" t="str">
        <f t="shared" si="91"/>
        <v/>
      </c>
    </row>
    <row r="888" spans="1:15" ht="13.5" thickBot="1" x14ac:dyDescent="0.25">
      <c r="A888" s="54" t="s">
        <v>38</v>
      </c>
      <c r="B888" s="55">
        <v>22</v>
      </c>
      <c r="C888" s="55">
        <v>23</v>
      </c>
      <c r="D888" s="55">
        <v>4121</v>
      </c>
      <c r="E888" s="56">
        <v>187.31818181818201</v>
      </c>
      <c r="F888" s="55">
        <v>488263</v>
      </c>
      <c r="G888" s="57">
        <v>1</v>
      </c>
      <c r="H888" s="57">
        <v>2010</v>
      </c>
      <c r="I888" s="79" t="str">
        <f t="shared" si="87"/>
        <v>2010-1</v>
      </c>
      <c r="J888" s="75">
        <f>VLOOKUP(I888,Meters!$A$1:$B$165,2,FALSE)</f>
        <v>356159</v>
      </c>
      <c r="K888" s="75">
        <f t="shared" si="88"/>
        <v>5.2593976796369601E-4</v>
      </c>
      <c r="L888" s="75">
        <f t="shared" si="89"/>
        <v>1.0385704478090192E-3</v>
      </c>
      <c r="M888" s="83">
        <f t="shared" si="90"/>
        <v>0.95652173913043481</v>
      </c>
      <c r="O888" s="71" t="str">
        <f t="shared" si="91"/>
        <v/>
      </c>
    </row>
    <row r="889" spans="1:15" ht="13.5" thickBot="1" x14ac:dyDescent="0.25">
      <c r="A889" s="54" t="s">
        <v>39</v>
      </c>
      <c r="B889" s="55">
        <v>46</v>
      </c>
      <c r="C889" s="55">
        <v>47</v>
      </c>
      <c r="D889" s="55">
        <v>2065</v>
      </c>
      <c r="E889" s="56">
        <v>44.891304347826001</v>
      </c>
      <c r="F889" s="55">
        <v>53612</v>
      </c>
      <c r="G889" s="57">
        <v>1</v>
      </c>
      <c r="H889" s="57">
        <v>2010</v>
      </c>
      <c r="I889" s="79" t="str">
        <f t="shared" si="87"/>
        <v>2010-1</v>
      </c>
      <c r="J889" s="75">
        <f>VLOOKUP(I889,Meters!$A$1:$B$165,2,FALSE)</f>
        <v>356159</v>
      </c>
      <c r="K889" s="75">
        <f t="shared" si="88"/>
        <v>1.2604287508620026E-4</v>
      </c>
      <c r="L889" s="75">
        <f t="shared" si="89"/>
        <v>5.4539230178542114E-5</v>
      </c>
      <c r="M889" s="83">
        <f t="shared" si="90"/>
        <v>0.97872340425531912</v>
      </c>
      <c r="O889" s="71" t="str">
        <f t="shared" si="91"/>
        <v/>
      </c>
    </row>
    <row r="890" spans="1:15" ht="13.5" thickBot="1" x14ac:dyDescent="0.25">
      <c r="A890" s="54" t="s">
        <v>43</v>
      </c>
      <c r="B890" s="55">
        <v>24</v>
      </c>
      <c r="C890" s="55">
        <v>28</v>
      </c>
      <c r="D890" s="55">
        <v>126</v>
      </c>
      <c r="E890" s="56">
        <v>5.25</v>
      </c>
      <c r="F890" s="55">
        <v>25453</v>
      </c>
      <c r="G890" s="57">
        <v>1</v>
      </c>
      <c r="H890" s="57">
        <v>2010</v>
      </c>
      <c r="I890" s="79" t="str">
        <f t="shared" si="87"/>
        <v>2010-1</v>
      </c>
      <c r="J890" s="75">
        <f>VLOOKUP(I890,Meters!$A$1:$B$165,2,FALSE)</f>
        <v>356159</v>
      </c>
      <c r="K890" s="75">
        <f t="shared" si="88"/>
        <v>1.4740607425335314E-5</v>
      </c>
      <c r="L890" s="75">
        <f t="shared" si="89"/>
        <v>4.9628661481092564E-5</v>
      </c>
      <c r="M890" s="83">
        <f t="shared" si="90"/>
        <v>0.8571428571428571</v>
      </c>
      <c r="O890" s="71" t="str">
        <f t="shared" si="91"/>
        <v>2010-1-ext.</v>
      </c>
    </row>
    <row r="891" spans="1:15" ht="13.5" thickBot="1" x14ac:dyDescent="0.25">
      <c r="A891" s="54" t="s">
        <v>44</v>
      </c>
      <c r="B891" s="55">
        <v>13</v>
      </c>
      <c r="C891" s="55">
        <v>13</v>
      </c>
      <c r="D891" s="55">
        <v>121</v>
      </c>
      <c r="E891" s="56">
        <v>9.3076923076919993</v>
      </c>
      <c r="F891" s="55">
        <v>24923</v>
      </c>
      <c r="G891" s="57">
        <v>1</v>
      </c>
      <c r="H891" s="57">
        <v>2010</v>
      </c>
      <c r="I891" s="79" t="str">
        <f t="shared" si="87"/>
        <v>2010-1</v>
      </c>
      <c r="J891" s="75">
        <f>VLOOKUP(I891,Meters!$A$1:$B$165,2,FALSE)</f>
        <v>356159</v>
      </c>
      <c r="K891" s="75">
        <f t="shared" si="88"/>
        <v>2.6133531113047824E-5</v>
      </c>
      <c r="L891" s="75">
        <f t="shared" si="89"/>
        <v>8.9714324508332087E-5</v>
      </c>
      <c r="M891" s="83">
        <f t="shared" si="90"/>
        <v>1</v>
      </c>
      <c r="O891" s="71" t="str">
        <f t="shared" si="91"/>
        <v>2010-1-ext.</v>
      </c>
    </row>
    <row r="892" spans="1:15" ht="13.5" thickBot="1" x14ac:dyDescent="0.25">
      <c r="A892" s="54" t="s">
        <v>45</v>
      </c>
      <c r="B892" s="55">
        <v>5</v>
      </c>
      <c r="C892" s="55">
        <v>12</v>
      </c>
      <c r="D892" s="55">
        <v>16</v>
      </c>
      <c r="E892" s="56">
        <v>3.2</v>
      </c>
      <c r="F892" s="55">
        <v>1485</v>
      </c>
      <c r="G892" s="57">
        <v>1</v>
      </c>
      <c r="H892" s="57">
        <v>2010</v>
      </c>
      <c r="I892" s="79" t="str">
        <f t="shared" si="87"/>
        <v>2010-1</v>
      </c>
      <c r="J892" s="75">
        <f>VLOOKUP(I892,Meters!$A$1:$B$165,2,FALSE)</f>
        <v>356159</v>
      </c>
      <c r="K892" s="75">
        <f t="shared" si="88"/>
        <v>8.9847511925853344E-6</v>
      </c>
      <c r="L892" s="75">
        <f t="shared" si="89"/>
        <v>1.3898287001030437E-5</v>
      </c>
      <c r="M892" s="83">
        <f t="shared" si="90"/>
        <v>0.41666666666666669</v>
      </c>
      <c r="O892" s="71" t="str">
        <f t="shared" si="91"/>
        <v/>
      </c>
    </row>
    <row r="893" spans="1:15" ht="13.5" thickBot="1" x14ac:dyDescent="0.25">
      <c r="A893" s="54" t="s">
        <v>46</v>
      </c>
      <c r="B893" s="55">
        <v>32</v>
      </c>
      <c r="C893" s="55">
        <v>43</v>
      </c>
      <c r="D893" s="55">
        <v>2441</v>
      </c>
      <c r="E893" s="56">
        <v>76.28125</v>
      </c>
      <c r="F893" s="55">
        <v>370884</v>
      </c>
      <c r="G893" s="57">
        <v>1</v>
      </c>
      <c r="H893" s="57">
        <v>2010</v>
      </c>
      <c r="I893" s="79" t="str">
        <f t="shared" si="87"/>
        <v>2010-1</v>
      </c>
      <c r="J893" s="75">
        <f>VLOOKUP(I893,Meters!$A$1:$B$165,2,FALSE)</f>
        <v>356159</v>
      </c>
      <c r="K893" s="75">
        <f t="shared" si="88"/>
        <v>2.1417751622168751E-4</v>
      </c>
      <c r="L893" s="75">
        <f t="shared" si="89"/>
        <v>5.4236661154147443E-4</v>
      </c>
      <c r="M893" s="83">
        <f t="shared" si="90"/>
        <v>0.7441860465116279</v>
      </c>
      <c r="O893" s="71" t="str">
        <f t="shared" si="91"/>
        <v/>
      </c>
    </row>
    <row r="894" spans="1:15" ht="13.5" thickBot="1" x14ac:dyDescent="0.25">
      <c r="A894" s="54" t="s">
        <v>47</v>
      </c>
      <c r="B894" s="55">
        <v>8</v>
      </c>
      <c r="C894" s="55">
        <v>25</v>
      </c>
      <c r="D894" s="55">
        <v>58</v>
      </c>
      <c r="E894" s="56">
        <v>7.25</v>
      </c>
      <c r="F894" s="55">
        <v>5478</v>
      </c>
      <c r="G894" s="57">
        <v>1</v>
      </c>
      <c r="H894" s="57">
        <v>2010</v>
      </c>
      <c r="I894" s="79" t="str">
        <f t="shared" si="87"/>
        <v>2010-1</v>
      </c>
      <c r="J894" s="75">
        <f>VLOOKUP(I894,Meters!$A$1:$B$165,2,FALSE)</f>
        <v>356159</v>
      </c>
      <c r="K894" s="75">
        <f t="shared" si="88"/>
        <v>2.0356076920701148E-5</v>
      </c>
      <c r="L894" s="75">
        <f t="shared" si="89"/>
        <v>3.2043272807931286E-5</v>
      </c>
      <c r="M894" s="83">
        <f t="shared" si="90"/>
        <v>0.32</v>
      </c>
      <c r="O894" s="71" t="str">
        <f t="shared" si="91"/>
        <v/>
      </c>
    </row>
    <row r="895" spans="1:15" ht="13.5" thickBot="1" x14ac:dyDescent="0.25">
      <c r="A895" s="54" t="s">
        <v>48</v>
      </c>
      <c r="B895" s="55">
        <v>16</v>
      </c>
      <c r="C895" s="55">
        <v>16</v>
      </c>
      <c r="D895" s="55">
        <v>609</v>
      </c>
      <c r="E895" s="56">
        <v>38.0625</v>
      </c>
      <c r="F895" s="55">
        <v>71380</v>
      </c>
      <c r="G895" s="57">
        <v>1</v>
      </c>
      <c r="H895" s="57">
        <v>2010</v>
      </c>
      <c r="I895" s="79" t="str">
        <f t="shared" si="87"/>
        <v>2010-1</v>
      </c>
      <c r="J895" s="75">
        <f>VLOOKUP(I895,Meters!$A$1:$B$165,2,FALSE)</f>
        <v>356159</v>
      </c>
      <c r="K895" s="75">
        <f t="shared" si="88"/>
        <v>1.0686940383368102E-4</v>
      </c>
      <c r="L895" s="75">
        <f t="shared" si="89"/>
        <v>2.0876677738500686E-4</v>
      </c>
      <c r="M895" s="83">
        <f t="shared" si="90"/>
        <v>1</v>
      </c>
      <c r="O895" s="71" t="str">
        <f t="shared" si="91"/>
        <v/>
      </c>
    </row>
    <row r="896" spans="1:15" ht="13.5" thickBot="1" x14ac:dyDescent="0.25">
      <c r="A896" s="54" t="s">
        <v>49</v>
      </c>
      <c r="B896" s="55">
        <v>52</v>
      </c>
      <c r="C896" s="55">
        <v>58</v>
      </c>
      <c r="D896" s="55">
        <v>83</v>
      </c>
      <c r="E896" s="56">
        <v>1.596153846153</v>
      </c>
      <c r="F896" s="55">
        <v>16135</v>
      </c>
      <c r="G896" s="57">
        <v>1</v>
      </c>
      <c r="H896" s="57">
        <v>2010</v>
      </c>
      <c r="I896" s="79" t="str">
        <f t="shared" si="87"/>
        <v>2010-1</v>
      </c>
      <c r="J896" s="75">
        <f>VLOOKUP(I896,Meters!$A$1:$B$165,2,FALSE)</f>
        <v>356159</v>
      </c>
      <c r="K896" s="75">
        <f t="shared" si="88"/>
        <v>4.4815766164915107E-6</v>
      </c>
      <c r="L896" s="75">
        <f t="shared" si="89"/>
        <v>1.4520128254435851E-5</v>
      </c>
      <c r="M896" s="83">
        <f t="shared" si="90"/>
        <v>0.89655172413793105</v>
      </c>
      <c r="O896" s="71" t="str">
        <f t="shared" si="91"/>
        <v>2010-1-ext.</v>
      </c>
    </row>
    <row r="897" spans="1:15" ht="13.5" thickBot="1" x14ac:dyDescent="0.25">
      <c r="A897" s="54" t="s">
        <v>50</v>
      </c>
      <c r="B897" s="55">
        <v>0</v>
      </c>
      <c r="C897" s="55">
        <v>1</v>
      </c>
      <c r="D897" s="55">
        <v>8</v>
      </c>
      <c r="E897" s="58"/>
      <c r="F897" s="55">
        <v>3192</v>
      </c>
      <c r="G897" s="57">
        <v>1</v>
      </c>
      <c r="H897" s="57">
        <v>2010</v>
      </c>
      <c r="I897" s="79" t="str">
        <f t="shared" si="87"/>
        <v>2010-1</v>
      </c>
      <c r="J897" s="75">
        <f>VLOOKUP(I897,Meters!$A$1:$B$165,2,FALSE)</f>
        <v>356159</v>
      </c>
      <c r="K897" s="75">
        <f t="shared" si="88"/>
        <v>0</v>
      </c>
      <c r="L897" s="75">
        <f t="shared" si="89"/>
        <v>0</v>
      </c>
      <c r="M897" s="83">
        <f t="shared" si="90"/>
        <v>0</v>
      </c>
      <c r="O897" s="71" t="str">
        <f t="shared" si="91"/>
        <v>2010-1-ext.</v>
      </c>
    </row>
    <row r="898" spans="1:15" ht="13.5" thickBot="1" x14ac:dyDescent="0.25">
      <c r="A898" s="54" t="s">
        <v>51</v>
      </c>
      <c r="B898" s="55">
        <v>131</v>
      </c>
      <c r="C898" s="55">
        <v>138</v>
      </c>
      <c r="D898" s="55">
        <v>4757</v>
      </c>
      <c r="E898" s="56">
        <v>36.312977099236001</v>
      </c>
      <c r="F898" s="55">
        <v>257687</v>
      </c>
      <c r="G898" s="57">
        <v>1</v>
      </c>
      <c r="H898" s="57">
        <v>2010</v>
      </c>
      <c r="I898" s="79" t="str">
        <f t="shared" si="87"/>
        <v>2010-1</v>
      </c>
      <c r="J898" s="75">
        <f>VLOOKUP(I898,Meters!$A$1:$B$165,2,FALSE)</f>
        <v>356159</v>
      </c>
      <c r="K898" s="75">
        <f t="shared" si="88"/>
        <v>1.0195720759333894E-4</v>
      </c>
      <c r="L898" s="75">
        <f t="shared" si="89"/>
        <v>9.2050476326482829E-5</v>
      </c>
      <c r="M898" s="83">
        <f t="shared" si="90"/>
        <v>0.94927536231884058</v>
      </c>
      <c r="O898" s="71" t="str">
        <f t="shared" si="91"/>
        <v/>
      </c>
    </row>
    <row r="899" spans="1:15" ht="13.5" thickBot="1" x14ac:dyDescent="0.25">
      <c r="A899" s="54" t="s">
        <v>52</v>
      </c>
      <c r="B899" s="55">
        <v>17</v>
      </c>
      <c r="C899" s="55">
        <v>20</v>
      </c>
      <c r="D899" s="55">
        <v>1242</v>
      </c>
      <c r="E899" s="56">
        <v>73.058823529411001</v>
      </c>
      <c r="F899" s="55">
        <v>212493</v>
      </c>
      <c r="G899" s="57">
        <v>1</v>
      </c>
      <c r="H899" s="57">
        <v>2010</v>
      </c>
      <c r="I899" s="79" t="str">
        <f t="shared" ref="I899:I962" si="92">CONCATENATE(H899,"-",G899)</f>
        <v>2010-1</v>
      </c>
      <c r="J899" s="75">
        <f>VLOOKUP(I899,Meters!$A$1:$B$165,2,FALSE)</f>
        <v>356159</v>
      </c>
      <c r="K899" s="75">
        <f t="shared" ref="K899:K962" si="93">E899/J899</f>
        <v>2.0512979744836154E-4</v>
      </c>
      <c r="L899" s="75">
        <f t="shared" ref="L899:L962" si="94">IFERROR(IF(ISBLANK(F899),"",(E899*(F899/D899)/J899)*(1/60)),"")</f>
        <v>5.8492547033272538E-4</v>
      </c>
      <c r="M899" s="83">
        <f t="shared" ref="M899:M962" si="95">B899/C899</f>
        <v>0.85</v>
      </c>
      <c r="O899" s="71" t="str">
        <f t="shared" ref="O899:O962" si="96">IF((F899/D899)&gt;180,CONCATENATE(I899,"-ext."),"")</f>
        <v/>
      </c>
    </row>
    <row r="900" spans="1:15" ht="13.5" thickBot="1" x14ac:dyDescent="0.25">
      <c r="A900" s="54" t="s">
        <v>53</v>
      </c>
      <c r="B900" s="55">
        <v>34</v>
      </c>
      <c r="C900" s="55">
        <v>48</v>
      </c>
      <c r="D900" s="55">
        <v>1592</v>
      </c>
      <c r="E900" s="56">
        <v>46.823529411764</v>
      </c>
      <c r="F900" s="55">
        <v>261333</v>
      </c>
      <c r="G900" s="57">
        <v>1</v>
      </c>
      <c r="H900" s="57">
        <v>2010</v>
      </c>
      <c r="I900" s="79" t="str">
        <f t="shared" si="92"/>
        <v>2010-1</v>
      </c>
      <c r="J900" s="75">
        <f>VLOOKUP(I900,Meters!$A$1:$B$165,2,FALSE)</f>
        <v>356159</v>
      </c>
      <c r="K900" s="75">
        <f t="shared" si="93"/>
        <v>1.3146805053856282E-4</v>
      </c>
      <c r="L900" s="75">
        <f t="shared" si="94"/>
        <v>3.5968320824323957E-4</v>
      </c>
      <c r="M900" s="83">
        <f t="shared" si="95"/>
        <v>0.70833333333333337</v>
      </c>
      <c r="O900" s="71" t="str">
        <f t="shared" si="96"/>
        <v/>
      </c>
    </row>
    <row r="901" spans="1:15" ht="13.5" thickBot="1" x14ac:dyDescent="0.25">
      <c r="A901" s="54" t="s">
        <v>8</v>
      </c>
      <c r="B901" s="55">
        <v>9</v>
      </c>
      <c r="C901" s="55">
        <v>9</v>
      </c>
      <c r="D901" s="55">
        <v>1153</v>
      </c>
      <c r="E901" s="56">
        <v>128.111111111111</v>
      </c>
      <c r="F901" s="55">
        <v>172802</v>
      </c>
      <c r="G901" s="57">
        <v>2</v>
      </c>
      <c r="H901" s="57">
        <v>2010</v>
      </c>
      <c r="I901" s="79" t="str">
        <f t="shared" si="92"/>
        <v>2010-2</v>
      </c>
      <c r="J901" s="75">
        <f>VLOOKUP(I901,Meters!$A$1:$B$165,2,FALSE)</f>
        <v>354932</v>
      </c>
      <c r="K901" s="75">
        <f t="shared" si="93"/>
        <v>3.6094550818497912E-4</v>
      </c>
      <c r="L901" s="75">
        <f t="shared" si="94"/>
        <v>9.015915829051858E-4</v>
      </c>
      <c r="M901" s="83">
        <f t="shared" si="95"/>
        <v>1</v>
      </c>
      <c r="O901" s="71" t="str">
        <f t="shared" si="96"/>
        <v/>
      </c>
    </row>
    <row r="902" spans="1:15" ht="13.5" thickBot="1" x14ac:dyDescent="0.25">
      <c r="A902" s="54" t="s">
        <v>9</v>
      </c>
      <c r="B902" s="55">
        <v>27</v>
      </c>
      <c r="C902" s="55">
        <v>27</v>
      </c>
      <c r="D902" s="55">
        <v>257</v>
      </c>
      <c r="E902" s="56">
        <v>9.5185185185180003</v>
      </c>
      <c r="F902" s="55">
        <v>20010</v>
      </c>
      <c r="G902" s="57">
        <v>2</v>
      </c>
      <c r="H902" s="57">
        <v>2010</v>
      </c>
      <c r="I902" s="79" t="str">
        <f t="shared" si="92"/>
        <v>2010-2</v>
      </c>
      <c r="J902" s="75">
        <f>VLOOKUP(I902,Meters!$A$1:$B$165,2,FALSE)</f>
        <v>354932</v>
      </c>
      <c r="K902" s="75">
        <f t="shared" si="93"/>
        <v>2.6817865164363877E-5</v>
      </c>
      <c r="L902" s="75">
        <f t="shared" si="94"/>
        <v>3.4800614911732887E-5</v>
      </c>
      <c r="M902" s="83">
        <f t="shared" si="95"/>
        <v>1</v>
      </c>
      <c r="O902" s="71" t="str">
        <f t="shared" si="96"/>
        <v/>
      </c>
    </row>
    <row r="903" spans="1:15" ht="13.5" thickBot="1" x14ac:dyDescent="0.25">
      <c r="A903" s="54" t="s">
        <v>10</v>
      </c>
      <c r="B903" s="55">
        <v>1</v>
      </c>
      <c r="C903" s="55">
        <v>1</v>
      </c>
      <c r="D903" s="55">
        <v>1009</v>
      </c>
      <c r="E903" s="55">
        <v>1009</v>
      </c>
      <c r="F903" s="55">
        <v>42378</v>
      </c>
      <c r="G903" s="57">
        <v>2</v>
      </c>
      <c r="H903" s="57">
        <v>2010</v>
      </c>
      <c r="I903" s="79" t="str">
        <f t="shared" si="92"/>
        <v>2010-2</v>
      </c>
      <c r="J903" s="75">
        <f>VLOOKUP(I903,Meters!$A$1:$B$165,2,FALSE)</f>
        <v>354932</v>
      </c>
      <c r="K903" s="75">
        <f t="shared" si="93"/>
        <v>2.8427980570926263E-3</v>
      </c>
      <c r="L903" s="75">
        <f t="shared" si="94"/>
        <v>1.9899586399648381E-3</v>
      </c>
      <c r="M903" s="83">
        <f t="shared" si="95"/>
        <v>1</v>
      </c>
      <c r="O903" s="71" t="str">
        <f t="shared" si="96"/>
        <v/>
      </c>
    </row>
    <row r="904" spans="1:15" ht="13.5" thickBot="1" x14ac:dyDescent="0.25">
      <c r="A904" s="54" t="s">
        <v>11</v>
      </c>
      <c r="B904" s="55">
        <v>6</v>
      </c>
      <c r="C904" s="55">
        <v>23</v>
      </c>
      <c r="D904" s="55">
        <v>93</v>
      </c>
      <c r="E904" s="56">
        <v>15.5</v>
      </c>
      <c r="F904" s="55">
        <v>9353</v>
      </c>
      <c r="G904" s="57">
        <v>2</v>
      </c>
      <c r="H904" s="57">
        <v>2010</v>
      </c>
      <c r="I904" s="79" t="str">
        <f t="shared" si="92"/>
        <v>2010-2</v>
      </c>
      <c r="J904" s="75">
        <f>VLOOKUP(I904,Meters!$A$1:$B$165,2,FALSE)</f>
        <v>354932</v>
      </c>
      <c r="K904" s="75">
        <f t="shared" si="93"/>
        <v>4.3670336853256396E-5</v>
      </c>
      <c r="L904" s="75">
        <f t="shared" si="94"/>
        <v>7.3198684693280832E-5</v>
      </c>
      <c r="M904" s="83">
        <f t="shared" si="95"/>
        <v>0.2608695652173913</v>
      </c>
      <c r="O904" s="71" t="str">
        <f t="shared" si="96"/>
        <v/>
      </c>
    </row>
    <row r="905" spans="1:15" ht="13.5" thickBot="1" x14ac:dyDescent="0.25">
      <c r="A905" s="54" t="s">
        <v>12</v>
      </c>
      <c r="B905" s="55">
        <v>29</v>
      </c>
      <c r="C905" s="55">
        <v>66</v>
      </c>
      <c r="D905" s="55">
        <v>2568</v>
      </c>
      <c r="E905" s="56">
        <v>88.551724137931004</v>
      </c>
      <c r="F905" s="55">
        <v>578439</v>
      </c>
      <c r="G905" s="57">
        <v>2</v>
      </c>
      <c r="H905" s="57">
        <v>2010</v>
      </c>
      <c r="I905" s="79" t="str">
        <f t="shared" si="92"/>
        <v>2010-2</v>
      </c>
      <c r="J905" s="75">
        <f>VLOOKUP(I905,Meters!$A$1:$B$165,2,FALSE)</f>
        <v>354932</v>
      </c>
      <c r="K905" s="75">
        <f t="shared" si="93"/>
        <v>2.4948926593806983E-4</v>
      </c>
      <c r="L905" s="75">
        <f t="shared" si="94"/>
        <v>9.3661942821878993E-4</v>
      </c>
      <c r="M905" s="83">
        <f t="shared" si="95"/>
        <v>0.43939393939393939</v>
      </c>
      <c r="O905" s="71" t="str">
        <f t="shared" si="96"/>
        <v>2010-2-ext.</v>
      </c>
    </row>
    <row r="906" spans="1:15" ht="13.5" thickBot="1" x14ac:dyDescent="0.25">
      <c r="A906" s="54" t="s">
        <v>13</v>
      </c>
      <c r="B906" s="55">
        <v>17</v>
      </c>
      <c r="C906" s="55">
        <v>21</v>
      </c>
      <c r="D906" s="55">
        <v>1381</v>
      </c>
      <c r="E906" s="56">
        <v>81.235294117647001</v>
      </c>
      <c r="F906" s="55">
        <v>213946</v>
      </c>
      <c r="G906" s="57">
        <v>2</v>
      </c>
      <c r="H906" s="57">
        <v>2010</v>
      </c>
      <c r="I906" s="79" t="str">
        <f t="shared" si="92"/>
        <v>2010-2</v>
      </c>
      <c r="J906" s="75">
        <f>VLOOKUP(I906,Meters!$A$1:$B$165,2,FALSE)</f>
        <v>354932</v>
      </c>
      <c r="K906" s="75">
        <f t="shared" si="93"/>
        <v>2.2887565538651629E-4</v>
      </c>
      <c r="L906" s="75">
        <f t="shared" si="94"/>
        <v>5.9096103025975887E-4</v>
      </c>
      <c r="M906" s="83">
        <f t="shared" si="95"/>
        <v>0.80952380952380953</v>
      </c>
      <c r="O906" s="71" t="str">
        <f t="shared" si="96"/>
        <v/>
      </c>
    </row>
    <row r="907" spans="1:15" ht="13.5" thickBot="1" x14ac:dyDescent="0.25">
      <c r="A907" s="54" t="s">
        <v>14</v>
      </c>
      <c r="B907" s="55">
        <v>25</v>
      </c>
      <c r="C907" s="55">
        <v>69</v>
      </c>
      <c r="D907" s="55">
        <v>171</v>
      </c>
      <c r="E907" s="56">
        <v>6.84</v>
      </c>
      <c r="F907" s="55">
        <v>17112</v>
      </c>
      <c r="G907" s="57">
        <v>2</v>
      </c>
      <c r="H907" s="57">
        <v>2010</v>
      </c>
      <c r="I907" s="79" t="str">
        <f t="shared" si="92"/>
        <v>2010-2</v>
      </c>
      <c r="J907" s="75">
        <f>VLOOKUP(I907,Meters!$A$1:$B$165,2,FALSE)</f>
        <v>354932</v>
      </c>
      <c r="K907" s="75">
        <f t="shared" si="93"/>
        <v>1.9271297037178951E-5</v>
      </c>
      <c r="L907" s="75">
        <f t="shared" si="94"/>
        <v>3.2141367923996712E-5</v>
      </c>
      <c r="M907" s="83">
        <f t="shared" si="95"/>
        <v>0.36231884057971014</v>
      </c>
      <c r="O907" s="71" t="str">
        <f t="shared" si="96"/>
        <v/>
      </c>
    </row>
    <row r="908" spans="1:15" ht="13.5" thickBot="1" x14ac:dyDescent="0.25">
      <c r="A908" s="54" t="s">
        <v>15</v>
      </c>
      <c r="B908" s="55">
        <v>20</v>
      </c>
      <c r="C908" s="55">
        <v>26</v>
      </c>
      <c r="D908" s="55">
        <v>2584</v>
      </c>
      <c r="E908" s="56">
        <v>129.19999999999999</v>
      </c>
      <c r="F908" s="55">
        <v>341861</v>
      </c>
      <c r="G908" s="57">
        <v>2</v>
      </c>
      <c r="H908" s="57">
        <v>2010</v>
      </c>
      <c r="I908" s="79" t="str">
        <f t="shared" si="92"/>
        <v>2010-2</v>
      </c>
      <c r="J908" s="75">
        <f>VLOOKUP(I908,Meters!$A$1:$B$165,2,FALSE)</f>
        <v>354932</v>
      </c>
      <c r="K908" s="75">
        <f t="shared" si="93"/>
        <v>3.6401338848004685E-4</v>
      </c>
      <c r="L908" s="75">
        <f t="shared" si="94"/>
        <v>8.0264435628984326E-4</v>
      </c>
      <c r="M908" s="83">
        <f t="shared" si="95"/>
        <v>0.76923076923076927</v>
      </c>
      <c r="O908" s="71" t="str">
        <f t="shared" si="96"/>
        <v/>
      </c>
    </row>
    <row r="909" spans="1:15" ht="13.5" thickBot="1" x14ac:dyDescent="0.25">
      <c r="A909" s="54" t="s">
        <v>16</v>
      </c>
      <c r="B909" s="55">
        <v>75</v>
      </c>
      <c r="C909" s="55">
        <v>114</v>
      </c>
      <c r="D909" s="55">
        <v>152</v>
      </c>
      <c r="E909" s="56">
        <v>2.0266666666659998</v>
      </c>
      <c r="F909" s="55">
        <v>20584</v>
      </c>
      <c r="G909" s="57">
        <v>2</v>
      </c>
      <c r="H909" s="57">
        <v>2010</v>
      </c>
      <c r="I909" s="79" t="str">
        <f t="shared" si="92"/>
        <v>2010-2</v>
      </c>
      <c r="J909" s="75">
        <f>VLOOKUP(I909,Meters!$A$1:$B$165,2,FALSE)</f>
        <v>354932</v>
      </c>
      <c r="K909" s="75">
        <f t="shared" si="93"/>
        <v>5.710013936940033E-6</v>
      </c>
      <c r="L909" s="75">
        <f t="shared" si="94"/>
        <v>1.2887601631356761E-5</v>
      </c>
      <c r="M909" s="83">
        <f t="shared" si="95"/>
        <v>0.65789473684210531</v>
      </c>
      <c r="O909" s="71" t="str">
        <f t="shared" si="96"/>
        <v/>
      </c>
    </row>
    <row r="910" spans="1:15" ht="13.5" thickBot="1" x14ac:dyDescent="0.25">
      <c r="A910" s="54" t="s">
        <v>17</v>
      </c>
      <c r="B910" s="55">
        <v>11</v>
      </c>
      <c r="C910" s="55">
        <v>13</v>
      </c>
      <c r="D910" s="55">
        <v>3003</v>
      </c>
      <c r="E910" s="55">
        <v>273</v>
      </c>
      <c r="F910" s="55">
        <v>271947</v>
      </c>
      <c r="G910" s="57">
        <v>2</v>
      </c>
      <c r="H910" s="57">
        <v>2010</v>
      </c>
      <c r="I910" s="79" t="str">
        <f t="shared" si="92"/>
        <v>2010-2</v>
      </c>
      <c r="J910" s="75">
        <f>VLOOKUP(I910,Meters!$A$1:$B$165,2,FALSE)</f>
        <v>354932</v>
      </c>
      <c r="K910" s="75">
        <f t="shared" si="93"/>
        <v>7.6916141683477403E-4</v>
      </c>
      <c r="L910" s="75">
        <f t="shared" si="94"/>
        <v>1.1609009869239999E-3</v>
      </c>
      <c r="M910" s="83">
        <f t="shared" si="95"/>
        <v>0.84615384615384615</v>
      </c>
      <c r="O910" s="71" t="str">
        <f t="shared" si="96"/>
        <v/>
      </c>
    </row>
    <row r="911" spans="1:15" ht="13.5" thickBot="1" x14ac:dyDescent="0.25">
      <c r="A911" s="54" t="s">
        <v>18</v>
      </c>
      <c r="B911" s="55">
        <v>275</v>
      </c>
      <c r="C911" s="55">
        <v>375</v>
      </c>
      <c r="D911" s="55">
        <v>24</v>
      </c>
      <c r="E911" s="56">
        <v>8.7272727272E-2</v>
      </c>
      <c r="F911" s="55">
        <v>3457</v>
      </c>
      <c r="G911" s="57">
        <v>2</v>
      </c>
      <c r="H911" s="57">
        <v>2010</v>
      </c>
      <c r="I911" s="79" t="str">
        <f t="shared" si="92"/>
        <v>2010-2</v>
      </c>
      <c r="J911" s="75">
        <f>VLOOKUP(I911,Meters!$A$1:$B$165,2,FALSE)</f>
        <v>354932</v>
      </c>
      <c r="K911" s="75">
        <f t="shared" si="93"/>
        <v>2.458857676174591E-7</v>
      </c>
      <c r="L911" s="75">
        <f t="shared" si="94"/>
        <v>5.9029659628719184E-7</v>
      </c>
      <c r="M911" s="83">
        <f t="shared" si="95"/>
        <v>0.73333333333333328</v>
      </c>
      <c r="O911" s="71" t="str">
        <f t="shared" si="96"/>
        <v/>
      </c>
    </row>
    <row r="912" spans="1:15" ht="13.5" thickBot="1" x14ac:dyDescent="0.25">
      <c r="A912" s="54" t="s">
        <v>19</v>
      </c>
      <c r="B912" s="55">
        <v>64</v>
      </c>
      <c r="C912" s="55">
        <v>72</v>
      </c>
      <c r="D912" s="55">
        <v>5535</v>
      </c>
      <c r="E912" s="56">
        <v>86.484375</v>
      </c>
      <c r="F912" s="55">
        <v>523776</v>
      </c>
      <c r="G912" s="57">
        <v>2</v>
      </c>
      <c r="H912" s="57">
        <v>2010</v>
      </c>
      <c r="I912" s="79" t="str">
        <f t="shared" si="92"/>
        <v>2010-2</v>
      </c>
      <c r="J912" s="75">
        <f>VLOOKUP(I912,Meters!$A$1:$B$165,2,FALSE)</f>
        <v>354932</v>
      </c>
      <c r="K912" s="75">
        <f t="shared" si="93"/>
        <v>2.436646315350546E-4</v>
      </c>
      <c r="L912" s="75">
        <f t="shared" si="94"/>
        <v>3.8429896430865629E-4</v>
      </c>
      <c r="M912" s="83">
        <f t="shared" si="95"/>
        <v>0.88888888888888884</v>
      </c>
      <c r="O912" s="71" t="str">
        <f t="shared" si="96"/>
        <v/>
      </c>
    </row>
    <row r="913" spans="1:15" ht="13.5" thickBot="1" x14ac:dyDescent="0.25">
      <c r="A913" s="54" t="s">
        <v>20</v>
      </c>
      <c r="B913" s="55">
        <v>27</v>
      </c>
      <c r="C913" s="55">
        <v>49</v>
      </c>
      <c r="D913" s="55">
        <v>277</v>
      </c>
      <c r="E913" s="56">
        <v>10.259259259259</v>
      </c>
      <c r="F913" s="55">
        <v>63800</v>
      </c>
      <c r="G913" s="57">
        <v>2</v>
      </c>
      <c r="H913" s="57">
        <v>2010</v>
      </c>
      <c r="I913" s="79" t="str">
        <f t="shared" si="92"/>
        <v>2010-2</v>
      </c>
      <c r="J913" s="75">
        <f>VLOOKUP(I913,Meters!$A$1:$B$165,2,FALSE)</f>
        <v>354932</v>
      </c>
      <c r="K913" s="75">
        <f t="shared" si="93"/>
        <v>2.8904858562369694E-5</v>
      </c>
      <c r="L913" s="75">
        <f t="shared" si="94"/>
        <v>1.1095848232726754E-4</v>
      </c>
      <c r="M913" s="83">
        <f t="shared" si="95"/>
        <v>0.55102040816326525</v>
      </c>
      <c r="O913" s="71" t="str">
        <f t="shared" si="96"/>
        <v>2010-2-ext.</v>
      </c>
    </row>
    <row r="914" spans="1:15" ht="13.5" thickBot="1" x14ac:dyDescent="0.25">
      <c r="A914" s="54" t="s">
        <v>21</v>
      </c>
      <c r="B914" s="55">
        <v>2</v>
      </c>
      <c r="C914" s="55">
        <v>2</v>
      </c>
      <c r="D914" s="55">
        <v>11</v>
      </c>
      <c r="E914" s="56">
        <v>5.5</v>
      </c>
      <c r="F914" s="55">
        <v>3106</v>
      </c>
      <c r="G914" s="57">
        <v>2</v>
      </c>
      <c r="H914" s="57">
        <v>2010</v>
      </c>
      <c r="I914" s="79" t="str">
        <f t="shared" si="92"/>
        <v>2010-2</v>
      </c>
      <c r="J914" s="75">
        <f>VLOOKUP(I914,Meters!$A$1:$B$165,2,FALSE)</f>
        <v>354932</v>
      </c>
      <c r="K914" s="75">
        <f t="shared" si="93"/>
        <v>1.5495925980187753E-5</v>
      </c>
      <c r="L914" s="75">
        <f t="shared" si="94"/>
        <v>7.2924766809792673E-5</v>
      </c>
      <c r="M914" s="83">
        <f t="shared" si="95"/>
        <v>1</v>
      </c>
      <c r="O914" s="71" t="str">
        <f t="shared" si="96"/>
        <v>2010-2-ext.</v>
      </c>
    </row>
    <row r="915" spans="1:15" ht="13.5" thickBot="1" x14ac:dyDescent="0.25">
      <c r="A915" s="54" t="s">
        <v>22</v>
      </c>
      <c r="B915" s="55">
        <v>15</v>
      </c>
      <c r="C915" s="55">
        <v>41</v>
      </c>
      <c r="D915" s="55">
        <v>79</v>
      </c>
      <c r="E915" s="56">
        <v>5.2666666666659996</v>
      </c>
      <c r="F915" s="55">
        <v>7096</v>
      </c>
      <c r="G915" s="57">
        <v>2</v>
      </c>
      <c r="H915" s="57">
        <v>2010</v>
      </c>
      <c r="I915" s="79" t="str">
        <f t="shared" si="92"/>
        <v>2010-2</v>
      </c>
      <c r="J915" s="75">
        <f>VLOOKUP(I915,Meters!$A$1:$B$165,2,FALSE)</f>
        <v>354932</v>
      </c>
      <c r="K915" s="75">
        <f t="shared" si="93"/>
        <v>1.4838523059814273E-5</v>
      </c>
      <c r="L915" s="75">
        <f t="shared" si="94"/>
        <v>2.2213957728363306E-5</v>
      </c>
      <c r="M915" s="83">
        <f t="shared" si="95"/>
        <v>0.36585365853658536</v>
      </c>
      <c r="O915" s="71" t="str">
        <f t="shared" si="96"/>
        <v/>
      </c>
    </row>
    <row r="916" spans="1:15" ht="13.5" thickBot="1" x14ac:dyDescent="0.25">
      <c r="A916" s="54" t="s">
        <v>23</v>
      </c>
      <c r="B916" s="55">
        <v>15</v>
      </c>
      <c r="C916" s="55">
        <v>15</v>
      </c>
      <c r="D916" s="55">
        <v>936</v>
      </c>
      <c r="E916" s="56">
        <v>62.4</v>
      </c>
      <c r="F916" s="55">
        <v>18330</v>
      </c>
      <c r="G916" s="57">
        <v>2</v>
      </c>
      <c r="H916" s="57">
        <v>2010</v>
      </c>
      <c r="I916" s="79" t="str">
        <f t="shared" si="92"/>
        <v>2010-2</v>
      </c>
      <c r="J916" s="75">
        <f>VLOOKUP(I916,Meters!$A$1:$B$165,2,FALSE)</f>
        <v>354932</v>
      </c>
      <c r="K916" s="75">
        <f t="shared" si="93"/>
        <v>1.7580832384794833E-4</v>
      </c>
      <c r="L916" s="75">
        <f t="shared" si="94"/>
        <v>5.7381883478149808E-5</v>
      </c>
      <c r="M916" s="83">
        <f t="shared" si="95"/>
        <v>1</v>
      </c>
      <c r="O916" s="71" t="str">
        <f t="shared" si="96"/>
        <v/>
      </c>
    </row>
    <row r="917" spans="1:15" ht="13.5" thickBot="1" x14ac:dyDescent="0.25">
      <c r="A917" s="54" t="s">
        <v>24</v>
      </c>
      <c r="B917" s="55">
        <v>30</v>
      </c>
      <c r="C917" s="55">
        <v>229</v>
      </c>
      <c r="D917" s="55">
        <v>43</v>
      </c>
      <c r="E917" s="56">
        <v>1.4333333333330001</v>
      </c>
      <c r="F917" s="55">
        <v>15932</v>
      </c>
      <c r="G917" s="57">
        <v>2</v>
      </c>
      <c r="H917" s="57">
        <v>2010</v>
      </c>
      <c r="I917" s="79" t="str">
        <f t="shared" si="92"/>
        <v>2010-2</v>
      </c>
      <c r="J917" s="75">
        <f>VLOOKUP(I917,Meters!$A$1:$B$165,2,FALSE)</f>
        <v>354932</v>
      </c>
      <c r="K917" s="75">
        <f t="shared" si="93"/>
        <v>4.0383322251389001E-6</v>
      </c>
      <c r="L917" s="75">
        <f t="shared" si="94"/>
        <v>2.4937484112756954E-5</v>
      </c>
      <c r="M917" s="83">
        <f t="shared" si="95"/>
        <v>0.13100436681222707</v>
      </c>
      <c r="O917" s="71" t="str">
        <f t="shared" si="96"/>
        <v>2010-2-ext.</v>
      </c>
    </row>
    <row r="918" spans="1:15" ht="13.5" thickBot="1" x14ac:dyDescent="0.25">
      <c r="A918" s="54" t="s">
        <v>26</v>
      </c>
      <c r="B918" s="55">
        <v>9</v>
      </c>
      <c r="C918" s="55">
        <v>15</v>
      </c>
      <c r="D918" s="55">
        <v>226</v>
      </c>
      <c r="E918" s="56">
        <v>25.111111111111001</v>
      </c>
      <c r="F918" s="55">
        <v>23346</v>
      </c>
      <c r="G918" s="57">
        <v>2</v>
      </c>
      <c r="H918" s="57">
        <v>2010</v>
      </c>
      <c r="I918" s="79" t="str">
        <f t="shared" si="92"/>
        <v>2010-2</v>
      </c>
      <c r="J918" s="75">
        <f>VLOOKUP(I918,Meters!$A$1:$B$165,2,FALSE)</f>
        <v>354932</v>
      </c>
      <c r="K918" s="75">
        <f t="shared" si="93"/>
        <v>7.0749076192372056E-5</v>
      </c>
      <c r="L918" s="75">
        <f t="shared" si="94"/>
        <v>1.2180736967456623E-4</v>
      </c>
      <c r="M918" s="83">
        <f t="shared" si="95"/>
        <v>0.6</v>
      </c>
      <c r="O918" s="71" t="str">
        <f t="shared" si="96"/>
        <v/>
      </c>
    </row>
    <row r="919" spans="1:15" ht="13.5" thickBot="1" x14ac:dyDescent="0.25">
      <c r="A919" s="54" t="s">
        <v>27</v>
      </c>
      <c r="B919" s="55">
        <v>3</v>
      </c>
      <c r="C919" s="55">
        <v>6</v>
      </c>
      <c r="D919" s="55">
        <v>99</v>
      </c>
      <c r="E919" s="55">
        <v>33</v>
      </c>
      <c r="F919" s="55">
        <v>12506</v>
      </c>
      <c r="G919" s="57">
        <v>2</v>
      </c>
      <c r="H919" s="57">
        <v>2010</v>
      </c>
      <c r="I919" s="79" t="str">
        <f t="shared" si="92"/>
        <v>2010-2</v>
      </c>
      <c r="J919" s="75">
        <f>VLOOKUP(I919,Meters!$A$1:$B$165,2,FALSE)</f>
        <v>354932</v>
      </c>
      <c r="K919" s="75">
        <f t="shared" si="93"/>
        <v>9.2975555881126526E-5</v>
      </c>
      <c r="L919" s="75">
        <f t="shared" si="94"/>
        <v>1.9574954576588688E-4</v>
      </c>
      <c r="M919" s="83">
        <f t="shared" si="95"/>
        <v>0.5</v>
      </c>
      <c r="O919" s="71" t="str">
        <f t="shared" si="96"/>
        <v/>
      </c>
    </row>
    <row r="920" spans="1:15" ht="13.5" thickBot="1" x14ac:dyDescent="0.25">
      <c r="A920" s="54" t="s">
        <v>54</v>
      </c>
      <c r="B920" s="55">
        <v>1</v>
      </c>
      <c r="C920" s="55">
        <v>2</v>
      </c>
      <c r="D920" s="55">
        <v>2</v>
      </c>
      <c r="E920" s="55">
        <v>2</v>
      </c>
      <c r="F920" s="55">
        <v>390</v>
      </c>
      <c r="G920" s="57">
        <v>2</v>
      </c>
      <c r="H920" s="57">
        <v>2010</v>
      </c>
      <c r="I920" s="79" t="str">
        <f t="shared" si="92"/>
        <v>2010-2</v>
      </c>
      <c r="J920" s="75">
        <f>VLOOKUP(I920,Meters!$A$1:$B$165,2,FALSE)</f>
        <v>354932</v>
      </c>
      <c r="K920" s="75">
        <f t="shared" si="93"/>
        <v>5.6348821746137287E-6</v>
      </c>
      <c r="L920" s="75">
        <f t="shared" si="94"/>
        <v>1.8313367067494617E-5</v>
      </c>
      <c r="M920" s="83">
        <f t="shared" si="95"/>
        <v>0.5</v>
      </c>
      <c r="O920" s="71" t="str">
        <f t="shared" si="96"/>
        <v>2010-2-ext.</v>
      </c>
    </row>
    <row r="921" spans="1:15" ht="13.5" thickBot="1" x14ac:dyDescent="0.25">
      <c r="A921" s="54" t="s">
        <v>28</v>
      </c>
      <c r="B921" s="55">
        <v>62</v>
      </c>
      <c r="C921" s="55">
        <v>63</v>
      </c>
      <c r="D921" s="55">
        <v>9913</v>
      </c>
      <c r="E921" s="56">
        <v>159.88709677419399</v>
      </c>
      <c r="F921" s="55">
        <v>1098023</v>
      </c>
      <c r="G921" s="57">
        <v>2</v>
      </c>
      <c r="H921" s="57">
        <v>2010</v>
      </c>
      <c r="I921" s="79" t="str">
        <f t="shared" si="92"/>
        <v>2010-2</v>
      </c>
      <c r="J921" s="75">
        <f>VLOOKUP(I921,Meters!$A$1:$B$165,2,FALSE)</f>
        <v>354932</v>
      </c>
      <c r="K921" s="75">
        <f t="shared" si="93"/>
        <v>4.5047247578182295E-4</v>
      </c>
      <c r="L921" s="75">
        <f t="shared" si="94"/>
        <v>8.3161696639998757E-4</v>
      </c>
      <c r="M921" s="83">
        <f t="shared" si="95"/>
        <v>0.98412698412698407</v>
      </c>
      <c r="O921" s="71" t="str">
        <f t="shared" si="96"/>
        <v/>
      </c>
    </row>
    <row r="922" spans="1:15" ht="13.5" thickBot="1" x14ac:dyDescent="0.25">
      <c r="A922" s="54" t="s">
        <v>29</v>
      </c>
      <c r="B922" s="55">
        <v>5</v>
      </c>
      <c r="C922" s="55">
        <v>5</v>
      </c>
      <c r="D922" s="55">
        <v>7318</v>
      </c>
      <c r="E922" s="56">
        <v>1463.6</v>
      </c>
      <c r="F922" s="55">
        <v>755142</v>
      </c>
      <c r="G922" s="57">
        <v>2</v>
      </c>
      <c r="H922" s="57">
        <v>2010</v>
      </c>
      <c r="I922" s="79" t="str">
        <f t="shared" si="92"/>
        <v>2010-2</v>
      </c>
      <c r="J922" s="75">
        <f>VLOOKUP(I922,Meters!$A$1:$B$165,2,FALSE)</f>
        <v>354932</v>
      </c>
      <c r="K922" s="75">
        <f t="shared" si="93"/>
        <v>4.1236067753823262E-3</v>
      </c>
      <c r="L922" s="75">
        <f t="shared" si="94"/>
        <v>7.0918936585036008E-3</v>
      </c>
      <c r="M922" s="83">
        <f t="shared" si="95"/>
        <v>1</v>
      </c>
      <c r="O922" s="71" t="str">
        <f t="shared" si="96"/>
        <v/>
      </c>
    </row>
    <row r="923" spans="1:15" ht="13.5" thickBot="1" x14ac:dyDescent="0.25">
      <c r="A923" s="54" t="s">
        <v>30</v>
      </c>
      <c r="B923" s="55">
        <v>239</v>
      </c>
      <c r="C923" s="55">
        <v>242</v>
      </c>
      <c r="D923" s="55">
        <v>8312</v>
      </c>
      <c r="E923" s="56">
        <v>34.778242677823997</v>
      </c>
      <c r="F923" s="55">
        <v>1149926</v>
      </c>
      <c r="G923" s="57">
        <v>2</v>
      </c>
      <c r="H923" s="57">
        <v>2010</v>
      </c>
      <c r="I923" s="79" t="str">
        <f t="shared" si="92"/>
        <v>2010-2</v>
      </c>
      <c r="J923" s="75">
        <f>VLOOKUP(I923,Meters!$A$1:$B$165,2,FALSE)</f>
        <v>354932</v>
      </c>
      <c r="K923" s="75">
        <f t="shared" si="93"/>
        <v>9.7985649864830437E-5</v>
      </c>
      <c r="L923" s="75">
        <f t="shared" si="94"/>
        <v>2.2593087585511912E-4</v>
      </c>
      <c r="M923" s="83">
        <f t="shared" si="95"/>
        <v>0.98760330578512401</v>
      </c>
      <c r="O923" s="71" t="str">
        <f t="shared" si="96"/>
        <v/>
      </c>
    </row>
    <row r="924" spans="1:15" ht="13.5" thickBot="1" x14ac:dyDescent="0.25">
      <c r="A924" s="54" t="s">
        <v>31</v>
      </c>
      <c r="B924" s="55">
        <v>84</v>
      </c>
      <c r="C924" s="55">
        <v>129</v>
      </c>
      <c r="D924" s="55">
        <v>29809</v>
      </c>
      <c r="E924" s="56">
        <v>354.86904761904799</v>
      </c>
      <c r="F924" s="55">
        <v>1576678</v>
      </c>
      <c r="G924" s="57">
        <v>2</v>
      </c>
      <c r="H924" s="57">
        <v>2010</v>
      </c>
      <c r="I924" s="79" t="str">
        <f t="shared" si="92"/>
        <v>2010-2</v>
      </c>
      <c r="J924" s="75">
        <f>VLOOKUP(I924,Meters!$A$1:$B$165,2,FALSE)</f>
        <v>354932</v>
      </c>
      <c r="K924" s="75">
        <f t="shared" si="93"/>
        <v>9.9982263537536195E-4</v>
      </c>
      <c r="L924" s="75">
        <f t="shared" si="94"/>
        <v>8.8138836878032083E-4</v>
      </c>
      <c r="M924" s="83">
        <f t="shared" si="95"/>
        <v>0.65116279069767447</v>
      </c>
      <c r="O924" s="71" t="str">
        <f t="shared" si="96"/>
        <v/>
      </c>
    </row>
    <row r="925" spans="1:15" ht="13.5" thickBot="1" x14ac:dyDescent="0.25">
      <c r="A925" s="54" t="s">
        <v>32</v>
      </c>
      <c r="B925" s="55">
        <v>19</v>
      </c>
      <c r="C925" s="55">
        <v>22</v>
      </c>
      <c r="D925" s="55">
        <v>5028</v>
      </c>
      <c r="E925" s="56">
        <v>264.63157894736798</v>
      </c>
      <c r="F925" s="55">
        <v>613856</v>
      </c>
      <c r="G925" s="57">
        <v>2</v>
      </c>
      <c r="H925" s="57">
        <v>2010</v>
      </c>
      <c r="I925" s="79" t="str">
        <f t="shared" si="92"/>
        <v>2010-2</v>
      </c>
      <c r="J925" s="75">
        <f>VLOOKUP(I925,Meters!$A$1:$B$165,2,FALSE)</f>
        <v>354932</v>
      </c>
      <c r="K925" s="75">
        <f t="shared" si="93"/>
        <v>7.4558388352520479E-4</v>
      </c>
      <c r="L925" s="75">
        <f t="shared" si="94"/>
        <v>1.5171079965700348E-3</v>
      </c>
      <c r="M925" s="83">
        <f t="shared" si="95"/>
        <v>0.86363636363636365</v>
      </c>
      <c r="O925" s="71" t="str">
        <f t="shared" si="96"/>
        <v/>
      </c>
    </row>
    <row r="926" spans="1:15" ht="13.5" thickBot="1" x14ac:dyDescent="0.25">
      <c r="A926" s="54" t="s">
        <v>33</v>
      </c>
      <c r="B926" s="55">
        <v>4</v>
      </c>
      <c r="C926" s="55">
        <v>13</v>
      </c>
      <c r="D926" s="55">
        <v>393</v>
      </c>
      <c r="E926" s="56">
        <v>98.25</v>
      </c>
      <c r="F926" s="55">
        <v>100975</v>
      </c>
      <c r="G926" s="57">
        <v>2</v>
      </c>
      <c r="H926" s="57">
        <v>2010</v>
      </c>
      <c r="I926" s="79" t="str">
        <f t="shared" si="92"/>
        <v>2010-2</v>
      </c>
      <c r="J926" s="75">
        <f>VLOOKUP(I926,Meters!$A$1:$B$165,2,FALSE)</f>
        <v>354932</v>
      </c>
      <c r="K926" s="75">
        <f t="shared" si="93"/>
        <v>2.7681358682789942E-4</v>
      </c>
      <c r="L926" s="75">
        <f t="shared" si="94"/>
        <v>1.1853796407950445E-3</v>
      </c>
      <c r="M926" s="83">
        <f t="shared" si="95"/>
        <v>0.30769230769230771</v>
      </c>
      <c r="O926" s="71" t="str">
        <f t="shared" si="96"/>
        <v>2010-2-ext.</v>
      </c>
    </row>
    <row r="927" spans="1:15" ht="13.5" thickBot="1" x14ac:dyDescent="0.25">
      <c r="A927" s="54" t="s">
        <v>60</v>
      </c>
      <c r="B927" s="55">
        <v>1</v>
      </c>
      <c r="C927" s="55">
        <v>1</v>
      </c>
      <c r="D927" s="55">
        <v>5</v>
      </c>
      <c r="E927" s="55">
        <v>5</v>
      </c>
      <c r="F927" s="55">
        <v>1095</v>
      </c>
      <c r="G927" s="57">
        <v>2</v>
      </c>
      <c r="H927" s="57">
        <v>2010</v>
      </c>
      <c r="I927" s="79" t="str">
        <f t="shared" si="92"/>
        <v>2010-2</v>
      </c>
      <c r="J927" s="75">
        <f>VLOOKUP(I927,Meters!$A$1:$B$165,2,FALSE)</f>
        <v>354932</v>
      </c>
      <c r="K927" s="75">
        <f t="shared" si="93"/>
        <v>1.4087205436534321E-5</v>
      </c>
      <c r="L927" s="75">
        <f t="shared" si="94"/>
        <v>5.1418299843350271E-5</v>
      </c>
      <c r="M927" s="83">
        <f t="shared" si="95"/>
        <v>1</v>
      </c>
      <c r="O927" s="71" t="str">
        <f t="shared" si="96"/>
        <v>2010-2-ext.</v>
      </c>
    </row>
    <row r="928" spans="1:15" ht="13.5" thickBot="1" x14ac:dyDescent="0.25">
      <c r="A928" s="54" t="s">
        <v>34</v>
      </c>
      <c r="B928" s="55">
        <v>3</v>
      </c>
      <c r="C928" s="55">
        <v>4</v>
      </c>
      <c r="D928" s="55">
        <v>1787</v>
      </c>
      <c r="E928" s="56">
        <v>595.66666666666697</v>
      </c>
      <c r="F928" s="55">
        <v>135813</v>
      </c>
      <c r="G928" s="57">
        <v>2</v>
      </c>
      <c r="H928" s="57">
        <v>2010</v>
      </c>
      <c r="I928" s="79" t="str">
        <f t="shared" si="92"/>
        <v>2010-2</v>
      </c>
      <c r="J928" s="75">
        <f>VLOOKUP(I928,Meters!$A$1:$B$165,2,FALSE)</f>
        <v>354932</v>
      </c>
      <c r="K928" s="75">
        <f t="shared" si="93"/>
        <v>1.6782557410057897E-3</v>
      </c>
      <c r="L928" s="75">
        <f t="shared" si="94"/>
        <v>2.125806257724485E-3</v>
      </c>
      <c r="M928" s="83">
        <f t="shared" si="95"/>
        <v>0.75</v>
      </c>
      <c r="O928" s="71" t="str">
        <f t="shared" si="96"/>
        <v/>
      </c>
    </row>
    <row r="929" spans="1:15" ht="13.5" thickBot="1" x14ac:dyDescent="0.25">
      <c r="A929" s="54" t="s">
        <v>55</v>
      </c>
      <c r="B929" s="55">
        <v>1</v>
      </c>
      <c r="C929" s="55">
        <v>1</v>
      </c>
      <c r="D929" s="55">
        <v>337</v>
      </c>
      <c r="E929" s="55">
        <v>337</v>
      </c>
      <c r="F929" s="55">
        <v>55942</v>
      </c>
      <c r="G929" s="57">
        <v>2</v>
      </c>
      <c r="H929" s="57">
        <v>2010</v>
      </c>
      <c r="I929" s="79" t="str">
        <f t="shared" si="92"/>
        <v>2010-2</v>
      </c>
      <c r="J929" s="75">
        <f>VLOOKUP(I929,Meters!$A$1:$B$165,2,FALSE)</f>
        <v>354932</v>
      </c>
      <c r="K929" s="75">
        <f t="shared" si="93"/>
        <v>9.4947764642241332E-4</v>
      </c>
      <c r="L929" s="75">
        <f t="shared" si="94"/>
        <v>2.6268881551020102E-3</v>
      </c>
      <c r="M929" s="83">
        <f t="shared" si="95"/>
        <v>1</v>
      </c>
      <c r="O929" s="71" t="str">
        <f t="shared" si="96"/>
        <v/>
      </c>
    </row>
    <row r="930" spans="1:15" ht="13.5" thickBot="1" x14ac:dyDescent="0.25">
      <c r="A930" s="54" t="s">
        <v>35</v>
      </c>
      <c r="B930" s="55">
        <v>2</v>
      </c>
      <c r="C930" s="55">
        <v>4</v>
      </c>
      <c r="D930" s="55">
        <v>4</v>
      </c>
      <c r="E930" s="55">
        <v>2</v>
      </c>
      <c r="F930" s="55">
        <v>1203</v>
      </c>
      <c r="G930" s="57">
        <v>2</v>
      </c>
      <c r="H930" s="57">
        <v>2010</v>
      </c>
      <c r="I930" s="79" t="str">
        <f t="shared" si="92"/>
        <v>2010-2</v>
      </c>
      <c r="J930" s="75">
        <f>VLOOKUP(I930,Meters!$A$1:$B$165,2,FALSE)</f>
        <v>354932</v>
      </c>
      <c r="K930" s="75">
        <f t="shared" si="93"/>
        <v>5.6348821746137287E-6</v>
      </c>
      <c r="L930" s="75">
        <f t="shared" si="94"/>
        <v>2.8244846900251313E-5</v>
      </c>
      <c r="M930" s="83">
        <f t="shared" si="95"/>
        <v>0.5</v>
      </c>
      <c r="O930" s="71" t="str">
        <f t="shared" si="96"/>
        <v>2010-2-ext.</v>
      </c>
    </row>
    <row r="931" spans="1:15" ht="13.5" thickBot="1" x14ac:dyDescent="0.25">
      <c r="A931" s="54" t="s">
        <v>36</v>
      </c>
      <c r="B931" s="55">
        <v>142</v>
      </c>
      <c r="C931" s="55">
        <v>231</v>
      </c>
      <c r="D931" s="55">
        <v>1711</v>
      </c>
      <c r="E931" s="56">
        <v>12.049295774647</v>
      </c>
      <c r="F931" s="55">
        <v>196231</v>
      </c>
      <c r="G931" s="57">
        <v>2</v>
      </c>
      <c r="H931" s="57">
        <v>2010</v>
      </c>
      <c r="I931" s="79" t="str">
        <f t="shared" si="92"/>
        <v>2010-2</v>
      </c>
      <c r="J931" s="75">
        <f>VLOOKUP(I931,Meters!$A$1:$B$165,2,FALSE)</f>
        <v>354932</v>
      </c>
      <c r="K931" s="75">
        <f t="shared" si="93"/>
        <v>3.3948180988603452E-5</v>
      </c>
      <c r="L931" s="75">
        <f t="shared" si="94"/>
        <v>6.4890760798506168E-5</v>
      </c>
      <c r="M931" s="83">
        <f t="shared" si="95"/>
        <v>0.61471861471861466</v>
      </c>
      <c r="O931" s="71" t="str">
        <f t="shared" si="96"/>
        <v/>
      </c>
    </row>
    <row r="932" spans="1:15" ht="13.5" thickBot="1" x14ac:dyDescent="0.25">
      <c r="A932" s="54" t="s">
        <v>37</v>
      </c>
      <c r="B932" s="55">
        <v>30</v>
      </c>
      <c r="C932" s="55">
        <v>66</v>
      </c>
      <c r="D932" s="55">
        <v>285</v>
      </c>
      <c r="E932" s="56">
        <v>9.5</v>
      </c>
      <c r="F932" s="55">
        <v>70154</v>
      </c>
      <c r="G932" s="57">
        <v>2</v>
      </c>
      <c r="H932" s="57">
        <v>2010</v>
      </c>
      <c r="I932" s="79" t="str">
        <f t="shared" si="92"/>
        <v>2010-2</v>
      </c>
      <c r="J932" s="75">
        <f>VLOOKUP(I932,Meters!$A$1:$B$165,2,FALSE)</f>
        <v>354932</v>
      </c>
      <c r="K932" s="75">
        <f t="shared" si="93"/>
        <v>2.6765690329415212E-5</v>
      </c>
      <c r="L932" s="75">
        <f t="shared" si="94"/>
        <v>1.0980820113273653E-4</v>
      </c>
      <c r="M932" s="83">
        <f t="shared" si="95"/>
        <v>0.45454545454545453</v>
      </c>
      <c r="O932" s="71" t="str">
        <f t="shared" si="96"/>
        <v>2010-2-ext.</v>
      </c>
    </row>
    <row r="933" spans="1:15" ht="13.5" thickBot="1" x14ac:dyDescent="0.25">
      <c r="A933" s="54" t="s">
        <v>39</v>
      </c>
      <c r="B933" s="55">
        <v>123</v>
      </c>
      <c r="C933" s="55">
        <v>126</v>
      </c>
      <c r="D933" s="55">
        <v>942</v>
      </c>
      <c r="E933" s="56">
        <v>7.6585365853649998</v>
      </c>
      <c r="F933" s="55">
        <v>74502</v>
      </c>
      <c r="G933" s="57">
        <v>2</v>
      </c>
      <c r="H933" s="57">
        <v>2010</v>
      </c>
      <c r="I933" s="79" t="str">
        <f t="shared" si="92"/>
        <v>2010-2</v>
      </c>
      <c r="J933" s="75">
        <f>VLOOKUP(I933,Meters!$A$1:$B$165,2,FALSE)</f>
        <v>354932</v>
      </c>
      <c r="K933" s="75">
        <f t="shared" si="93"/>
        <v>2.1577475644250166E-5</v>
      </c>
      <c r="L933" s="75">
        <f t="shared" si="94"/>
        <v>2.8442411366736122E-5</v>
      </c>
      <c r="M933" s="83">
        <f t="shared" si="95"/>
        <v>0.97619047619047616</v>
      </c>
      <c r="O933" s="71" t="str">
        <f t="shared" si="96"/>
        <v/>
      </c>
    </row>
    <row r="934" spans="1:15" ht="13.5" thickBot="1" x14ac:dyDescent="0.25">
      <c r="A934" s="54" t="s">
        <v>41</v>
      </c>
      <c r="B934" s="55">
        <v>4</v>
      </c>
      <c r="C934" s="55">
        <v>4</v>
      </c>
      <c r="D934" s="55">
        <v>46</v>
      </c>
      <c r="E934" s="56">
        <v>11.5</v>
      </c>
      <c r="F934" s="55">
        <v>8809</v>
      </c>
      <c r="G934" s="57">
        <v>2</v>
      </c>
      <c r="H934" s="57">
        <v>2010</v>
      </c>
      <c r="I934" s="79" t="str">
        <f t="shared" si="92"/>
        <v>2010-2</v>
      </c>
      <c r="J934" s="75">
        <f>VLOOKUP(I934,Meters!$A$1:$B$165,2,FALSE)</f>
        <v>354932</v>
      </c>
      <c r="K934" s="75">
        <f t="shared" si="93"/>
        <v>3.240057250402894E-5</v>
      </c>
      <c r="L934" s="75">
        <f t="shared" si="94"/>
        <v>1.034118272420257E-4</v>
      </c>
      <c r="M934" s="83">
        <f t="shared" si="95"/>
        <v>1</v>
      </c>
      <c r="O934" s="71" t="str">
        <f t="shared" si="96"/>
        <v>2010-2-ext.</v>
      </c>
    </row>
    <row r="935" spans="1:15" ht="13.5" thickBot="1" x14ac:dyDescent="0.25">
      <c r="A935" s="54" t="s">
        <v>43</v>
      </c>
      <c r="B935" s="55">
        <v>30</v>
      </c>
      <c r="C935" s="55">
        <v>32</v>
      </c>
      <c r="D935" s="55">
        <v>193</v>
      </c>
      <c r="E935" s="56">
        <v>6.4333333333329996</v>
      </c>
      <c r="F935" s="55">
        <v>28913</v>
      </c>
      <c r="G935" s="57">
        <v>2</v>
      </c>
      <c r="H935" s="57">
        <v>2010</v>
      </c>
      <c r="I935" s="79" t="str">
        <f t="shared" si="92"/>
        <v>2010-2</v>
      </c>
      <c r="J935" s="75">
        <f>VLOOKUP(I935,Meters!$A$1:$B$165,2,FALSE)</f>
        <v>354932</v>
      </c>
      <c r="K935" s="75">
        <f t="shared" si="93"/>
        <v>1.812553766167322E-5</v>
      </c>
      <c r="L935" s="75">
        <f t="shared" si="94"/>
        <v>4.5255930087388413E-5</v>
      </c>
      <c r="M935" s="83">
        <f t="shared" si="95"/>
        <v>0.9375</v>
      </c>
      <c r="O935" s="71" t="str">
        <f t="shared" si="96"/>
        <v/>
      </c>
    </row>
    <row r="936" spans="1:15" ht="13.5" thickBot="1" x14ac:dyDescent="0.25">
      <c r="A936" s="54" t="s">
        <v>44</v>
      </c>
      <c r="B936" s="55">
        <v>9</v>
      </c>
      <c r="C936" s="55">
        <v>15</v>
      </c>
      <c r="D936" s="55">
        <v>163</v>
      </c>
      <c r="E936" s="56">
        <v>18.111111111111001</v>
      </c>
      <c r="F936" s="55">
        <v>52769</v>
      </c>
      <c r="G936" s="57">
        <v>2</v>
      </c>
      <c r="H936" s="57">
        <v>2010</v>
      </c>
      <c r="I936" s="79" t="str">
        <f t="shared" si="92"/>
        <v>2010-2</v>
      </c>
      <c r="J936" s="75">
        <f>VLOOKUP(I936,Meters!$A$1:$B$165,2,FALSE)</f>
        <v>354932</v>
      </c>
      <c r="K936" s="75">
        <f t="shared" si="93"/>
        <v>5.1026988581224012E-5</v>
      </c>
      <c r="L936" s="75">
        <f t="shared" si="94"/>
        <v>2.7532138654832409E-4</v>
      </c>
      <c r="M936" s="83">
        <f t="shared" si="95"/>
        <v>0.6</v>
      </c>
      <c r="O936" s="71" t="str">
        <f t="shared" si="96"/>
        <v>2010-2-ext.</v>
      </c>
    </row>
    <row r="937" spans="1:15" ht="13.5" thickBot="1" x14ac:dyDescent="0.25">
      <c r="A937" s="54" t="s">
        <v>45</v>
      </c>
      <c r="B937" s="55">
        <v>9</v>
      </c>
      <c r="C937" s="55">
        <v>12</v>
      </c>
      <c r="D937" s="55">
        <v>155</v>
      </c>
      <c r="E937" s="56">
        <v>17.222222222222001</v>
      </c>
      <c r="F937" s="55">
        <v>32092</v>
      </c>
      <c r="G937" s="57">
        <v>2</v>
      </c>
      <c r="H937" s="57">
        <v>2010</v>
      </c>
      <c r="I937" s="79" t="str">
        <f t="shared" si="92"/>
        <v>2010-2</v>
      </c>
      <c r="J937" s="75">
        <f>VLOOKUP(I937,Meters!$A$1:$B$165,2,FALSE)</f>
        <v>354932</v>
      </c>
      <c r="K937" s="75">
        <f t="shared" si="93"/>
        <v>4.8522596503617599E-5</v>
      </c>
      <c r="L937" s="75">
        <f t="shared" si="94"/>
        <v>1.6743948032194581E-4</v>
      </c>
      <c r="M937" s="83">
        <f t="shared" si="95"/>
        <v>0.75</v>
      </c>
      <c r="O937" s="71" t="str">
        <f t="shared" si="96"/>
        <v>2010-2-ext.</v>
      </c>
    </row>
    <row r="938" spans="1:15" ht="13.5" thickBot="1" x14ac:dyDescent="0.25">
      <c r="A938" s="54" t="s">
        <v>46</v>
      </c>
      <c r="B938" s="55">
        <v>72</v>
      </c>
      <c r="C938" s="55">
        <v>132</v>
      </c>
      <c r="D938" s="55">
        <v>13090</v>
      </c>
      <c r="E938" s="56">
        <v>181.805555555556</v>
      </c>
      <c r="F938" s="55">
        <v>2149699</v>
      </c>
      <c r="G938" s="57">
        <v>2</v>
      </c>
      <c r="H938" s="57">
        <v>2010</v>
      </c>
      <c r="I938" s="79" t="str">
        <f t="shared" si="92"/>
        <v>2010-2</v>
      </c>
      <c r="J938" s="75">
        <f>VLOOKUP(I938,Meters!$A$1:$B$165,2,FALSE)</f>
        <v>354932</v>
      </c>
      <c r="K938" s="75">
        <f t="shared" si="93"/>
        <v>5.1222644212287418E-4</v>
      </c>
      <c r="L938" s="75">
        <f t="shared" si="94"/>
        <v>1.4020023814681701E-3</v>
      </c>
      <c r="M938" s="83">
        <f t="shared" si="95"/>
        <v>0.54545454545454541</v>
      </c>
      <c r="O938" s="71" t="str">
        <f t="shared" si="96"/>
        <v/>
      </c>
    </row>
    <row r="939" spans="1:15" ht="13.5" thickBot="1" x14ac:dyDescent="0.25">
      <c r="A939" s="54" t="s">
        <v>47</v>
      </c>
      <c r="B939" s="55">
        <v>19</v>
      </c>
      <c r="C939" s="55">
        <v>76</v>
      </c>
      <c r="D939" s="55">
        <v>661</v>
      </c>
      <c r="E939" s="56">
        <v>34.789473684210002</v>
      </c>
      <c r="F939" s="55">
        <v>76952</v>
      </c>
      <c r="G939" s="57">
        <v>2</v>
      </c>
      <c r="H939" s="57">
        <v>2010</v>
      </c>
      <c r="I939" s="79" t="str">
        <f t="shared" si="92"/>
        <v>2010-2</v>
      </c>
      <c r="J939" s="75">
        <f>VLOOKUP(I939,Meters!$A$1:$B$165,2,FALSE)</f>
        <v>354932</v>
      </c>
      <c r="K939" s="75">
        <f t="shared" si="93"/>
        <v>9.8017292563674167E-5</v>
      </c>
      <c r="L939" s="75">
        <f t="shared" si="94"/>
        <v>1.9018221627231102E-4</v>
      </c>
      <c r="M939" s="83">
        <f t="shared" si="95"/>
        <v>0.25</v>
      </c>
      <c r="O939" s="71" t="str">
        <f t="shared" si="96"/>
        <v/>
      </c>
    </row>
    <row r="940" spans="1:15" ht="13.5" thickBot="1" x14ac:dyDescent="0.25">
      <c r="A940" s="54" t="s">
        <v>48</v>
      </c>
      <c r="B940" s="55">
        <v>18</v>
      </c>
      <c r="C940" s="55">
        <v>20</v>
      </c>
      <c r="D940" s="55">
        <v>324</v>
      </c>
      <c r="E940" s="55">
        <v>18</v>
      </c>
      <c r="F940" s="55">
        <v>139588</v>
      </c>
      <c r="G940" s="57">
        <v>2</v>
      </c>
      <c r="H940" s="57">
        <v>2010</v>
      </c>
      <c r="I940" s="79" t="str">
        <f t="shared" si="92"/>
        <v>2010-2</v>
      </c>
      <c r="J940" s="75">
        <f>VLOOKUP(I940,Meters!$A$1:$B$165,2,FALSE)</f>
        <v>354932</v>
      </c>
      <c r="K940" s="75">
        <f t="shared" si="93"/>
        <v>5.0713939571523557E-5</v>
      </c>
      <c r="L940" s="75">
        <f t="shared" si="94"/>
        <v>3.6414904305091719E-4</v>
      </c>
      <c r="M940" s="83">
        <f t="shared" si="95"/>
        <v>0.9</v>
      </c>
      <c r="O940" s="71" t="str">
        <f t="shared" si="96"/>
        <v>2010-2-ext.</v>
      </c>
    </row>
    <row r="941" spans="1:15" ht="13.5" thickBot="1" x14ac:dyDescent="0.25">
      <c r="A941" s="54" t="s">
        <v>49</v>
      </c>
      <c r="B941" s="55">
        <v>42</v>
      </c>
      <c r="C941" s="55">
        <v>45</v>
      </c>
      <c r="D941" s="55">
        <v>95</v>
      </c>
      <c r="E941" s="56">
        <v>2.2619047619039998</v>
      </c>
      <c r="F941" s="55">
        <v>30992</v>
      </c>
      <c r="G941" s="57">
        <v>2</v>
      </c>
      <c r="H941" s="57">
        <v>2010</v>
      </c>
      <c r="I941" s="79" t="str">
        <f t="shared" si="92"/>
        <v>2010-2</v>
      </c>
      <c r="J941" s="75">
        <f>VLOOKUP(I941,Meters!$A$1:$B$165,2,FALSE)</f>
        <v>354932</v>
      </c>
      <c r="K941" s="75">
        <f t="shared" si="93"/>
        <v>6.3727834117633794E-6</v>
      </c>
      <c r="L941" s="75">
        <f t="shared" si="94"/>
        <v>3.4650053245152748E-5</v>
      </c>
      <c r="M941" s="83">
        <f t="shared" si="95"/>
        <v>0.93333333333333335</v>
      </c>
      <c r="O941" s="71" t="str">
        <f t="shared" si="96"/>
        <v>2010-2-ext.</v>
      </c>
    </row>
    <row r="942" spans="1:15" ht="13.5" thickBot="1" x14ac:dyDescent="0.25">
      <c r="A942" s="54" t="s">
        <v>50</v>
      </c>
      <c r="B942" s="55">
        <v>1</v>
      </c>
      <c r="C942" s="55">
        <v>1</v>
      </c>
      <c r="D942" s="55">
        <v>1</v>
      </c>
      <c r="E942" s="55">
        <v>1</v>
      </c>
      <c r="F942" s="55">
        <v>102</v>
      </c>
      <c r="G942" s="57">
        <v>2</v>
      </c>
      <c r="H942" s="57">
        <v>2010</v>
      </c>
      <c r="I942" s="79" t="str">
        <f t="shared" si="92"/>
        <v>2010-2</v>
      </c>
      <c r="J942" s="75">
        <f>VLOOKUP(I942,Meters!$A$1:$B$165,2,FALSE)</f>
        <v>354932</v>
      </c>
      <c r="K942" s="75">
        <f t="shared" si="93"/>
        <v>2.8174410873068643E-6</v>
      </c>
      <c r="L942" s="75">
        <f t="shared" si="94"/>
        <v>4.7896498484216693E-6</v>
      </c>
      <c r="M942" s="83">
        <f t="shared" si="95"/>
        <v>1</v>
      </c>
      <c r="O942" s="71" t="str">
        <f t="shared" si="96"/>
        <v/>
      </c>
    </row>
    <row r="943" spans="1:15" ht="13.5" thickBot="1" x14ac:dyDescent="0.25">
      <c r="A943" s="54" t="s">
        <v>51</v>
      </c>
      <c r="B943" s="55">
        <v>251</v>
      </c>
      <c r="C943" s="55">
        <v>279</v>
      </c>
      <c r="D943" s="55">
        <v>11340</v>
      </c>
      <c r="E943" s="56">
        <v>45.179282868525</v>
      </c>
      <c r="F943" s="55">
        <v>786473</v>
      </c>
      <c r="G943" s="57">
        <v>2</v>
      </c>
      <c r="H943" s="57">
        <v>2010</v>
      </c>
      <c r="I943" s="79" t="str">
        <f t="shared" si="92"/>
        <v>2010-2</v>
      </c>
      <c r="J943" s="75">
        <f>VLOOKUP(I943,Meters!$A$1:$B$165,2,FALSE)</f>
        <v>354932</v>
      </c>
      <c r="K943" s="75">
        <f t="shared" si="93"/>
        <v>1.2728996784884146E-4</v>
      </c>
      <c r="L943" s="75">
        <f t="shared" si="94"/>
        <v>1.4713421940620503E-4</v>
      </c>
      <c r="M943" s="83">
        <f t="shared" si="95"/>
        <v>0.89964157706093195</v>
      </c>
      <c r="O943" s="71" t="str">
        <f t="shared" si="96"/>
        <v/>
      </c>
    </row>
    <row r="944" spans="1:15" ht="13.5" thickBot="1" x14ac:dyDescent="0.25">
      <c r="A944" s="54" t="s">
        <v>52</v>
      </c>
      <c r="B944" s="55">
        <v>248</v>
      </c>
      <c r="C944" s="55">
        <v>350</v>
      </c>
      <c r="D944" s="55">
        <v>29394</v>
      </c>
      <c r="E944" s="56">
        <v>118.524193548387</v>
      </c>
      <c r="F944" s="55">
        <v>4769005</v>
      </c>
      <c r="G944" s="57">
        <v>2</v>
      </c>
      <c r="H944" s="57">
        <v>2010</v>
      </c>
      <c r="I944" s="79" t="str">
        <f t="shared" si="92"/>
        <v>2010-2</v>
      </c>
      <c r="J944" s="75">
        <f>VLOOKUP(I944,Meters!$A$1:$B$165,2,FALSE)</f>
        <v>354932</v>
      </c>
      <c r="K944" s="75">
        <f t="shared" si="93"/>
        <v>3.3393493274313672E-4</v>
      </c>
      <c r="L944" s="75">
        <f t="shared" si="94"/>
        <v>9.0298324143628101E-4</v>
      </c>
      <c r="M944" s="83">
        <f t="shared" si="95"/>
        <v>0.70857142857142852</v>
      </c>
      <c r="O944" s="71" t="str">
        <f t="shared" si="96"/>
        <v/>
      </c>
    </row>
    <row r="945" spans="1:15" ht="13.5" thickBot="1" x14ac:dyDescent="0.25">
      <c r="A945" s="54" t="s">
        <v>53</v>
      </c>
      <c r="B945" s="55">
        <v>425</v>
      </c>
      <c r="C945" s="55">
        <v>616</v>
      </c>
      <c r="D945" s="55">
        <v>33493</v>
      </c>
      <c r="E945" s="56">
        <v>78.807058823529005</v>
      </c>
      <c r="F945" s="55">
        <v>5958919</v>
      </c>
      <c r="G945" s="57">
        <v>2</v>
      </c>
      <c r="H945" s="57">
        <v>2010</v>
      </c>
      <c r="I945" s="79" t="str">
        <f t="shared" si="92"/>
        <v>2010-2</v>
      </c>
      <c r="J945" s="75">
        <f>VLOOKUP(I945,Meters!$A$1:$B$165,2,FALSE)</f>
        <v>354932</v>
      </c>
      <c r="K945" s="75">
        <f t="shared" si="93"/>
        <v>2.2203424549921958E-4</v>
      </c>
      <c r="L945" s="75">
        <f t="shared" si="94"/>
        <v>6.5838836182484102E-4</v>
      </c>
      <c r="M945" s="83">
        <f t="shared" si="95"/>
        <v>0.68993506493506496</v>
      </c>
      <c r="O945" s="71" t="str">
        <f t="shared" si="96"/>
        <v/>
      </c>
    </row>
    <row r="946" spans="1:15" x14ac:dyDescent="0.2">
      <c r="A946" s="65" t="s">
        <v>8</v>
      </c>
      <c r="B946" s="66">
        <v>5</v>
      </c>
      <c r="C946" s="66">
        <v>6</v>
      </c>
      <c r="D946" s="67">
        <v>370</v>
      </c>
      <c r="E946" s="66">
        <v>74</v>
      </c>
      <c r="F946" s="67">
        <v>59087</v>
      </c>
      <c r="G946" s="68">
        <v>3</v>
      </c>
      <c r="H946" s="68">
        <v>2010</v>
      </c>
      <c r="I946" s="79" t="str">
        <f t="shared" si="92"/>
        <v>2010-3</v>
      </c>
      <c r="J946" s="75">
        <f>VLOOKUP(I946,Meters!$A$1:$B$165,2,FALSE)</f>
        <v>357035</v>
      </c>
      <c r="K946" s="75">
        <f t="shared" si="93"/>
        <v>2.0726259330317755E-4</v>
      </c>
      <c r="L946" s="75">
        <f t="shared" si="94"/>
        <v>5.5164526353625469E-4</v>
      </c>
      <c r="M946" s="83">
        <f t="shared" si="95"/>
        <v>0.83333333333333337</v>
      </c>
      <c r="O946" s="71" t="str">
        <f t="shared" si="96"/>
        <v/>
      </c>
    </row>
    <row r="947" spans="1:15" x14ac:dyDescent="0.2">
      <c r="A947" s="65" t="s">
        <v>9</v>
      </c>
      <c r="B947" s="66">
        <v>106</v>
      </c>
      <c r="C947" s="66">
        <v>108</v>
      </c>
      <c r="D947" s="67">
        <v>3892</v>
      </c>
      <c r="E947" s="69">
        <v>36.716981132075503</v>
      </c>
      <c r="F947" s="67">
        <v>136608</v>
      </c>
      <c r="G947" s="68">
        <v>3</v>
      </c>
      <c r="H947" s="68">
        <v>2010</v>
      </c>
      <c r="I947" s="79" t="str">
        <f t="shared" si="92"/>
        <v>2010-3</v>
      </c>
      <c r="J947" s="75">
        <f>VLOOKUP(I947,Meters!$A$1:$B$165,2,FALSE)</f>
        <v>357035</v>
      </c>
      <c r="K947" s="75">
        <f t="shared" si="93"/>
        <v>1.0283860442834877E-4</v>
      </c>
      <c r="L947" s="75">
        <f t="shared" si="94"/>
        <v>6.0160055129101865E-5</v>
      </c>
      <c r="M947" s="83">
        <f t="shared" si="95"/>
        <v>0.98148148148148151</v>
      </c>
      <c r="O947" s="71" t="str">
        <f t="shared" si="96"/>
        <v/>
      </c>
    </row>
    <row r="948" spans="1:15" x14ac:dyDescent="0.2">
      <c r="A948" s="65" t="s">
        <v>11</v>
      </c>
      <c r="B948" s="66">
        <v>9</v>
      </c>
      <c r="C948" s="66">
        <v>31</v>
      </c>
      <c r="D948" s="67">
        <v>110</v>
      </c>
      <c r="E948" s="69">
        <v>12.2222222222222</v>
      </c>
      <c r="F948" s="67">
        <v>12410</v>
      </c>
      <c r="G948" s="68">
        <v>3</v>
      </c>
      <c r="H948" s="68">
        <v>2010</v>
      </c>
      <c r="I948" s="79" t="str">
        <f t="shared" si="92"/>
        <v>2010-3</v>
      </c>
      <c r="J948" s="75">
        <f>VLOOKUP(I948,Meters!$A$1:$B$165,2,FALSE)</f>
        <v>357035</v>
      </c>
      <c r="K948" s="75">
        <f t="shared" si="93"/>
        <v>3.4232560455479715E-5</v>
      </c>
      <c r="L948" s="75">
        <f t="shared" si="94"/>
        <v>6.436758715947019E-5</v>
      </c>
      <c r="M948" s="83">
        <f t="shared" si="95"/>
        <v>0.29032258064516131</v>
      </c>
      <c r="O948" s="71" t="str">
        <f t="shared" si="96"/>
        <v/>
      </c>
    </row>
    <row r="949" spans="1:15" x14ac:dyDescent="0.2">
      <c r="A949" s="65" t="s">
        <v>12</v>
      </c>
      <c r="B949" s="66">
        <v>44</v>
      </c>
      <c r="C949" s="66">
        <v>87</v>
      </c>
      <c r="D949" s="67">
        <v>7668</v>
      </c>
      <c r="E949" s="69">
        <v>174.272727272727</v>
      </c>
      <c r="F949" s="67">
        <v>1379255</v>
      </c>
      <c r="G949" s="68">
        <v>3</v>
      </c>
      <c r="H949" s="68">
        <v>2010</v>
      </c>
      <c r="I949" s="79" t="str">
        <f t="shared" si="92"/>
        <v>2010-3</v>
      </c>
      <c r="J949" s="75">
        <f>VLOOKUP(I949,Meters!$A$1:$B$165,2,FALSE)</f>
        <v>357035</v>
      </c>
      <c r="K949" s="75">
        <f t="shared" si="93"/>
        <v>4.8811104589949726E-4</v>
      </c>
      <c r="L949" s="75">
        <f t="shared" si="94"/>
        <v>1.4632881251350003E-3</v>
      </c>
      <c r="M949" s="83">
        <f t="shared" si="95"/>
        <v>0.50574712643678166</v>
      </c>
      <c r="O949" s="71" t="str">
        <f t="shared" si="96"/>
        <v/>
      </c>
    </row>
    <row r="950" spans="1:15" x14ac:dyDescent="0.2">
      <c r="A950" s="65" t="s">
        <v>13</v>
      </c>
      <c r="B950" s="66">
        <v>9</v>
      </c>
      <c r="C950" s="66">
        <v>12</v>
      </c>
      <c r="D950" s="67">
        <v>958</v>
      </c>
      <c r="E950" s="69">
        <v>106.444444444444</v>
      </c>
      <c r="F950" s="67">
        <v>203794</v>
      </c>
      <c r="G950" s="68">
        <v>3</v>
      </c>
      <c r="H950" s="68">
        <v>2010</v>
      </c>
      <c r="I950" s="79" t="str">
        <f t="shared" si="92"/>
        <v>2010-3</v>
      </c>
      <c r="J950" s="75">
        <f>VLOOKUP(I950,Meters!$A$1:$B$165,2,FALSE)</f>
        <v>357035</v>
      </c>
      <c r="K950" s="75">
        <f t="shared" si="93"/>
        <v>2.9813448105772266E-4</v>
      </c>
      <c r="L950" s="75">
        <f t="shared" si="94"/>
        <v>1.0570288523430327E-3</v>
      </c>
      <c r="M950" s="83">
        <f t="shared" si="95"/>
        <v>0.75</v>
      </c>
      <c r="O950" s="71" t="str">
        <f t="shared" si="96"/>
        <v>2010-3-ext.</v>
      </c>
    </row>
    <row r="951" spans="1:15" x14ac:dyDescent="0.2">
      <c r="A951" s="65" t="s">
        <v>14</v>
      </c>
      <c r="B951" s="66">
        <v>22</v>
      </c>
      <c r="C951" s="66">
        <v>70</v>
      </c>
      <c r="D951" s="67">
        <v>163</v>
      </c>
      <c r="E951" s="69">
        <v>7.4090909090909101</v>
      </c>
      <c r="F951" s="67">
        <v>22104</v>
      </c>
      <c r="G951" s="68">
        <v>3</v>
      </c>
      <c r="H951" s="68">
        <v>2010</v>
      </c>
      <c r="I951" s="79" t="str">
        <f t="shared" si="92"/>
        <v>2010-3</v>
      </c>
      <c r="J951" s="75">
        <f>VLOOKUP(I951,Meters!$A$1:$B$165,2,FALSE)</f>
        <v>357035</v>
      </c>
      <c r="K951" s="75">
        <f t="shared" si="93"/>
        <v>2.075172156536729E-5</v>
      </c>
      <c r="L951" s="75">
        <f t="shared" si="94"/>
        <v>4.6901436961235028E-5</v>
      </c>
      <c r="M951" s="83">
        <f t="shared" si="95"/>
        <v>0.31428571428571428</v>
      </c>
      <c r="O951" s="71" t="str">
        <f t="shared" si="96"/>
        <v/>
      </c>
    </row>
    <row r="952" spans="1:15" x14ac:dyDescent="0.2">
      <c r="A952" s="65" t="s">
        <v>15</v>
      </c>
      <c r="B952" s="66">
        <v>11</v>
      </c>
      <c r="C952" s="66">
        <v>14</v>
      </c>
      <c r="D952" s="67">
        <v>934</v>
      </c>
      <c r="E952" s="69">
        <v>84.909090909090907</v>
      </c>
      <c r="F952" s="67">
        <v>149046</v>
      </c>
      <c r="G952" s="68">
        <v>3</v>
      </c>
      <c r="H952" s="68">
        <v>2010</v>
      </c>
      <c r="I952" s="79" t="str">
        <f t="shared" si="92"/>
        <v>2010-3</v>
      </c>
      <c r="J952" s="75">
        <f>VLOOKUP(I952,Meters!$A$1:$B$165,2,FALSE)</f>
        <v>357035</v>
      </c>
      <c r="K952" s="75">
        <f t="shared" si="93"/>
        <v>2.3781727536261403E-4</v>
      </c>
      <c r="L952" s="75">
        <f t="shared" si="94"/>
        <v>6.3250738086538495E-4</v>
      </c>
      <c r="M952" s="83">
        <f t="shared" si="95"/>
        <v>0.7857142857142857</v>
      </c>
      <c r="O952" s="71" t="str">
        <f t="shared" si="96"/>
        <v/>
      </c>
    </row>
    <row r="953" spans="1:15" x14ac:dyDescent="0.2">
      <c r="A953" s="65" t="s">
        <v>16</v>
      </c>
      <c r="B953" s="66">
        <v>58</v>
      </c>
      <c r="C953" s="66">
        <v>89</v>
      </c>
      <c r="D953" s="67">
        <v>137</v>
      </c>
      <c r="E953" s="69">
        <v>2.3620689655172402</v>
      </c>
      <c r="F953" s="67">
        <v>16783</v>
      </c>
      <c r="G953" s="68">
        <v>3</v>
      </c>
      <c r="H953" s="68">
        <v>2010</v>
      </c>
      <c r="I953" s="79" t="str">
        <f t="shared" si="92"/>
        <v>2010-3</v>
      </c>
      <c r="J953" s="75">
        <f>VLOOKUP(I953,Meters!$A$1:$B$165,2,FALSE)</f>
        <v>357035</v>
      </c>
      <c r="K953" s="75">
        <f t="shared" si="93"/>
        <v>6.6157910723521227E-6</v>
      </c>
      <c r="L953" s="75">
        <f t="shared" si="94"/>
        <v>1.3507642526433781E-5</v>
      </c>
      <c r="M953" s="83">
        <f t="shared" si="95"/>
        <v>0.651685393258427</v>
      </c>
      <c r="O953" s="71" t="str">
        <f t="shared" si="96"/>
        <v/>
      </c>
    </row>
    <row r="954" spans="1:15" x14ac:dyDescent="0.2">
      <c r="A954" s="65" t="s">
        <v>17</v>
      </c>
      <c r="B954" s="66">
        <v>3</v>
      </c>
      <c r="C954" s="66">
        <v>3</v>
      </c>
      <c r="D954" s="67">
        <v>83</v>
      </c>
      <c r="E954" s="69">
        <v>27.6666666666667</v>
      </c>
      <c r="F954" s="67">
        <v>7132</v>
      </c>
      <c r="G954" s="68">
        <v>3</v>
      </c>
      <c r="H954" s="68">
        <v>2010</v>
      </c>
      <c r="I954" s="79" t="str">
        <f t="shared" si="92"/>
        <v>2010-3</v>
      </c>
      <c r="J954" s="75">
        <f>VLOOKUP(I954,Meters!$A$1:$B$165,2,FALSE)</f>
        <v>357035</v>
      </c>
      <c r="K954" s="75">
        <f t="shared" si="93"/>
        <v>7.7490068667404314E-5</v>
      </c>
      <c r="L954" s="75">
        <f t="shared" si="94"/>
        <v>1.1097573689476457E-4</v>
      </c>
      <c r="M954" s="83">
        <f t="shared" si="95"/>
        <v>1</v>
      </c>
      <c r="O954" s="71" t="str">
        <f t="shared" si="96"/>
        <v/>
      </c>
    </row>
    <row r="955" spans="1:15" x14ac:dyDescent="0.2">
      <c r="A955" s="65" t="s">
        <v>18</v>
      </c>
      <c r="B955" s="66">
        <v>278</v>
      </c>
      <c r="C955" s="66">
        <v>355</v>
      </c>
      <c r="D955" s="67">
        <v>2</v>
      </c>
      <c r="E955" s="69">
        <v>7.1942446043165497E-3</v>
      </c>
      <c r="F955" s="67">
        <v>244</v>
      </c>
      <c r="G955" s="68">
        <v>3</v>
      </c>
      <c r="H955" s="68">
        <v>2010</v>
      </c>
      <c r="I955" s="79" t="str">
        <f t="shared" si="92"/>
        <v>2010-3</v>
      </c>
      <c r="J955" s="75">
        <f>VLOOKUP(I955,Meters!$A$1:$B$165,2,FALSE)</f>
        <v>357035</v>
      </c>
      <c r="K955" s="75">
        <f t="shared" si="93"/>
        <v>2.0149970183081631E-8</v>
      </c>
      <c r="L955" s="75">
        <f t="shared" si="94"/>
        <v>4.0971606038932643E-8</v>
      </c>
      <c r="M955" s="83">
        <f t="shared" si="95"/>
        <v>0.78309859154929573</v>
      </c>
      <c r="O955" s="71" t="str">
        <f t="shared" si="96"/>
        <v/>
      </c>
    </row>
    <row r="956" spans="1:15" x14ac:dyDescent="0.2">
      <c r="A956" s="65" t="s">
        <v>19</v>
      </c>
      <c r="B956" s="66">
        <v>38</v>
      </c>
      <c r="C956" s="66">
        <v>43</v>
      </c>
      <c r="D956" s="67">
        <v>896</v>
      </c>
      <c r="E956" s="69">
        <v>23.578947368421101</v>
      </c>
      <c r="F956" s="67">
        <v>137111</v>
      </c>
      <c r="G956" s="68">
        <v>3</v>
      </c>
      <c r="H956" s="68">
        <v>2010</v>
      </c>
      <c r="I956" s="79" t="str">
        <f t="shared" si="92"/>
        <v>2010-3</v>
      </c>
      <c r="J956" s="75">
        <f>VLOOKUP(I956,Meters!$A$1:$B$165,2,FALSE)</f>
        <v>357035</v>
      </c>
      <c r="K956" s="75">
        <f t="shared" si="93"/>
        <v>6.604099701267691E-5</v>
      </c>
      <c r="L956" s="75">
        <f t="shared" si="94"/>
        <v>1.6843279652911354E-4</v>
      </c>
      <c r="M956" s="83">
        <f t="shared" si="95"/>
        <v>0.88372093023255816</v>
      </c>
      <c r="O956" s="71" t="str">
        <f t="shared" si="96"/>
        <v/>
      </c>
    </row>
    <row r="957" spans="1:15" x14ac:dyDescent="0.2">
      <c r="A957" s="65" t="s">
        <v>20</v>
      </c>
      <c r="B957" s="66">
        <v>36</v>
      </c>
      <c r="C957" s="66">
        <v>59</v>
      </c>
      <c r="D957" s="67">
        <v>628</v>
      </c>
      <c r="E957" s="69">
        <v>17.4444444444444</v>
      </c>
      <c r="F957" s="67">
        <v>111940</v>
      </c>
      <c r="G957" s="68">
        <v>3</v>
      </c>
      <c r="H957" s="68">
        <v>2010</v>
      </c>
      <c r="I957" s="79" t="str">
        <f t="shared" si="92"/>
        <v>2010-3</v>
      </c>
      <c r="J957" s="75">
        <f>VLOOKUP(I957,Meters!$A$1:$B$165,2,FALSE)</f>
        <v>357035</v>
      </c>
      <c r="K957" s="75">
        <f t="shared" si="93"/>
        <v>4.8859199922821016E-5</v>
      </c>
      <c r="L957" s="75">
        <f t="shared" si="94"/>
        <v>1.4515124308281803E-4</v>
      </c>
      <c r="M957" s="83">
        <f t="shared" si="95"/>
        <v>0.61016949152542377</v>
      </c>
      <c r="O957" s="71" t="str">
        <f t="shared" si="96"/>
        <v/>
      </c>
    </row>
    <row r="958" spans="1:15" x14ac:dyDescent="0.2">
      <c r="A958" s="65" t="s">
        <v>21</v>
      </c>
      <c r="B958" s="66">
        <v>3</v>
      </c>
      <c r="C958" s="66">
        <v>3</v>
      </c>
      <c r="D958" s="67">
        <v>23</v>
      </c>
      <c r="E958" s="69">
        <v>7.6666666666666696</v>
      </c>
      <c r="F958" s="67">
        <v>13068</v>
      </c>
      <c r="G958" s="68">
        <v>3</v>
      </c>
      <c r="H958" s="68">
        <v>2010</v>
      </c>
      <c r="I958" s="79" t="str">
        <f t="shared" si="92"/>
        <v>2010-3</v>
      </c>
      <c r="J958" s="75">
        <f>VLOOKUP(I958,Meters!$A$1:$B$165,2,FALSE)</f>
        <v>357035</v>
      </c>
      <c r="K958" s="75">
        <f t="shared" si="93"/>
        <v>2.1473151558437322E-5</v>
      </c>
      <c r="L958" s="75">
        <f t="shared" si="94"/>
        <v>2.0334140910554995E-4</v>
      </c>
      <c r="M958" s="83">
        <f t="shared" si="95"/>
        <v>1</v>
      </c>
      <c r="O958" s="71" t="str">
        <f t="shared" si="96"/>
        <v>2010-3-ext.</v>
      </c>
    </row>
    <row r="959" spans="1:15" x14ac:dyDescent="0.2">
      <c r="A959" s="65" t="s">
        <v>22</v>
      </c>
      <c r="B959" s="66">
        <v>17</v>
      </c>
      <c r="C959" s="66">
        <v>48</v>
      </c>
      <c r="D959" s="67">
        <v>88</v>
      </c>
      <c r="E959" s="69">
        <v>5.1764705882352899</v>
      </c>
      <c r="F959" s="67">
        <v>11212</v>
      </c>
      <c r="G959" s="68">
        <v>3</v>
      </c>
      <c r="H959" s="68">
        <v>2010</v>
      </c>
      <c r="I959" s="79" t="str">
        <f t="shared" si="92"/>
        <v>2010-3</v>
      </c>
      <c r="J959" s="75">
        <f>VLOOKUP(I959,Meters!$A$1:$B$165,2,FALSE)</f>
        <v>357035</v>
      </c>
      <c r="K959" s="75">
        <f t="shared" si="93"/>
        <v>1.449849619290907E-5</v>
      </c>
      <c r="L959" s="75">
        <f t="shared" si="94"/>
        <v>3.078733699145767E-5</v>
      </c>
      <c r="M959" s="83">
        <f t="shared" si="95"/>
        <v>0.35416666666666669</v>
      </c>
      <c r="O959" s="71" t="str">
        <f t="shared" si="96"/>
        <v/>
      </c>
    </row>
    <row r="960" spans="1:15" x14ac:dyDescent="0.2">
      <c r="A960" s="65" t="s">
        <v>23</v>
      </c>
      <c r="B960" s="66">
        <v>13</v>
      </c>
      <c r="C960" s="66">
        <v>13</v>
      </c>
      <c r="D960" s="67">
        <v>6266</v>
      </c>
      <c r="E960" s="66">
        <v>482</v>
      </c>
      <c r="F960" s="67">
        <v>78123</v>
      </c>
      <c r="G960" s="68">
        <v>3</v>
      </c>
      <c r="H960" s="68">
        <v>2010</v>
      </c>
      <c r="I960" s="79" t="str">
        <f t="shared" si="92"/>
        <v>2010-3</v>
      </c>
      <c r="J960" s="75">
        <f>VLOOKUP(I960,Meters!$A$1:$B$165,2,FALSE)</f>
        <v>357035</v>
      </c>
      <c r="K960" s="75">
        <f t="shared" si="93"/>
        <v>1.3500077023261025E-3</v>
      </c>
      <c r="L960" s="75">
        <f t="shared" si="94"/>
        <v>2.8052625739127059E-4</v>
      </c>
      <c r="M960" s="83">
        <f t="shared" si="95"/>
        <v>1</v>
      </c>
      <c r="O960" s="71" t="str">
        <f t="shared" si="96"/>
        <v/>
      </c>
    </row>
    <row r="961" spans="1:15" x14ac:dyDescent="0.2">
      <c r="A961" s="65" t="s">
        <v>24</v>
      </c>
      <c r="B961" s="66">
        <v>39</v>
      </c>
      <c r="C961" s="66">
        <v>223</v>
      </c>
      <c r="D961" s="67">
        <v>22849</v>
      </c>
      <c r="E961" s="69">
        <v>585.87179487179503</v>
      </c>
      <c r="F961" s="67">
        <v>192124</v>
      </c>
      <c r="G961" s="68">
        <v>3</v>
      </c>
      <c r="H961" s="68">
        <v>2010</v>
      </c>
      <c r="I961" s="79" t="str">
        <f t="shared" si="92"/>
        <v>2010-3</v>
      </c>
      <c r="J961" s="75">
        <f>VLOOKUP(I961,Meters!$A$1:$B$165,2,FALSE)</f>
        <v>357035</v>
      </c>
      <c r="K961" s="75">
        <f t="shared" si="93"/>
        <v>1.6409365884907502E-3</v>
      </c>
      <c r="L961" s="75">
        <f t="shared" si="94"/>
        <v>2.2996141415904193E-4</v>
      </c>
      <c r="M961" s="83">
        <f t="shared" si="95"/>
        <v>0.17488789237668162</v>
      </c>
      <c r="O961" s="71" t="str">
        <f t="shared" si="96"/>
        <v/>
      </c>
    </row>
    <row r="962" spans="1:15" x14ac:dyDescent="0.2">
      <c r="A962" s="65" t="s">
        <v>57</v>
      </c>
      <c r="B962" s="66">
        <v>1</v>
      </c>
      <c r="C962" s="66">
        <v>1</v>
      </c>
      <c r="D962" s="67">
        <v>646</v>
      </c>
      <c r="E962" s="66">
        <v>646</v>
      </c>
      <c r="F962" s="67">
        <v>81396</v>
      </c>
      <c r="G962" s="68">
        <v>3</v>
      </c>
      <c r="H962" s="68">
        <v>2010</v>
      </c>
      <c r="I962" s="79" t="str">
        <f t="shared" si="92"/>
        <v>2010-3</v>
      </c>
      <c r="J962" s="75">
        <f>VLOOKUP(I962,Meters!$A$1:$B$165,2,FALSE)</f>
        <v>357035</v>
      </c>
      <c r="K962" s="75">
        <f t="shared" si="93"/>
        <v>1.8093464226196312E-3</v>
      </c>
      <c r="L962" s="75">
        <f t="shared" si="94"/>
        <v>3.7996274875012255E-3</v>
      </c>
      <c r="M962" s="83">
        <f t="shared" si="95"/>
        <v>1</v>
      </c>
      <c r="O962" s="71" t="str">
        <f t="shared" si="96"/>
        <v/>
      </c>
    </row>
    <row r="963" spans="1:15" x14ac:dyDescent="0.2">
      <c r="A963" s="65" t="s">
        <v>26</v>
      </c>
      <c r="B963" s="66">
        <v>7</v>
      </c>
      <c r="C963" s="66">
        <v>12</v>
      </c>
      <c r="D963" s="67">
        <v>1110</v>
      </c>
      <c r="E963" s="69">
        <v>158.57142857142901</v>
      </c>
      <c r="F963" s="67">
        <v>230660</v>
      </c>
      <c r="G963" s="68">
        <v>3</v>
      </c>
      <c r="H963" s="68">
        <v>2010</v>
      </c>
      <c r="I963" s="79" t="str">
        <f t="shared" ref="I963:I1026" si="97">CONCATENATE(H963,"-",G963)</f>
        <v>2010-3</v>
      </c>
      <c r="J963" s="75">
        <f>VLOOKUP(I963,Meters!$A$1:$B$165,2,FALSE)</f>
        <v>357035</v>
      </c>
      <c r="K963" s="75">
        <f t="shared" ref="K963:K1026" si="98">E963/J963</f>
        <v>4.4413412850681028E-4</v>
      </c>
      <c r="L963" s="75">
        <f t="shared" ref="L963:L1026" si="99">IFERROR(IF(ISBLANK(F963),"",(E963*(F963/D963)/J963)*(1/60)),"")</f>
        <v>1.5381978690898028E-3</v>
      </c>
      <c r="M963" s="83">
        <f t="shared" ref="M963:M1026" si="100">B963/C963</f>
        <v>0.58333333333333337</v>
      </c>
      <c r="O963" s="71" t="str">
        <f t="shared" ref="O963:O1026" si="101">IF((F963/D963)&gt;180,CONCATENATE(I963,"-ext."),"")</f>
        <v>2010-3-ext.</v>
      </c>
    </row>
    <row r="964" spans="1:15" x14ac:dyDescent="0.2">
      <c r="A964" s="65" t="s">
        <v>27</v>
      </c>
      <c r="B964" s="66">
        <v>2</v>
      </c>
      <c r="C964" s="66">
        <v>4</v>
      </c>
      <c r="D964" s="67">
        <v>34</v>
      </c>
      <c r="E964" s="66">
        <v>17</v>
      </c>
      <c r="F964" s="67">
        <v>4241</v>
      </c>
      <c r="G964" s="68">
        <v>3</v>
      </c>
      <c r="H964" s="68">
        <v>2010</v>
      </c>
      <c r="I964" s="79" t="str">
        <f t="shared" si="97"/>
        <v>2010-3</v>
      </c>
      <c r="J964" s="75">
        <f>VLOOKUP(I964,Meters!$A$1:$B$165,2,FALSE)</f>
        <v>357035</v>
      </c>
      <c r="K964" s="75">
        <f t="shared" si="98"/>
        <v>4.7614379542621875E-5</v>
      </c>
      <c r="L964" s="75">
        <f t="shared" si="99"/>
        <v>9.8986560607970274E-5</v>
      </c>
      <c r="M964" s="83">
        <f t="shared" si="100"/>
        <v>0.5</v>
      </c>
      <c r="O964" s="71" t="str">
        <f t="shared" si="101"/>
        <v/>
      </c>
    </row>
    <row r="965" spans="1:15" x14ac:dyDescent="0.2">
      <c r="A965" s="65" t="s">
        <v>28</v>
      </c>
      <c r="B965" s="66">
        <v>93</v>
      </c>
      <c r="C965" s="66">
        <v>95</v>
      </c>
      <c r="D965" s="67">
        <v>8394</v>
      </c>
      <c r="E965" s="69">
        <v>90.258064516128997</v>
      </c>
      <c r="F965" s="67">
        <v>875855</v>
      </c>
      <c r="G965" s="68">
        <v>3</v>
      </c>
      <c r="H965" s="68">
        <v>2010</v>
      </c>
      <c r="I965" s="79" t="str">
        <f t="shared" si="97"/>
        <v>2010-3</v>
      </c>
      <c r="J965" s="75">
        <f>VLOOKUP(I965,Meters!$A$1:$B$165,2,FALSE)</f>
        <v>357035</v>
      </c>
      <c r="K965" s="75">
        <f t="shared" si="98"/>
        <v>2.5279892592078925E-4</v>
      </c>
      <c r="L965" s="75">
        <f t="shared" si="99"/>
        <v>4.396299008465429E-4</v>
      </c>
      <c r="M965" s="83">
        <f t="shared" si="100"/>
        <v>0.97894736842105268</v>
      </c>
      <c r="O965" s="71" t="str">
        <f t="shared" si="101"/>
        <v/>
      </c>
    </row>
    <row r="966" spans="1:15" x14ac:dyDescent="0.2">
      <c r="A966" s="65" t="s">
        <v>29</v>
      </c>
      <c r="B966" s="66">
        <v>1</v>
      </c>
      <c r="C966" s="66">
        <v>1</v>
      </c>
      <c r="D966" s="67">
        <v>3</v>
      </c>
      <c r="E966" s="66">
        <v>3</v>
      </c>
      <c r="F966" s="67">
        <v>645</v>
      </c>
      <c r="G966" s="68">
        <v>3</v>
      </c>
      <c r="H966" s="68">
        <v>2010</v>
      </c>
      <c r="I966" s="79" t="str">
        <f t="shared" si="97"/>
        <v>2010-3</v>
      </c>
      <c r="J966" s="75">
        <f>VLOOKUP(I966,Meters!$A$1:$B$165,2,FALSE)</f>
        <v>357035</v>
      </c>
      <c r="K966" s="75">
        <f t="shared" si="98"/>
        <v>8.4025375663450369E-6</v>
      </c>
      <c r="L966" s="75">
        <f t="shared" si="99"/>
        <v>3.0109092946069711E-5</v>
      </c>
      <c r="M966" s="83">
        <f t="shared" si="100"/>
        <v>1</v>
      </c>
      <c r="O966" s="71" t="str">
        <f t="shared" si="101"/>
        <v>2010-3-ext.</v>
      </c>
    </row>
    <row r="967" spans="1:15" x14ac:dyDescent="0.2">
      <c r="A967" s="65" t="s">
        <v>30</v>
      </c>
      <c r="B967" s="66">
        <v>347</v>
      </c>
      <c r="C967" s="66">
        <v>348</v>
      </c>
      <c r="D967" s="67">
        <v>20734</v>
      </c>
      <c r="E967" s="69">
        <v>59.752161383285298</v>
      </c>
      <c r="F967" s="67">
        <v>2926215</v>
      </c>
      <c r="G967" s="68">
        <v>3</v>
      </c>
      <c r="H967" s="68">
        <v>2010</v>
      </c>
      <c r="I967" s="79" t="str">
        <f t="shared" si="97"/>
        <v>2010-3</v>
      </c>
      <c r="J967" s="75">
        <f>VLOOKUP(I967,Meters!$A$1:$B$165,2,FALSE)</f>
        <v>357035</v>
      </c>
      <c r="K967" s="75">
        <f t="shared" si="98"/>
        <v>1.6735659356445531E-4</v>
      </c>
      <c r="L967" s="75">
        <f t="shared" si="99"/>
        <v>3.9365404202213155E-4</v>
      </c>
      <c r="M967" s="83">
        <f t="shared" si="100"/>
        <v>0.99712643678160917</v>
      </c>
      <c r="O967" s="71" t="str">
        <f t="shared" si="101"/>
        <v/>
      </c>
    </row>
    <row r="968" spans="1:15" x14ac:dyDescent="0.2">
      <c r="A968" s="65" t="s">
        <v>31</v>
      </c>
      <c r="B968" s="66">
        <v>71</v>
      </c>
      <c r="C968" s="66">
        <v>117</v>
      </c>
      <c r="D968" s="67">
        <v>5840</v>
      </c>
      <c r="E968" s="69">
        <v>82.253521126760603</v>
      </c>
      <c r="F968" s="67">
        <v>468012</v>
      </c>
      <c r="G968" s="68">
        <v>3</v>
      </c>
      <c r="H968" s="68">
        <v>2010</v>
      </c>
      <c r="I968" s="79" t="str">
        <f t="shared" si="97"/>
        <v>2010-3</v>
      </c>
      <c r="J968" s="75">
        <f>VLOOKUP(I968,Meters!$A$1:$B$165,2,FALSE)</f>
        <v>357035</v>
      </c>
      <c r="K968" s="75">
        <f t="shared" si="98"/>
        <v>2.3037943374392035E-4</v>
      </c>
      <c r="L968" s="75">
        <f t="shared" si="99"/>
        <v>3.0770644847419993E-4</v>
      </c>
      <c r="M968" s="83">
        <f t="shared" si="100"/>
        <v>0.60683760683760679</v>
      </c>
      <c r="O968" s="71" t="str">
        <f t="shared" si="101"/>
        <v/>
      </c>
    </row>
    <row r="969" spans="1:15" x14ac:dyDescent="0.2">
      <c r="A969" s="65" t="s">
        <v>32</v>
      </c>
      <c r="B969" s="66">
        <v>42</v>
      </c>
      <c r="C969" s="66">
        <v>47</v>
      </c>
      <c r="D969" s="67">
        <v>26033</v>
      </c>
      <c r="E969" s="69">
        <v>619.83333333333303</v>
      </c>
      <c r="F969" s="67">
        <v>1414387</v>
      </c>
      <c r="G969" s="68">
        <v>3</v>
      </c>
      <c r="H969" s="68">
        <v>2010</v>
      </c>
      <c r="I969" s="79" t="str">
        <f t="shared" si="97"/>
        <v>2010-3</v>
      </c>
      <c r="J969" s="75">
        <f>VLOOKUP(I969,Meters!$A$1:$B$165,2,FALSE)</f>
        <v>357035</v>
      </c>
      <c r="K969" s="75">
        <f t="shared" si="98"/>
        <v>1.7360576227353987E-3</v>
      </c>
      <c r="L969" s="75">
        <f t="shared" si="99"/>
        <v>1.5720158599008003E-3</v>
      </c>
      <c r="M969" s="83">
        <f t="shared" si="100"/>
        <v>0.8936170212765957</v>
      </c>
      <c r="O969" s="71" t="str">
        <f t="shared" si="101"/>
        <v/>
      </c>
    </row>
    <row r="970" spans="1:15" x14ac:dyDescent="0.2">
      <c r="A970" s="65" t="s">
        <v>33</v>
      </c>
      <c r="B970" s="66">
        <v>3</v>
      </c>
      <c r="C970" s="66">
        <v>9</v>
      </c>
      <c r="D970" s="67">
        <v>26</v>
      </c>
      <c r="E970" s="69">
        <v>8.6666666666666696</v>
      </c>
      <c r="F970" s="67">
        <v>9237</v>
      </c>
      <c r="G970" s="68">
        <v>3</v>
      </c>
      <c r="H970" s="68">
        <v>2010</v>
      </c>
      <c r="I970" s="79" t="str">
        <f t="shared" si="97"/>
        <v>2010-3</v>
      </c>
      <c r="J970" s="75">
        <f>VLOOKUP(I970,Meters!$A$1:$B$165,2,FALSE)</f>
        <v>357035</v>
      </c>
      <c r="K970" s="75">
        <f t="shared" si="98"/>
        <v>2.4273997413885669E-5</v>
      </c>
      <c r="L970" s="75">
        <f t="shared" si="99"/>
        <v>1.4373007314875765E-4</v>
      </c>
      <c r="M970" s="83">
        <f t="shared" si="100"/>
        <v>0.33333333333333331</v>
      </c>
      <c r="O970" s="71" t="str">
        <f t="shared" si="101"/>
        <v>2010-3-ext.</v>
      </c>
    </row>
    <row r="971" spans="1:15" x14ac:dyDescent="0.2">
      <c r="A971" s="65" t="s">
        <v>34</v>
      </c>
      <c r="B971" s="66">
        <v>2</v>
      </c>
      <c r="C971" s="66">
        <v>3</v>
      </c>
      <c r="D971" s="67">
        <v>140</v>
      </c>
      <c r="E971" s="66">
        <v>70</v>
      </c>
      <c r="F971" s="67">
        <v>44581</v>
      </c>
      <c r="G971" s="68">
        <v>3</v>
      </c>
      <c r="H971" s="68">
        <v>2010</v>
      </c>
      <c r="I971" s="79" t="str">
        <f t="shared" si="97"/>
        <v>2010-3</v>
      </c>
      <c r="J971" s="75">
        <f>VLOOKUP(I971,Meters!$A$1:$B$165,2,FALSE)</f>
        <v>357035</v>
      </c>
      <c r="K971" s="75">
        <f t="shared" si="98"/>
        <v>1.9605920988138416E-4</v>
      </c>
      <c r="L971" s="75">
        <f t="shared" si="99"/>
        <v>1.0405375756811889E-3</v>
      </c>
      <c r="M971" s="83">
        <f t="shared" si="100"/>
        <v>0.66666666666666663</v>
      </c>
      <c r="O971" s="71" t="str">
        <f t="shared" si="101"/>
        <v>2010-3-ext.</v>
      </c>
    </row>
    <row r="972" spans="1:15" x14ac:dyDescent="0.2">
      <c r="A972" s="65" t="s">
        <v>35</v>
      </c>
      <c r="B972" s="66">
        <v>3</v>
      </c>
      <c r="C972" s="66">
        <v>4</v>
      </c>
      <c r="D972" s="67">
        <v>2568</v>
      </c>
      <c r="E972" s="66">
        <v>856</v>
      </c>
      <c r="F972" s="67">
        <v>4059713</v>
      </c>
      <c r="G972" s="68">
        <v>3</v>
      </c>
      <c r="H972" s="68">
        <v>2010</v>
      </c>
      <c r="I972" s="79" t="str">
        <f t="shared" si="97"/>
        <v>2010-3</v>
      </c>
      <c r="J972" s="75">
        <f>VLOOKUP(I972,Meters!$A$1:$B$165,2,FALSE)</f>
        <v>357035</v>
      </c>
      <c r="K972" s="75">
        <f t="shared" si="98"/>
        <v>2.3975240522637838E-3</v>
      </c>
      <c r="L972" s="75">
        <f t="shared" si="99"/>
        <v>6.3170168501998719E-2</v>
      </c>
      <c r="M972" s="83">
        <f t="shared" si="100"/>
        <v>0.75</v>
      </c>
      <c r="O972" s="71" t="str">
        <f t="shared" si="101"/>
        <v>2010-3-ext.</v>
      </c>
    </row>
    <row r="973" spans="1:15" x14ac:dyDescent="0.2">
      <c r="A973" s="65" t="s">
        <v>36</v>
      </c>
      <c r="B973" s="66">
        <v>72</v>
      </c>
      <c r="C973" s="66">
        <v>168</v>
      </c>
      <c r="D973" s="67">
        <v>1612</v>
      </c>
      <c r="E973" s="69">
        <v>22.3888888888889</v>
      </c>
      <c r="F973" s="67">
        <v>54123</v>
      </c>
      <c r="G973" s="68">
        <v>3</v>
      </c>
      <c r="H973" s="68">
        <v>2010</v>
      </c>
      <c r="I973" s="79" t="str">
        <f t="shared" si="97"/>
        <v>2010-3</v>
      </c>
      <c r="J973" s="75">
        <f>VLOOKUP(I973,Meters!$A$1:$B$165,2,FALSE)</f>
        <v>357035</v>
      </c>
      <c r="K973" s="75">
        <f t="shared" si="98"/>
        <v>6.2707826652537988E-5</v>
      </c>
      <c r="L973" s="75">
        <f t="shared" si="99"/>
        <v>3.5090319498710845E-5</v>
      </c>
      <c r="M973" s="83">
        <f t="shared" si="100"/>
        <v>0.42857142857142855</v>
      </c>
      <c r="O973" s="71" t="str">
        <f t="shared" si="101"/>
        <v/>
      </c>
    </row>
    <row r="974" spans="1:15" x14ac:dyDescent="0.2">
      <c r="A974" s="65" t="s">
        <v>37</v>
      </c>
      <c r="B974" s="66">
        <v>23</v>
      </c>
      <c r="C974" s="66">
        <v>51</v>
      </c>
      <c r="D974" s="67">
        <v>128</v>
      </c>
      <c r="E974" s="69">
        <v>5.5652173913043503</v>
      </c>
      <c r="F974" s="67">
        <v>22443</v>
      </c>
      <c r="G974" s="68">
        <v>3</v>
      </c>
      <c r="H974" s="68">
        <v>2010</v>
      </c>
      <c r="I974" s="79" t="str">
        <f t="shared" si="97"/>
        <v>2010-3</v>
      </c>
      <c r="J974" s="75">
        <f>VLOOKUP(I974,Meters!$A$1:$B$165,2,FALSE)</f>
        <v>357035</v>
      </c>
      <c r="K974" s="75">
        <f t="shared" si="98"/>
        <v>1.5587316065103843E-5</v>
      </c>
      <c r="L974" s="75">
        <f t="shared" si="99"/>
        <v>4.5550277923063221E-5</v>
      </c>
      <c r="M974" s="83">
        <f t="shared" si="100"/>
        <v>0.45098039215686275</v>
      </c>
      <c r="O974" s="71" t="str">
        <f t="shared" si="101"/>
        <v/>
      </c>
    </row>
    <row r="975" spans="1:15" x14ac:dyDescent="0.2">
      <c r="A975" s="65" t="s">
        <v>38</v>
      </c>
      <c r="B975" s="66">
        <v>0</v>
      </c>
      <c r="C975" s="66">
        <v>1</v>
      </c>
      <c r="D975" s="67">
        <v>1</v>
      </c>
      <c r="E975" s="70"/>
      <c r="F975" s="67">
        <v>183</v>
      </c>
      <c r="G975" s="68">
        <v>3</v>
      </c>
      <c r="H975" s="68">
        <v>2010</v>
      </c>
      <c r="I975" s="79" t="str">
        <f t="shared" si="97"/>
        <v>2010-3</v>
      </c>
      <c r="J975" s="75">
        <f>VLOOKUP(I975,Meters!$A$1:$B$165,2,FALSE)</f>
        <v>357035</v>
      </c>
      <c r="K975" s="75">
        <f t="shared" si="98"/>
        <v>0</v>
      </c>
      <c r="L975" s="75">
        <f t="shared" si="99"/>
        <v>0</v>
      </c>
      <c r="M975" s="83">
        <f t="shared" si="100"/>
        <v>0</v>
      </c>
      <c r="O975" s="71" t="str">
        <f t="shared" si="101"/>
        <v>2010-3-ext.</v>
      </c>
    </row>
    <row r="976" spans="1:15" x14ac:dyDescent="0.2">
      <c r="A976" s="65" t="s">
        <v>39</v>
      </c>
      <c r="B976" s="66">
        <v>165</v>
      </c>
      <c r="C976" s="66">
        <v>167</v>
      </c>
      <c r="D976" s="67">
        <v>4095</v>
      </c>
      <c r="E976" s="69">
        <v>24.818181818181799</v>
      </c>
      <c r="F976" s="67">
        <v>745060</v>
      </c>
      <c r="G976" s="68">
        <v>3</v>
      </c>
      <c r="H976" s="68">
        <v>2010</v>
      </c>
      <c r="I976" s="79" t="str">
        <f t="shared" si="97"/>
        <v>2010-3</v>
      </c>
      <c r="J976" s="75">
        <f>VLOOKUP(I976,Meters!$A$1:$B$165,2,FALSE)</f>
        <v>357035</v>
      </c>
      <c r="K976" s="75">
        <f t="shared" si="98"/>
        <v>6.9511901685217979E-5</v>
      </c>
      <c r="L976" s="75">
        <f t="shared" si="99"/>
        <v>2.1078769828892344E-4</v>
      </c>
      <c r="M976" s="83">
        <f t="shared" si="100"/>
        <v>0.9880239520958084</v>
      </c>
      <c r="O976" s="71" t="str">
        <f t="shared" si="101"/>
        <v>2010-3-ext.</v>
      </c>
    </row>
    <row r="977" spans="1:15" x14ac:dyDescent="0.2">
      <c r="A977" s="65" t="s">
        <v>40</v>
      </c>
      <c r="B977" s="66">
        <v>1</v>
      </c>
      <c r="C977" s="66">
        <v>1</v>
      </c>
      <c r="D977" s="67">
        <v>1629</v>
      </c>
      <c r="E977" s="66">
        <v>1629</v>
      </c>
      <c r="F977" s="67">
        <v>19548</v>
      </c>
      <c r="G977" s="68">
        <v>3</v>
      </c>
      <c r="H977" s="68">
        <v>2010</v>
      </c>
      <c r="I977" s="79" t="str">
        <f t="shared" si="97"/>
        <v>2010-3</v>
      </c>
      <c r="J977" s="75">
        <f>VLOOKUP(I977,Meters!$A$1:$B$165,2,FALSE)</f>
        <v>357035</v>
      </c>
      <c r="K977" s="75">
        <f t="shared" si="98"/>
        <v>4.5625778985253548E-3</v>
      </c>
      <c r="L977" s="75">
        <f t="shared" si="99"/>
        <v>9.1251557970507097E-4</v>
      </c>
      <c r="M977" s="83">
        <f t="shared" si="100"/>
        <v>1</v>
      </c>
      <c r="O977" s="71" t="str">
        <f t="shared" si="101"/>
        <v/>
      </c>
    </row>
    <row r="978" spans="1:15" x14ac:dyDescent="0.2">
      <c r="A978" s="65" t="s">
        <v>41</v>
      </c>
      <c r="B978" s="66">
        <v>2</v>
      </c>
      <c r="C978" s="66">
        <v>3</v>
      </c>
      <c r="D978" s="67">
        <v>8</v>
      </c>
      <c r="E978" s="66">
        <v>4</v>
      </c>
      <c r="F978" s="67">
        <v>1289</v>
      </c>
      <c r="G978" s="68">
        <v>3</v>
      </c>
      <c r="H978" s="68">
        <v>2010</v>
      </c>
      <c r="I978" s="79" t="str">
        <f t="shared" si="97"/>
        <v>2010-3</v>
      </c>
      <c r="J978" s="75">
        <f>VLOOKUP(I978,Meters!$A$1:$B$165,2,FALSE)</f>
        <v>357035</v>
      </c>
      <c r="K978" s="75">
        <f t="shared" si="98"/>
        <v>1.1203383421793382E-5</v>
      </c>
      <c r="L978" s="75">
        <f t="shared" si="99"/>
        <v>3.0085752563940975E-5</v>
      </c>
      <c r="M978" s="83">
        <f t="shared" si="100"/>
        <v>0.66666666666666663</v>
      </c>
      <c r="O978" s="71" t="str">
        <f t="shared" si="101"/>
        <v/>
      </c>
    </row>
    <row r="979" spans="1:15" x14ac:dyDescent="0.2">
      <c r="A979" s="65" t="s">
        <v>42</v>
      </c>
      <c r="B979" s="66">
        <v>2</v>
      </c>
      <c r="C979" s="66">
        <v>2</v>
      </c>
      <c r="D979" s="67">
        <v>771</v>
      </c>
      <c r="E979" s="69">
        <v>385.5</v>
      </c>
      <c r="F979" s="67">
        <v>85635</v>
      </c>
      <c r="G979" s="68">
        <v>3</v>
      </c>
      <c r="H979" s="68">
        <v>2010</v>
      </c>
      <c r="I979" s="79" t="str">
        <f t="shared" si="97"/>
        <v>2010-3</v>
      </c>
      <c r="J979" s="75">
        <f>VLOOKUP(I979,Meters!$A$1:$B$165,2,FALSE)</f>
        <v>357035</v>
      </c>
      <c r="K979" s="75">
        <f t="shared" si="98"/>
        <v>1.0797260772753372E-3</v>
      </c>
      <c r="L979" s="75">
        <f t="shared" si="99"/>
        <v>1.9987536235943257E-3</v>
      </c>
      <c r="M979" s="83">
        <f t="shared" si="100"/>
        <v>1</v>
      </c>
      <c r="O979" s="71" t="str">
        <f t="shared" si="101"/>
        <v/>
      </c>
    </row>
    <row r="980" spans="1:15" x14ac:dyDescent="0.2">
      <c r="A980" s="65" t="s">
        <v>43</v>
      </c>
      <c r="B980" s="66">
        <v>21</v>
      </c>
      <c r="C980" s="66">
        <v>35</v>
      </c>
      <c r="D980" s="67">
        <v>180</v>
      </c>
      <c r="E980" s="69">
        <v>8.5714285714285694</v>
      </c>
      <c r="F980" s="67">
        <v>47714</v>
      </c>
      <c r="G980" s="68">
        <v>3</v>
      </c>
      <c r="H980" s="68">
        <v>2010</v>
      </c>
      <c r="I980" s="79" t="str">
        <f t="shared" si="97"/>
        <v>2010-3</v>
      </c>
      <c r="J980" s="75">
        <f>VLOOKUP(I980,Meters!$A$1:$B$165,2,FALSE)</f>
        <v>357035</v>
      </c>
      <c r="K980" s="75">
        <f t="shared" si="98"/>
        <v>2.4007250189557242E-5</v>
      </c>
      <c r="L980" s="75">
        <f t="shared" si="99"/>
        <v>1.0606314218004946E-4</v>
      </c>
      <c r="M980" s="83">
        <f t="shared" si="100"/>
        <v>0.6</v>
      </c>
      <c r="O980" s="71" t="str">
        <f t="shared" si="101"/>
        <v>2010-3-ext.</v>
      </c>
    </row>
    <row r="981" spans="1:15" x14ac:dyDescent="0.2">
      <c r="A981" s="65" t="s">
        <v>44</v>
      </c>
      <c r="B981" s="66">
        <v>10</v>
      </c>
      <c r="C981" s="66">
        <v>12</v>
      </c>
      <c r="D981" s="67">
        <v>175</v>
      </c>
      <c r="E981" s="69">
        <v>17.5</v>
      </c>
      <c r="F981" s="67">
        <v>48265</v>
      </c>
      <c r="G981" s="68">
        <v>3</v>
      </c>
      <c r="H981" s="68">
        <v>2010</v>
      </c>
      <c r="I981" s="79" t="str">
        <f t="shared" si="97"/>
        <v>2010-3</v>
      </c>
      <c r="J981" s="75">
        <f>VLOOKUP(I981,Meters!$A$1:$B$165,2,FALSE)</f>
        <v>357035</v>
      </c>
      <c r="K981" s="75">
        <f t="shared" si="98"/>
        <v>4.9014802470346041E-5</v>
      </c>
      <c r="L981" s="75">
        <f t="shared" si="99"/>
        <v>2.2530470868869064E-4</v>
      </c>
      <c r="M981" s="83">
        <f t="shared" si="100"/>
        <v>0.83333333333333337</v>
      </c>
      <c r="O981" s="71" t="str">
        <f t="shared" si="101"/>
        <v>2010-3-ext.</v>
      </c>
    </row>
    <row r="982" spans="1:15" x14ac:dyDescent="0.2">
      <c r="A982" s="65" t="s">
        <v>45</v>
      </c>
      <c r="B982" s="66">
        <v>21</v>
      </c>
      <c r="C982" s="66">
        <v>23</v>
      </c>
      <c r="D982" s="67">
        <v>3947</v>
      </c>
      <c r="E982" s="69">
        <v>187.95238095238099</v>
      </c>
      <c r="F982" s="67">
        <v>225886</v>
      </c>
      <c r="G982" s="68">
        <v>3</v>
      </c>
      <c r="H982" s="68">
        <v>2010</v>
      </c>
      <c r="I982" s="79" t="str">
        <f t="shared" si="97"/>
        <v>2010-3</v>
      </c>
      <c r="J982" s="75">
        <f>VLOOKUP(I982,Meters!$A$1:$B$165,2,FALSE)</f>
        <v>357035</v>
      </c>
      <c r="K982" s="75">
        <f t="shared" si="98"/>
        <v>5.2642564721212489E-4</v>
      </c>
      <c r="L982" s="75">
        <f t="shared" si="99"/>
        <v>5.0212052928873415E-4</v>
      </c>
      <c r="M982" s="83">
        <f t="shared" si="100"/>
        <v>0.91304347826086951</v>
      </c>
      <c r="O982" s="71" t="str">
        <f t="shared" si="101"/>
        <v/>
      </c>
    </row>
    <row r="983" spans="1:15" x14ac:dyDescent="0.2">
      <c r="A983" s="65" t="s">
        <v>46</v>
      </c>
      <c r="B983" s="66">
        <v>71</v>
      </c>
      <c r="C983" s="66">
        <v>134</v>
      </c>
      <c r="D983" s="67">
        <v>5247</v>
      </c>
      <c r="E983" s="69">
        <v>73.901408450704196</v>
      </c>
      <c r="F983" s="67">
        <v>583142</v>
      </c>
      <c r="G983" s="68">
        <v>3</v>
      </c>
      <c r="H983" s="68">
        <v>2010</v>
      </c>
      <c r="I983" s="79" t="str">
        <f t="shared" si="97"/>
        <v>2010-3</v>
      </c>
      <c r="J983" s="75">
        <f>VLOOKUP(I983,Meters!$A$1:$B$165,2,FALSE)</f>
        <v>357035</v>
      </c>
      <c r="K983" s="75">
        <f t="shared" si="98"/>
        <v>2.0698645357095018E-4</v>
      </c>
      <c r="L983" s="75">
        <f t="shared" si="99"/>
        <v>3.8340160888212642E-4</v>
      </c>
      <c r="M983" s="83">
        <f t="shared" si="100"/>
        <v>0.52985074626865669</v>
      </c>
      <c r="O983" s="71" t="str">
        <f t="shared" si="101"/>
        <v/>
      </c>
    </row>
    <row r="984" spans="1:15" x14ac:dyDescent="0.2">
      <c r="A984" s="65" t="s">
        <v>47</v>
      </c>
      <c r="B984" s="66">
        <v>35</v>
      </c>
      <c r="C984" s="66">
        <v>139</v>
      </c>
      <c r="D984" s="67">
        <v>1503</v>
      </c>
      <c r="E984" s="69">
        <v>42.9428571428571</v>
      </c>
      <c r="F984" s="67">
        <v>208147</v>
      </c>
      <c r="G984" s="68">
        <v>3</v>
      </c>
      <c r="H984" s="68">
        <v>2010</v>
      </c>
      <c r="I984" s="79" t="str">
        <f t="shared" si="97"/>
        <v>2010-3</v>
      </c>
      <c r="J984" s="75">
        <f>VLOOKUP(I984,Meters!$A$1:$B$165,2,FALSE)</f>
        <v>357035</v>
      </c>
      <c r="K984" s="75">
        <f t="shared" si="98"/>
        <v>1.2027632344968168E-4</v>
      </c>
      <c r="L984" s="75">
        <f t="shared" si="99"/>
        <v>2.7761317251143153E-4</v>
      </c>
      <c r="M984" s="83">
        <f t="shared" si="100"/>
        <v>0.25179856115107913</v>
      </c>
      <c r="O984" s="71" t="str">
        <f t="shared" si="101"/>
        <v/>
      </c>
    </row>
    <row r="985" spans="1:15" x14ac:dyDescent="0.2">
      <c r="A985" s="65" t="s">
        <v>48</v>
      </c>
      <c r="B985" s="66">
        <v>45</v>
      </c>
      <c r="C985" s="66">
        <v>47</v>
      </c>
      <c r="D985" s="67">
        <v>1057</v>
      </c>
      <c r="E985" s="69">
        <v>23.488888888888901</v>
      </c>
      <c r="F985" s="67">
        <v>189720</v>
      </c>
      <c r="G985" s="68">
        <v>3</v>
      </c>
      <c r="H985" s="68">
        <v>2010</v>
      </c>
      <c r="I985" s="79" t="str">
        <f t="shared" si="97"/>
        <v>2010-3</v>
      </c>
      <c r="J985" s="75">
        <f>VLOOKUP(I985,Meters!$A$1:$B$165,2,FALSE)</f>
        <v>357035</v>
      </c>
      <c r="K985" s="75">
        <f t="shared" si="98"/>
        <v>6.5788757093531165E-5</v>
      </c>
      <c r="L985" s="75">
        <f t="shared" si="99"/>
        <v>1.9680610210950382E-4</v>
      </c>
      <c r="M985" s="83">
        <f t="shared" si="100"/>
        <v>0.95744680851063835</v>
      </c>
      <c r="O985" s="71" t="str">
        <f t="shared" si="101"/>
        <v/>
      </c>
    </row>
    <row r="986" spans="1:15" x14ac:dyDescent="0.2">
      <c r="A986" s="65" t="s">
        <v>49</v>
      </c>
      <c r="B986" s="66">
        <v>34</v>
      </c>
      <c r="C986" s="66">
        <v>37</v>
      </c>
      <c r="D986" s="67">
        <v>68</v>
      </c>
      <c r="E986" s="66">
        <v>2</v>
      </c>
      <c r="F986" s="67">
        <v>17028</v>
      </c>
      <c r="G986" s="68">
        <v>3</v>
      </c>
      <c r="H986" s="68">
        <v>2010</v>
      </c>
      <c r="I986" s="79" t="str">
        <f t="shared" si="97"/>
        <v>2010-3</v>
      </c>
      <c r="J986" s="75">
        <f>VLOOKUP(I986,Meters!$A$1:$B$165,2,FALSE)</f>
        <v>357035</v>
      </c>
      <c r="K986" s="75">
        <f t="shared" si="98"/>
        <v>5.601691710896691E-6</v>
      </c>
      <c r="L986" s="75">
        <f t="shared" si="99"/>
        <v>2.3378825111065896E-5</v>
      </c>
      <c r="M986" s="83">
        <f t="shared" si="100"/>
        <v>0.91891891891891897</v>
      </c>
      <c r="O986" s="71" t="str">
        <f t="shared" si="101"/>
        <v>2010-3-ext.</v>
      </c>
    </row>
    <row r="987" spans="1:15" x14ac:dyDescent="0.2">
      <c r="A987" s="65" t="s">
        <v>50</v>
      </c>
      <c r="B987" s="66">
        <v>0</v>
      </c>
      <c r="C987" s="66">
        <v>1</v>
      </c>
      <c r="D987" s="67">
        <v>1</v>
      </c>
      <c r="E987" s="70"/>
      <c r="F987" s="67">
        <v>281</v>
      </c>
      <c r="G987" s="68">
        <v>3</v>
      </c>
      <c r="H987" s="68">
        <v>2010</v>
      </c>
      <c r="I987" s="79" t="str">
        <f t="shared" si="97"/>
        <v>2010-3</v>
      </c>
      <c r="J987" s="75">
        <f>VLOOKUP(I987,Meters!$A$1:$B$165,2,FALSE)</f>
        <v>357035</v>
      </c>
      <c r="K987" s="75">
        <f t="shared" si="98"/>
        <v>0</v>
      </c>
      <c r="L987" s="75">
        <f t="shared" si="99"/>
        <v>0</v>
      </c>
      <c r="M987" s="83">
        <f t="shared" si="100"/>
        <v>0</v>
      </c>
      <c r="O987" s="71" t="str">
        <f t="shared" si="101"/>
        <v>2010-3-ext.</v>
      </c>
    </row>
    <row r="988" spans="1:15" x14ac:dyDescent="0.2">
      <c r="A988" s="65" t="s">
        <v>51</v>
      </c>
      <c r="B988" s="66">
        <v>337</v>
      </c>
      <c r="C988" s="66">
        <v>379</v>
      </c>
      <c r="D988" s="67">
        <v>12688</v>
      </c>
      <c r="E988" s="69">
        <v>37.649851632047501</v>
      </c>
      <c r="F988" s="67">
        <v>809539</v>
      </c>
      <c r="G988" s="68">
        <v>3</v>
      </c>
      <c r="H988" s="68">
        <v>2010</v>
      </c>
      <c r="I988" s="79" t="str">
        <f t="shared" si="97"/>
        <v>2010-3</v>
      </c>
      <c r="J988" s="75">
        <f>VLOOKUP(I988,Meters!$A$1:$B$165,2,FALSE)</f>
        <v>357035</v>
      </c>
      <c r="K988" s="75">
        <f t="shared" si="98"/>
        <v>1.0545143090186537E-4</v>
      </c>
      <c r="L988" s="75">
        <f t="shared" si="99"/>
        <v>1.121361994546884E-4</v>
      </c>
      <c r="M988" s="83">
        <f t="shared" si="100"/>
        <v>0.8891820580474934</v>
      </c>
      <c r="O988" s="71" t="str">
        <f t="shared" si="101"/>
        <v/>
      </c>
    </row>
    <row r="989" spans="1:15" x14ac:dyDescent="0.2">
      <c r="A989" s="65" t="s">
        <v>52</v>
      </c>
      <c r="B989" s="66">
        <v>70</v>
      </c>
      <c r="C989" s="66">
        <v>118</v>
      </c>
      <c r="D989" s="67">
        <v>14231</v>
      </c>
      <c r="E989" s="69">
        <v>203.3</v>
      </c>
      <c r="F989" s="67">
        <v>2597725</v>
      </c>
      <c r="G989" s="68">
        <v>3</v>
      </c>
      <c r="H989" s="68">
        <v>2010</v>
      </c>
      <c r="I989" s="79" t="str">
        <f t="shared" si="97"/>
        <v>2010-3</v>
      </c>
      <c r="J989" s="75">
        <f>VLOOKUP(I989,Meters!$A$1:$B$165,2,FALSE)</f>
        <v>357035</v>
      </c>
      <c r="K989" s="75">
        <f t="shared" si="98"/>
        <v>5.6941196241264863E-4</v>
      </c>
      <c r="L989" s="75">
        <f t="shared" si="99"/>
        <v>1.7323398332963222E-3</v>
      </c>
      <c r="M989" s="83">
        <f t="shared" si="100"/>
        <v>0.59322033898305082</v>
      </c>
      <c r="O989" s="71" t="str">
        <f t="shared" si="101"/>
        <v>2010-3-ext.</v>
      </c>
    </row>
    <row r="990" spans="1:15" ht="13.5" thickBot="1" x14ac:dyDescent="0.25">
      <c r="A990" s="65" t="s">
        <v>53</v>
      </c>
      <c r="B990" s="66">
        <v>107</v>
      </c>
      <c r="C990" s="66">
        <v>137</v>
      </c>
      <c r="D990" s="67">
        <v>12305</v>
      </c>
      <c r="E990" s="66">
        <v>115</v>
      </c>
      <c r="F990" s="67">
        <v>2529902</v>
      </c>
      <c r="G990" s="68">
        <v>3</v>
      </c>
      <c r="H990" s="68">
        <v>2010</v>
      </c>
      <c r="I990" s="79" t="str">
        <f t="shared" si="97"/>
        <v>2010-3</v>
      </c>
      <c r="J990" s="75">
        <f>VLOOKUP(I990,Meters!$A$1:$B$165,2,FALSE)</f>
        <v>357035</v>
      </c>
      <c r="K990" s="75">
        <f t="shared" si="98"/>
        <v>3.220972733765597E-4</v>
      </c>
      <c r="L990" s="75">
        <f t="shared" si="99"/>
        <v>1.103717372490729E-3</v>
      </c>
      <c r="M990" s="83">
        <f t="shared" si="100"/>
        <v>0.78102189781021902</v>
      </c>
      <c r="O990" s="71" t="str">
        <f t="shared" si="101"/>
        <v>2010-3-ext.</v>
      </c>
    </row>
    <row r="991" spans="1:15" ht="13.5" thickBot="1" x14ac:dyDescent="0.25">
      <c r="A991" s="54" t="s">
        <v>8</v>
      </c>
      <c r="B991" s="55">
        <v>10</v>
      </c>
      <c r="C991" s="55">
        <v>10</v>
      </c>
      <c r="D991" s="55">
        <v>208</v>
      </c>
      <c r="E991" s="56">
        <v>20.8</v>
      </c>
      <c r="F991" s="55">
        <v>69640</v>
      </c>
      <c r="G991" s="57">
        <v>4</v>
      </c>
      <c r="H991" s="57">
        <v>2010</v>
      </c>
      <c r="I991" s="79" t="str">
        <f t="shared" si="97"/>
        <v>2010-4</v>
      </c>
      <c r="J991" s="75">
        <f>VLOOKUP(I991,Meters!$A$1:$B$165,2,FALSE)</f>
        <v>358982</v>
      </c>
      <c r="K991" s="75">
        <f t="shared" si="98"/>
        <v>5.7941623814007387E-5</v>
      </c>
      <c r="L991" s="75">
        <f t="shared" si="99"/>
        <v>3.2332168929547075E-4</v>
      </c>
      <c r="M991" s="83">
        <f t="shared" si="100"/>
        <v>1</v>
      </c>
      <c r="O991" s="71" t="str">
        <f t="shared" si="101"/>
        <v>2010-4-ext.</v>
      </c>
    </row>
    <row r="992" spans="1:15" ht="13.5" thickBot="1" x14ac:dyDescent="0.25">
      <c r="A992" s="54" t="s">
        <v>9</v>
      </c>
      <c r="B992" s="55">
        <v>29</v>
      </c>
      <c r="C992" s="55">
        <v>30</v>
      </c>
      <c r="D992" s="55">
        <v>4157</v>
      </c>
      <c r="E992" s="56">
        <v>143.344827586207</v>
      </c>
      <c r="F992" s="55">
        <v>210285</v>
      </c>
      <c r="G992" s="57">
        <v>4</v>
      </c>
      <c r="H992" s="57">
        <v>2010</v>
      </c>
      <c r="I992" s="79" t="str">
        <f t="shared" si="97"/>
        <v>2010-4</v>
      </c>
      <c r="J992" s="75">
        <f>VLOOKUP(I992,Meters!$A$1:$B$165,2,FALSE)</f>
        <v>358982</v>
      </c>
      <c r="K992" s="75">
        <f t="shared" si="98"/>
        <v>3.9930923440787281E-4</v>
      </c>
      <c r="L992" s="75">
        <f t="shared" si="99"/>
        <v>3.3665601137623097E-4</v>
      </c>
      <c r="M992" s="83">
        <f t="shared" si="100"/>
        <v>0.96666666666666667</v>
      </c>
      <c r="O992" s="71" t="str">
        <f t="shared" si="101"/>
        <v/>
      </c>
    </row>
    <row r="993" spans="1:15" ht="13.5" thickBot="1" x14ac:dyDescent="0.25">
      <c r="A993" s="54" t="s">
        <v>11</v>
      </c>
      <c r="B993" s="55">
        <v>11</v>
      </c>
      <c r="C993" s="55">
        <v>30</v>
      </c>
      <c r="D993" s="55">
        <v>453</v>
      </c>
      <c r="E993" s="56">
        <v>41.181818181818002</v>
      </c>
      <c r="F993" s="55">
        <v>196995</v>
      </c>
      <c r="G993" s="57">
        <v>4</v>
      </c>
      <c r="H993" s="57">
        <v>2010</v>
      </c>
      <c r="I993" s="79" t="str">
        <f t="shared" si="97"/>
        <v>2010-4</v>
      </c>
      <c r="J993" s="75">
        <f>VLOOKUP(I993,Meters!$A$1:$B$165,2,FALSE)</f>
        <v>358982</v>
      </c>
      <c r="K993" s="75">
        <f t="shared" si="98"/>
        <v>1.1471833735902637E-4</v>
      </c>
      <c r="L993" s="75">
        <f t="shared" si="99"/>
        <v>8.3145470449011764E-4</v>
      </c>
      <c r="M993" s="83">
        <f t="shared" si="100"/>
        <v>0.36666666666666664</v>
      </c>
      <c r="O993" s="71" t="str">
        <f t="shared" si="101"/>
        <v>2010-4-ext.</v>
      </c>
    </row>
    <row r="994" spans="1:15" ht="13.5" thickBot="1" x14ac:dyDescent="0.25">
      <c r="A994" s="54" t="s">
        <v>12</v>
      </c>
      <c r="B994" s="55">
        <v>29</v>
      </c>
      <c r="C994" s="55">
        <v>79</v>
      </c>
      <c r="D994" s="55">
        <v>5365</v>
      </c>
      <c r="E994" s="55">
        <v>185</v>
      </c>
      <c r="F994" s="55">
        <v>498643</v>
      </c>
      <c r="G994" s="57">
        <v>4</v>
      </c>
      <c r="H994" s="57">
        <v>2010</v>
      </c>
      <c r="I994" s="79" t="str">
        <f t="shared" si="97"/>
        <v>2010-4</v>
      </c>
      <c r="J994" s="75">
        <f>VLOOKUP(I994,Meters!$A$1:$B$165,2,FALSE)</f>
        <v>358982</v>
      </c>
      <c r="K994" s="75">
        <f t="shared" si="98"/>
        <v>5.1534617334573877E-4</v>
      </c>
      <c r="L994" s="75">
        <f t="shared" si="99"/>
        <v>7.9830308144032062E-4</v>
      </c>
      <c r="M994" s="83">
        <f t="shared" si="100"/>
        <v>0.36708860759493672</v>
      </c>
      <c r="O994" s="71" t="str">
        <f t="shared" si="101"/>
        <v/>
      </c>
    </row>
    <row r="995" spans="1:15" ht="13.5" thickBot="1" x14ac:dyDescent="0.25">
      <c r="A995" s="54" t="s">
        <v>13</v>
      </c>
      <c r="B995" s="55">
        <v>18</v>
      </c>
      <c r="C995" s="55">
        <v>23</v>
      </c>
      <c r="D995" s="55">
        <v>2256</v>
      </c>
      <c r="E995" s="56">
        <v>125.333333333333</v>
      </c>
      <c r="F995" s="55">
        <v>411924</v>
      </c>
      <c r="G995" s="57">
        <v>4</v>
      </c>
      <c r="H995" s="57">
        <v>2010</v>
      </c>
      <c r="I995" s="79" t="str">
        <f t="shared" si="97"/>
        <v>2010-4</v>
      </c>
      <c r="J995" s="75">
        <f>VLOOKUP(I995,Meters!$A$1:$B$165,2,FALSE)</f>
        <v>358982</v>
      </c>
      <c r="K995" s="75">
        <f t="shared" si="98"/>
        <v>3.4913542554594103E-4</v>
      </c>
      <c r="L995" s="75">
        <f t="shared" si="99"/>
        <v>1.0624797653116594E-3</v>
      </c>
      <c r="M995" s="83">
        <f t="shared" si="100"/>
        <v>0.78260869565217395</v>
      </c>
      <c r="O995" s="71" t="str">
        <f t="shared" si="101"/>
        <v>2010-4-ext.</v>
      </c>
    </row>
    <row r="996" spans="1:15" ht="13.5" thickBot="1" x14ac:dyDescent="0.25">
      <c r="A996" s="54" t="s">
        <v>14</v>
      </c>
      <c r="B996" s="55">
        <v>34</v>
      </c>
      <c r="C996" s="55">
        <v>81</v>
      </c>
      <c r="D996" s="55">
        <v>144</v>
      </c>
      <c r="E996" s="56">
        <v>4.2352941176470003</v>
      </c>
      <c r="F996" s="55">
        <v>20196</v>
      </c>
      <c r="G996" s="57">
        <v>4</v>
      </c>
      <c r="H996" s="57">
        <v>2010</v>
      </c>
      <c r="I996" s="79" t="str">
        <f t="shared" si="97"/>
        <v>2010-4</v>
      </c>
      <c r="J996" s="75">
        <f>VLOOKUP(I996,Meters!$A$1:$B$165,2,FALSE)</f>
        <v>358982</v>
      </c>
      <c r="K996" s="75">
        <f t="shared" si="98"/>
        <v>1.1798068197422156E-5</v>
      </c>
      <c r="L996" s="75">
        <f t="shared" si="99"/>
        <v>2.757798441147429E-5</v>
      </c>
      <c r="M996" s="83">
        <f t="shared" si="100"/>
        <v>0.41975308641975306</v>
      </c>
      <c r="O996" s="71" t="str">
        <f t="shared" si="101"/>
        <v/>
      </c>
    </row>
    <row r="997" spans="1:15" ht="13.5" thickBot="1" x14ac:dyDescent="0.25">
      <c r="A997" s="54" t="s">
        <v>15</v>
      </c>
      <c r="B997" s="55">
        <v>36</v>
      </c>
      <c r="C997" s="55">
        <v>39</v>
      </c>
      <c r="D997" s="55">
        <v>5700</v>
      </c>
      <c r="E997" s="56">
        <v>158.333333333333</v>
      </c>
      <c r="F997" s="55">
        <v>832540</v>
      </c>
      <c r="G997" s="57">
        <v>4</v>
      </c>
      <c r="H997" s="57">
        <v>2010</v>
      </c>
      <c r="I997" s="79" t="str">
        <f t="shared" si="97"/>
        <v>2010-4</v>
      </c>
      <c r="J997" s="75">
        <f>VLOOKUP(I997,Meters!$A$1:$B$165,2,FALSE)</f>
        <v>358982</v>
      </c>
      <c r="K997" s="75">
        <f t="shared" si="98"/>
        <v>4.4106204025085662E-4</v>
      </c>
      <c r="L997" s="75">
        <f t="shared" si="99"/>
        <v>1.0736894473404918E-3</v>
      </c>
      <c r="M997" s="83">
        <f t="shared" si="100"/>
        <v>0.92307692307692313</v>
      </c>
      <c r="O997" s="71" t="str">
        <f t="shared" si="101"/>
        <v/>
      </c>
    </row>
    <row r="998" spans="1:15" ht="13.5" thickBot="1" x14ac:dyDescent="0.25">
      <c r="A998" s="54" t="s">
        <v>16</v>
      </c>
      <c r="B998" s="55">
        <v>76</v>
      </c>
      <c r="C998" s="55">
        <v>114</v>
      </c>
      <c r="D998" s="55">
        <v>219</v>
      </c>
      <c r="E998" s="56">
        <v>2.8815789473679998</v>
      </c>
      <c r="F998" s="55">
        <v>28515</v>
      </c>
      <c r="G998" s="57">
        <v>4</v>
      </c>
      <c r="H998" s="57">
        <v>2010</v>
      </c>
      <c r="I998" s="79" t="str">
        <f t="shared" si="97"/>
        <v>2010-4</v>
      </c>
      <c r="J998" s="75">
        <f>VLOOKUP(I998,Meters!$A$1:$B$165,2,FALSE)</f>
        <v>358982</v>
      </c>
      <c r="K998" s="75">
        <f t="shared" si="98"/>
        <v>8.0270847768634633E-6</v>
      </c>
      <c r="L998" s="75">
        <f t="shared" si="99"/>
        <v>1.7419507032896626E-5</v>
      </c>
      <c r="M998" s="83">
        <f t="shared" si="100"/>
        <v>0.66666666666666663</v>
      </c>
      <c r="O998" s="71" t="str">
        <f t="shared" si="101"/>
        <v/>
      </c>
    </row>
    <row r="999" spans="1:15" ht="13.5" thickBot="1" x14ac:dyDescent="0.25">
      <c r="A999" s="54" t="s">
        <v>17</v>
      </c>
      <c r="B999" s="55">
        <v>5</v>
      </c>
      <c r="C999" s="55">
        <v>7</v>
      </c>
      <c r="D999" s="55">
        <v>730</v>
      </c>
      <c r="E999" s="55">
        <v>146</v>
      </c>
      <c r="F999" s="55">
        <v>239117</v>
      </c>
      <c r="G999" s="57">
        <v>4</v>
      </c>
      <c r="H999" s="57">
        <v>2010</v>
      </c>
      <c r="I999" s="79" t="str">
        <f t="shared" si="97"/>
        <v>2010-4</v>
      </c>
      <c r="J999" s="75">
        <f>VLOOKUP(I999,Meters!$A$1:$B$165,2,FALSE)</f>
        <v>358982</v>
      </c>
      <c r="K999" s="75">
        <f t="shared" si="98"/>
        <v>4.0670562869447494E-4</v>
      </c>
      <c r="L999" s="75">
        <f t="shared" si="99"/>
        <v>2.2203248816560907E-3</v>
      </c>
      <c r="M999" s="83">
        <f t="shared" si="100"/>
        <v>0.7142857142857143</v>
      </c>
      <c r="O999" s="71" t="str">
        <f t="shared" si="101"/>
        <v>2010-4-ext.</v>
      </c>
    </row>
    <row r="1000" spans="1:15" ht="13.5" thickBot="1" x14ac:dyDescent="0.25">
      <c r="A1000" s="54" t="s">
        <v>18</v>
      </c>
      <c r="B1000" s="55">
        <v>332</v>
      </c>
      <c r="C1000" s="55">
        <v>429</v>
      </c>
      <c r="D1000" s="55">
        <v>4</v>
      </c>
      <c r="E1000" s="56">
        <v>1.2048192770999999E-2</v>
      </c>
      <c r="F1000" s="55">
        <v>786</v>
      </c>
      <c r="G1000" s="57">
        <v>4</v>
      </c>
      <c r="H1000" s="57">
        <v>2010</v>
      </c>
      <c r="I1000" s="79" t="str">
        <f t="shared" si="97"/>
        <v>2010-4</v>
      </c>
      <c r="J1000" s="75">
        <f>VLOOKUP(I1000,Meters!$A$1:$B$165,2,FALSE)</f>
        <v>358982</v>
      </c>
      <c r="K1000" s="75">
        <f t="shared" si="98"/>
        <v>3.3562108325765637E-8</v>
      </c>
      <c r="L1000" s="75">
        <f t="shared" si="99"/>
        <v>1.0991590476688245E-7</v>
      </c>
      <c r="M1000" s="83">
        <f t="shared" si="100"/>
        <v>0.77389277389277389</v>
      </c>
      <c r="O1000" s="71" t="str">
        <f t="shared" si="101"/>
        <v>2010-4-ext.</v>
      </c>
    </row>
    <row r="1001" spans="1:15" ht="13.5" thickBot="1" x14ac:dyDescent="0.25">
      <c r="A1001" s="54" t="s">
        <v>19</v>
      </c>
      <c r="B1001" s="55">
        <v>52</v>
      </c>
      <c r="C1001" s="55">
        <v>58</v>
      </c>
      <c r="D1001" s="55">
        <v>3312</v>
      </c>
      <c r="E1001" s="56">
        <v>63.692307692306997</v>
      </c>
      <c r="F1001" s="55">
        <v>453560</v>
      </c>
      <c r="G1001" s="57">
        <v>4</v>
      </c>
      <c r="H1001" s="57">
        <v>2010</v>
      </c>
      <c r="I1001" s="79" t="str">
        <f t="shared" si="97"/>
        <v>2010-4</v>
      </c>
      <c r="J1001" s="75">
        <f>VLOOKUP(I1001,Meters!$A$1:$B$165,2,FALSE)</f>
        <v>358982</v>
      </c>
      <c r="K1001" s="75">
        <f t="shared" si="98"/>
        <v>1.7742479481507986E-4</v>
      </c>
      <c r="L1001" s="75">
        <f t="shared" si="99"/>
        <v>4.0495566594367767E-4</v>
      </c>
      <c r="M1001" s="83">
        <f t="shared" si="100"/>
        <v>0.89655172413793105</v>
      </c>
      <c r="O1001" s="71" t="str">
        <f t="shared" si="101"/>
        <v/>
      </c>
    </row>
    <row r="1002" spans="1:15" ht="13.5" thickBot="1" x14ac:dyDescent="0.25">
      <c r="A1002" s="54" t="s">
        <v>20</v>
      </c>
      <c r="B1002" s="55">
        <v>13</v>
      </c>
      <c r="C1002" s="55">
        <v>22</v>
      </c>
      <c r="D1002" s="55">
        <v>79</v>
      </c>
      <c r="E1002" s="56">
        <v>6.0769230769230003</v>
      </c>
      <c r="F1002" s="55">
        <v>21470</v>
      </c>
      <c r="G1002" s="57">
        <v>4</v>
      </c>
      <c r="H1002" s="57">
        <v>2010</v>
      </c>
      <c r="I1002" s="79" t="str">
        <f t="shared" si="97"/>
        <v>2010-4</v>
      </c>
      <c r="J1002" s="75">
        <f>VLOOKUP(I1002,Meters!$A$1:$B$165,2,FALSE)</f>
        <v>358982</v>
      </c>
      <c r="K1002" s="75">
        <f t="shared" si="98"/>
        <v>1.6928211099506383E-5</v>
      </c>
      <c r="L1002" s="75">
        <f t="shared" si="99"/>
        <v>7.6676939305148116E-5</v>
      </c>
      <c r="M1002" s="83">
        <f t="shared" si="100"/>
        <v>0.59090909090909094</v>
      </c>
      <c r="O1002" s="71" t="str">
        <f t="shared" si="101"/>
        <v>2010-4-ext.</v>
      </c>
    </row>
    <row r="1003" spans="1:15" ht="13.5" thickBot="1" x14ac:dyDescent="0.25">
      <c r="A1003" s="54" t="s">
        <v>22</v>
      </c>
      <c r="B1003" s="55">
        <v>31</v>
      </c>
      <c r="C1003" s="55">
        <v>72</v>
      </c>
      <c r="D1003" s="55">
        <v>103</v>
      </c>
      <c r="E1003" s="56">
        <v>3.322580645161</v>
      </c>
      <c r="F1003" s="55">
        <v>7298</v>
      </c>
      <c r="G1003" s="57">
        <v>4</v>
      </c>
      <c r="H1003" s="57">
        <v>2010</v>
      </c>
      <c r="I1003" s="79" t="str">
        <f t="shared" si="97"/>
        <v>2010-4</v>
      </c>
      <c r="J1003" s="75">
        <f>VLOOKUP(I1003,Meters!$A$1:$B$165,2,FALSE)</f>
        <v>358982</v>
      </c>
      <c r="K1003" s="75">
        <f t="shared" si="98"/>
        <v>9.2555633573856066E-6</v>
      </c>
      <c r="L1003" s="75">
        <f t="shared" si="99"/>
        <v>1.0929951679967663E-5</v>
      </c>
      <c r="M1003" s="83">
        <f t="shared" si="100"/>
        <v>0.43055555555555558</v>
      </c>
      <c r="O1003" s="71" t="str">
        <f t="shared" si="101"/>
        <v/>
      </c>
    </row>
    <row r="1004" spans="1:15" ht="13.5" thickBot="1" x14ac:dyDescent="0.25">
      <c r="A1004" s="54" t="s">
        <v>23</v>
      </c>
      <c r="B1004" s="55">
        <v>20</v>
      </c>
      <c r="C1004" s="55">
        <v>20</v>
      </c>
      <c r="D1004" s="55">
        <v>1509</v>
      </c>
      <c r="E1004" s="56">
        <v>75.45</v>
      </c>
      <c r="F1004" s="55">
        <v>99940</v>
      </c>
      <c r="G1004" s="57">
        <v>4</v>
      </c>
      <c r="H1004" s="57">
        <v>2010</v>
      </c>
      <c r="I1004" s="79" t="str">
        <f t="shared" si="97"/>
        <v>2010-4</v>
      </c>
      <c r="J1004" s="75">
        <f>VLOOKUP(I1004,Meters!$A$1:$B$165,2,FALSE)</f>
        <v>358982</v>
      </c>
      <c r="K1004" s="75">
        <f t="shared" si="98"/>
        <v>2.101776690753297E-4</v>
      </c>
      <c r="L1004" s="75">
        <f t="shared" si="99"/>
        <v>2.3199863317195104E-4</v>
      </c>
      <c r="M1004" s="83">
        <f t="shared" si="100"/>
        <v>1</v>
      </c>
      <c r="O1004" s="71" t="str">
        <f t="shared" si="101"/>
        <v/>
      </c>
    </row>
    <row r="1005" spans="1:15" ht="13.5" thickBot="1" x14ac:dyDescent="0.25">
      <c r="A1005" s="54" t="s">
        <v>24</v>
      </c>
      <c r="B1005" s="55">
        <v>31</v>
      </c>
      <c r="C1005" s="55">
        <v>380</v>
      </c>
      <c r="D1005" s="55">
        <v>13</v>
      </c>
      <c r="E1005" s="56">
        <v>0.41935483870899998</v>
      </c>
      <c r="F1005" s="55">
        <v>7233</v>
      </c>
      <c r="G1005" s="57">
        <v>4</v>
      </c>
      <c r="H1005" s="57">
        <v>2010</v>
      </c>
      <c r="I1005" s="79" t="str">
        <f t="shared" si="97"/>
        <v>2010-4</v>
      </c>
      <c r="J1005" s="75">
        <f>VLOOKUP(I1005,Meters!$A$1:$B$165,2,FALSE)</f>
        <v>358982</v>
      </c>
      <c r="K1005" s="75">
        <f t="shared" si="98"/>
        <v>1.1681778994740683E-6</v>
      </c>
      <c r="L1005" s="75">
        <f t="shared" si="99"/>
        <v>1.0832603521661455E-5</v>
      </c>
      <c r="M1005" s="83">
        <f t="shared" si="100"/>
        <v>8.1578947368421056E-2</v>
      </c>
      <c r="O1005" s="71" t="str">
        <f t="shared" si="101"/>
        <v>2010-4-ext.</v>
      </c>
    </row>
    <row r="1006" spans="1:15" ht="13.5" thickBot="1" x14ac:dyDescent="0.25">
      <c r="A1006" s="54" t="s">
        <v>57</v>
      </c>
      <c r="B1006" s="55">
        <v>0</v>
      </c>
      <c r="C1006" s="55">
        <v>1</v>
      </c>
      <c r="D1006" s="55">
        <v>4</v>
      </c>
      <c r="E1006" s="58"/>
      <c r="F1006" s="55">
        <v>288</v>
      </c>
      <c r="G1006" s="57">
        <v>4</v>
      </c>
      <c r="H1006" s="57">
        <v>2010</v>
      </c>
      <c r="I1006" s="79" t="str">
        <f t="shared" si="97"/>
        <v>2010-4</v>
      </c>
      <c r="J1006" s="75">
        <f>VLOOKUP(I1006,Meters!$A$1:$B$165,2,FALSE)</f>
        <v>358982</v>
      </c>
      <c r="K1006" s="75">
        <f t="shared" si="98"/>
        <v>0</v>
      </c>
      <c r="L1006" s="75">
        <f t="shared" si="99"/>
        <v>0</v>
      </c>
      <c r="M1006" s="83">
        <f t="shared" si="100"/>
        <v>0</v>
      </c>
      <c r="O1006" s="71" t="str">
        <f t="shared" si="101"/>
        <v/>
      </c>
    </row>
    <row r="1007" spans="1:15" ht="13.5" thickBot="1" x14ac:dyDescent="0.25">
      <c r="A1007" s="54" t="s">
        <v>26</v>
      </c>
      <c r="B1007" s="55">
        <v>12</v>
      </c>
      <c r="C1007" s="55">
        <v>18</v>
      </c>
      <c r="D1007" s="55">
        <v>2003</v>
      </c>
      <c r="E1007" s="56">
        <v>166.916666666667</v>
      </c>
      <c r="F1007" s="55">
        <v>352270</v>
      </c>
      <c r="G1007" s="57">
        <v>4</v>
      </c>
      <c r="H1007" s="57">
        <v>2010</v>
      </c>
      <c r="I1007" s="79" t="str">
        <f t="shared" si="97"/>
        <v>2010-4</v>
      </c>
      <c r="J1007" s="75">
        <f>VLOOKUP(I1007,Meters!$A$1:$B$165,2,FALSE)</f>
        <v>358982</v>
      </c>
      <c r="K1007" s="75">
        <f t="shared" si="98"/>
        <v>4.6497224559077332E-4</v>
      </c>
      <c r="L1007" s="75">
        <f t="shared" si="99"/>
        <v>1.3629203940278059E-3</v>
      </c>
      <c r="M1007" s="83">
        <f t="shared" si="100"/>
        <v>0.66666666666666663</v>
      </c>
      <c r="O1007" s="71" t="str">
        <f t="shared" si="101"/>
        <v/>
      </c>
    </row>
    <row r="1008" spans="1:15" ht="13.5" thickBot="1" x14ac:dyDescent="0.25">
      <c r="A1008" s="54" t="s">
        <v>27</v>
      </c>
      <c r="B1008" s="55">
        <v>7</v>
      </c>
      <c r="C1008" s="55">
        <v>10</v>
      </c>
      <c r="D1008" s="55">
        <v>861</v>
      </c>
      <c r="E1008" s="55">
        <v>123</v>
      </c>
      <c r="F1008" s="55">
        <v>184363</v>
      </c>
      <c r="G1008" s="57">
        <v>4</v>
      </c>
      <c r="H1008" s="57">
        <v>2010</v>
      </c>
      <c r="I1008" s="79" t="str">
        <f t="shared" si="97"/>
        <v>2010-4</v>
      </c>
      <c r="J1008" s="75">
        <f>VLOOKUP(I1008,Meters!$A$1:$B$165,2,FALSE)</f>
        <v>358982</v>
      </c>
      <c r="K1008" s="75">
        <f t="shared" si="98"/>
        <v>3.4263556390013984E-4</v>
      </c>
      <c r="L1008" s="75">
        <f t="shared" si="99"/>
        <v>1.2227897883724638E-3</v>
      </c>
      <c r="M1008" s="83">
        <f t="shared" si="100"/>
        <v>0.7</v>
      </c>
      <c r="O1008" s="71" t="str">
        <f t="shared" si="101"/>
        <v>2010-4-ext.</v>
      </c>
    </row>
    <row r="1009" spans="1:15" ht="13.5" thickBot="1" x14ac:dyDescent="0.25">
      <c r="A1009" s="54" t="s">
        <v>28</v>
      </c>
      <c r="B1009" s="55">
        <v>2</v>
      </c>
      <c r="C1009" s="55">
        <v>2</v>
      </c>
      <c r="D1009" s="55">
        <v>7</v>
      </c>
      <c r="E1009" s="56">
        <v>3.5</v>
      </c>
      <c r="F1009" s="55">
        <v>964</v>
      </c>
      <c r="G1009" s="57">
        <v>4</v>
      </c>
      <c r="H1009" s="57">
        <v>2010</v>
      </c>
      <c r="I1009" s="79" t="str">
        <f t="shared" si="97"/>
        <v>2010-4</v>
      </c>
      <c r="J1009" s="75">
        <f>VLOOKUP(I1009,Meters!$A$1:$B$165,2,FALSE)</f>
        <v>358982</v>
      </c>
      <c r="K1009" s="75">
        <f t="shared" si="98"/>
        <v>9.7497924687031665E-6</v>
      </c>
      <c r="L1009" s="75">
        <f t="shared" si="99"/>
        <v>2.237809509483298E-5</v>
      </c>
      <c r="M1009" s="83">
        <f t="shared" si="100"/>
        <v>1</v>
      </c>
      <c r="O1009" s="71" t="str">
        <f t="shared" si="101"/>
        <v/>
      </c>
    </row>
    <row r="1010" spans="1:15" ht="13.5" thickBot="1" x14ac:dyDescent="0.25">
      <c r="A1010" s="54" t="s">
        <v>30</v>
      </c>
      <c r="B1010" s="55">
        <v>875</v>
      </c>
      <c r="C1010" s="55">
        <v>875</v>
      </c>
      <c r="D1010" s="55">
        <v>9328</v>
      </c>
      <c r="E1010" s="56">
        <v>10.660571428571</v>
      </c>
      <c r="F1010" s="55">
        <v>678633</v>
      </c>
      <c r="G1010" s="57">
        <v>4</v>
      </c>
      <c r="H1010" s="57">
        <v>2010</v>
      </c>
      <c r="I1010" s="79" t="str">
        <f t="shared" si="97"/>
        <v>2010-4</v>
      </c>
      <c r="J1010" s="75">
        <f>VLOOKUP(I1010,Meters!$A$1:$B$165,2,FALSE)</f>
        <v>358982</v>
      </c>
      <c r="K1010" s="75">
        <f t="shared" si="98"/>
        <v>2.9696674007529627E-5</v>
      </c>
      <c r="L1010" s="75">
        <f t="shared" si="99"/>
        <v>3.6008331496126086E-5</v>
      </c>
      <c r="M1010" s="83">
        <f t="shared" si="100"/>
        <v>1</v>
      </c>
      <c r="O1010" s="71" t="str">
        <f t="shared" si="101"/>
        <v/>
      </c>
    </row>
    <row r="1011" spans="1:15" ht="13.5" thickBot="1" x14ac:dyDescent="0.25">
      <c r="A1011" s="54" t="s">
        <v>31</v>
      </c>
      <c r="B1011" s="55">
        <v>83</v>
      </c>
      <c r="C1011" s="55">
        <v>111</v>
      </c>
      <c r="D1011" s="55">
        <v>23290</v>
      </c>
      <c r="E1011" s="56">
        <v>280.60240963855398</v>
      </c>
      <c r="F1011" s="55">
        <v>627352</v>
      </c>
      <c r="G1011" s="57">
        <v>4</v>
      </c>
      <c r="H1011" s="57">
        <v>2010</v>
      </c>
      <c r="I1011" s="79" t="str">
        <f t="shared" si="97"/>
        <v>2010-4</v>
      </c>
      <c r="J1011" s="75">
        <f>VLOOKUP(I1011,Meters!$A$1:$B$165,2,FALSE)</f>
        <v>358982</v>
      </c>
      <c r="K1011" s="75">
        <f t="shared" si="98"/>
        <v>7.8166150291255265E-4</v>
      </c>
      <c r="L1011" s="75">
        <f t="shared" si="99"/>
        <v>3.5092092970888486E-4</v>
      </c>
      <c r="M1011" s="83">
        <f t="shared" si="100"/>
        <v>0.74774774774774777</v>
      </c>
      <c r="O1011" s="71" t="str">
        <f t="shared" si="101"/>
        <v/>
      </c>
    </row>
    <row r="1012" spans="1:15" ht="13.5" thickBot="1" x14ac:dyDescent="0.25">
      <c r="A1012" s="54" t="s">
        <v>32</v>
      </c>
      <c r="B1012" s="55">
        <v>12</v>
      </c>
      <c r="C1012" s="55">
        <v>15</v>
      </c>
      <c r="D1012" s="55">
        <v>5708</v>
      </c>
      <c r="E1012" s="56">
        <v>475.66666666666703</v>
      </c>
      <c r="F1012" s="55">
        <v>924213</v>
      </c>
      <c r="G1012" s="57">
        <v>4</v>
      </c>
      <c r="H1012" s="57">
        <v>2010</v>
      </c>
      <c r="I1012" s="79" t="str">
        <f t="shared" si="97"/>
        <v>2010-4</v>
      </c>
      <c r="J1012" s="75">
        <f>VLOOKUP(I1012,Meters!$A$1:$B$165,2,FALSE)</f>
        <v>358982</v>
      </c>
      <c r="K1012" s="75">
        <f t="shared" si="98"/>
        <v>1.3250432240799455E-3</v>
      </c>
      <c r="L1012" s="75">
        <f t="shared" si="99"/>
        <v>3.5757479947926846E-3</v>
      </c>
      <c r="M1012" s="83">
        <f t="shared" si="100"/>
        <v>0.8</v>
      </c>
      <c r="O1012" s="71" t="str">
        <f t="shared" si="101"/>
        <v/>
      </c>
    </row>
    <row r="1013" spans="1:15" ht="13.5" thickBot="1" x14ac:dyDescent="0.25">
      <c r="A1013" s="54" t="s">
        <v>33</v>
      </c>
      <c r="B1013" s="55">
        <v>3</v>
      </c>
      <c r="C1013" s="55">
        <v>12</v>
      </c>
      <c r="D1013" s="55">
        <v>282</v>
      </c>
      <c r="E1013" s="55">
        <v>94</v>
      </c>
      <c r="F1013" s="55">
        <v>93741</v>
      </c>
      <c r="G1013" s="57">
        <v>4</v>
      </c>
      <c r="H1013" s="57">
        <v>2010</v>
      </c>
      <c r="I1013" s="79" t="str">
        <f t="shared" si="97"/>
        <v>2010-4</v>
      </c>
      <c r="J1013" s="75">
        <f>VLOOKUP(I1013,Meters!$A$1:$B$165,2,FALSE)</f>
        <v>358982</v>
      </c>
      <c r="K1013" s="75">
        <f t="shared" si="98"/>
        <v>2.6185156915945645E-4</v>
      </c>
      <c r="L1013" s="75">
        <f t="shared" si="99"/>
        <v>1.4507226917598467E-3</v>
      </c>
      <c r="M1013" s="83">
        <f t="shared" si="100"/>
        <v>0.25</v>
      </c>
      <c r="O1013" s="71" t="str">
        <f t="shared" si="101"/>
        <v>2010-4-ext.</v>
      </c>
    </row>
    <row r="1014" spans="1:15" ht="13.5" thickBot="1" x14ac:dyDescent="0.25">
      <c r="A1014" s="54" t="s">
        <v>55</v>
      </c>
      <c r="B1014" s="55">
        <v>8</v>
      </c>
      <c r="C1014" s="55">
        <v>10</v>
      </c>
      <c r="D1014" s="55">
        <v>564</v>
      </c>
      <c r="E1014" s="56">
        <v>70.5</v>
      </c>
      <c r="F1014" s="55">
        <v>51882</v>
      </c>
      <c r="G1014" s="57">
        <v>4</v>
      </c>
      <c r="H1014" s="57">
        <v>2010</v>
      </c>
      <c r="I1014" s="79" t="str">
        <f t="shared" si="97"/>
        <v>2010-4</v>
      </c>
      <c r="J1014" s="75">
        <f>VLOOKUP(I1014,Meters!$A$1:$B$165,2,FALSE)</f>
        <v>358982</v>
      </c>
      <c r="K1014" s="75">
        <f t="shared" si="98"/>
        <v>1.9638867686959233E-4</v>
      </c>
      <c r="L1014" s="75">
        <f t="shared" si="99"/>
        <v>3.0109448384598667E-4</v>
      </c>
      <c r="M1014" s="83">
        <f t="shared" si="100"/>
        <v>0.8</v>
      </c>
      <c r="O1014" s="71" t="str">
        <f t="shared" si="101"/>
        <v/>
      </c>
    </row>
    <row r="1015" spans="1:15" ht="13.5" thickBot="1" x14ac:dyDescent="0.25">
      <c r="A1015" s="54" t="s">
        <v>35</v>
      </c>
      <c r="B1015" s="55">
        <v>7</v>
      </c>
      <c r="C1015" s="55">
        <v>7</v>
      </c>
      <c r="D1015" s="55">
        <v>2092</v>
      </c>
      <c r="E1015" s="56">
        <v>298.857142857143</v>
      </c>
      <c r="F1015" s="55">
        <v>173755</v>
      </c>
      <c r="G1015" s="57">
        <v>4</v>
      </c>
      <c r="H1015" s="57">
        <v>2010</v>
      </c>
      <c r="I1015" s="79" t="str">
        <f t="shared" si="97"/>
        <v>2010-4</v>
      </c>
      <c r="J1015" s="75">
        <f>VLOOKUP(I1015,Meters!$A$1:$B$165,2,FALSE)</f>
        <v>358982</v>
      </c>
      <c r="K1015" s="75">
        <f t="shared" si="98"/>
        <v>8.3251289161334835E-4</v>
      </c>
      <c r="L1015" s="75">
        <f t="shared" si="99"/>
        <v>1.1524321023125982E-3</v>
      </c>
      <c r="M1015" s="83">
        <f t="shared" si="100"/>
        <v>1</v>
      </c>
      <c r="O1015" s="71" t="str">
        <f t="shared" si="101"/>
        <v/>
      </c>
    </row>
    <row r="1016" spans="1:15" ht="13.5" thickBot="1" x14ac:dyDescent="0.25">
      <c r="A1016" s="54" t="s">
        <v>36</v>
      </c>
      <c r="B1016" s="55">
        <v>167</v>
      </c>
      <c r="C1016" s="55">
        <v>389</v>
      </c>
      <c r="D1016" s="55">
        <v>5968</v>
      </c>
      <c r="E1016" s="56">
        <v>35.736526946106999</v>
      </c>
      <c r="F1016" s="55">
        <v>1541151</v>
      </c>
      <c r="G1016" s="57">
        <v>4</v>
      </c>
      <c r="H1016" s="57">
        <v>2010</v>
      </c>
      <c r="I1016" s="79" t="str">
        <f t="shared" si="97"/>
        <v>2010-4</v>
      </c>
      <c r="J1016" s="75">
        <f>VLOOKUP(I1016,Meters!$A$1:$B$165,2,FALSE)</f>
        <v>358982</v>
      </c>
      <c r="K1016" s="75">
        <f t="shared" si="98"/>
        <v>9.9549634650503366E-5</v>
      </c>
      <c r="L1016" s="75">
        <f t="shared" si="99"/>
        <v>4.2845458833572919E-4</v>
      </c>
      <c r="M1016" s="83">
        <f t="shared" si="100"/>
        <v>0.42930591259640105</v>
      </c>
      <c r="O1016" s="71" t="str">
        <f t="shared" si="101"/>
        <v>2010-4-ext.</v>
      </c>
    </row>
    <row r="1017" spans="1:15" ht="13.5" thickBot="1" x14ac:dyDescent="0.25">
      <c r="A1017" s="54" t="s">
        <v>37</v>
      </c>
      <c r="B1017" s="55">
        <v>26</v>
      </c>
      <c r="C1017" s="55">
        <v>51</v>
      </c>
      <c r="D1017" s="55">
        <v>106</v>
      </c>
      <c r="E1017" s="56">
        <v>4.0769230769230003</v>
      </c>
      <c r="F1017" s="55">
        <v>33589</v>
      </c>
      <c r="G1017" s="57">
        <v>4</v>
      </c>
      <c r="H1017" s="57">
        <v>2010</v>
      </c>
      <c r="I1017" s="79" t="str">
        <f t="shared" si="97"/>
        <v>2010-4</v>
      </c>
      <c r="J1017" s="75">
        <f>VLOOKUP(I1017,Meters!$A$1:$B$165,2,FALSE)</f>
        <v>358982</v>
      </c>
      <c r="K1017" s="75">
        <f t="shared" si="98"/>
        <v>1.1356901117390288E-5</v>
      </c>
      <c r="L1017" s="75">
        <f t="shared" si="99"/>
        <v>5.9979080445286537E-5</v>
      </c>
      <c r="M1017" s="83">
        <f t="shared" si="100"/>
        <v>0.50980392156862742</v>
      </c>
      <c r="O1017" s="71" t="str">
        <f t="shared" si="101"/>
        <v>2010-4-ext.</v>
      </c>
    </row>
    <row r="1018" spans="1:15" ht="13.5" thickBot="1" x14ac:dyDescent="0.25">
      <c r="A1018" s="54" t="s">
        <v>38</v>
      </c>
      <c r="B1018" s="55">
        <v>325</v>
      </c>
      <c r="C1018" s="55">
        <v>541</v>
      </c>
      <c r="D1018" s="55">
        <v>28515</v>
      </c>
      <c r="E1018" s="56">
        <v>87.738461538460996</v>
      </c>
      <c r="F1018" s="55">
        <v>5073519</v>
      </c>
      <c r="G1018" s="57">
        <v>4</v>
      </c>
      <c r="H1018" s="57">
        <v>2010</v>
      </c>
      <c r="I1018" s="79" t="str">
        <f t="shared" si="97"/>
        <v>2010-4</v>
      </c>
      <c r="J1018" s="75">
        <f>VLOOKUP(I1018,Meters!$A$1:$B$165,2,FALSE)</f>
        <v>358982</v>
      </c>
      <c r="K1018" s="75">
        <f t="shared" si="98"/>
        <v>2.444090832923684E-4</v>
      </c>
      <c r="L1018" s="75">
        <f t="shared" si="99"/>
        <v>7.2477300126039723E-4</v>
      </c>
      <c r="M1018" s="83">
        <f t="shared" si="100"/>
        <v>0.60073937153419599</v>
      </c>
      <c r="O1018" s="71" t="str">
        <f t="shared" si="101"/>
        <v/>
      </c>
    </row>
    <row r="1019" spans="1:15" ht="13.5" thickBot="1" x14ac:dyDescent="0.25">
      <c r="A1019" s="54" t="s">
        <v>39</v>
      </c>
      <c r="B1019" s="55">
        <v>46</v>
      </c>
      <c r="C1019" s="55">
        <v>50</v>
      </c>
      <c r="D1019" s="55">
        <v>540</v>
      </c>
      <c r="E1019" s="56">
        <v>11.739130434782</v>
      </c>
      <c r="F1019" s="55">
        <v>53662</v>
      </c>
      <c r="G1019" s="57">
        <v>4</v>
      </c>
      <c r="H1019" s="57">
        <v>2010</v>
      </c>
      <c r="I1019" s="79" t="str">
        <f t="shared" si="97"/>
        <v>2010-4</v>
      </c>
      <c r="J1019" s="75">
        <f>VLOOKUP(I1019,Meters!$A$1:$B$165,2,FALSE)</f>
        <v>358982</v>
      </c>
      <c r="K1019" s="75">
        <f t="shared" si="98"/>
        <v>3.2701167286331906E-5</v>
      </c>
      <c r="L1019" s="75">
        <f t="shared" si="99"/>
        <v>5.41608036703439E-5</v>
      </c>
      <c r="M1019" s="83">
        <f t="shared" si="100"/>
        <v>0.92</v>
      </c>
      <c r="O1019" s="71" t="str">
        <f t="shared" si="101"/>
        <v/>
      </c>
    </row>
    <row r="1020" spans="1:15" ht="13.5" thickBot="1" x14ac:dyDescent="0.25">
      <c r="A1020" s="54" t="s">
        <v>40</v>
      </c>
      <c r="B1020" s="55">
        <v>2</v>
      </c>
      <c r="C1020" s="55">
        <v>2</v>
      </c>
      <c r="D1020" s="55">
        <v>7</v>
      </c>
      <c r="E1020" s="56">
        <v>3.5</v>
      </c>
      <c r="F1020" s="55">
        <v>259</v>
      </c>
      <c r="G1020" s="57">
        <v>4</v>
      </c>
      <c r="H1020" s="57">
        <v>2010</v>
      </c>
      <c r="I1020" s="79" t="str">
        <f t="shared" si="97"/>
        <v>2010-4</v>
      </c>
      <c r="J1020" s="75">
        <f>VLOOKUP(I1020,Meters!$A$1:$B$165,2,FALSE)</f>
        <v>358982</v>
      </c>
      <c r="K1020" s="75">
        <f t="shared" si="98"/>
        <v>9.7497924687031665E-6</v>
      </c>
      <c r="L1020" s="75">
        <f t="shared" si="99"/>
        <v>6.0123720223669531E-6</v>
      </c>
      <c r="M1020" s="83">
        <f t="shared" si="100"/>
        <v>1</v>
      </c>
      <c r="O1020" s="71" t="str">
        <f t="shared" si="101"/>
        <v/>
      </c>
    </row>
    <row r="1021" spans="1:15" ht="13.5" thickBot="1" x14ac:dyDescent="0.25">
      <c r="A1021" s="54" t="s">
        <v>42</v>
      </c>
      <c r="B1021" s="55">
        <v>1</v>
      </c>
      <c r="C1021" s="55">
        <v>1</v>
      </c>
      <c r="D1021" s="55">
        <v>75</v>
      </c>
      <c r="E1021" s="55">
        <v>75</v>
      </c>
      <c r="F1021" s="55">
        <v>375</v>
      </c>
      <c r="G1021" s="57">
        <v>4</v>
      </c>
      <c r="H1021" s="57">
        <v>2010</v>
      </c>
      <c r="I1021" s="79" t="str">
        <f t="shared" si="97"/>
        <v>2010-4</v>
      </c>
      <c r="J1021" s="75">
        <f>VLOOKUP(I1021,Meters!$A$1:$B$165,2,FALSE)</f>
        <v>358982</v>
      </c>
      <c r="K1021" s="75">
        <f t="shared" si="98"/>
        <v>2.0892412432935357E-4</v>
      </c>
      <c r="L1021" s="75">
        <f t="shared" si="99"/>
        <v>1.7410343694112796E-5</v>
      </c>
      <c r="M1021" s="83">
        <f t="shared" si="100"/>
        <v>1</v>
      </c>
      <c r="O1021" s="71" t="str">
        <f t="shared" si="101"/>
        <v/>
      </c>
    </row>
    <row r="1022" spans="1:15" ht="13.5" thickBot="1" x14ac:dyDescent="0.25">
      <c r="A1022" s="54" t="s">
        <v>43</v>
      </c>
      <c r="B1022" s="55">
        <v>32</v>
      </c>
      <c r="C1022" s="55">
        <v>33</v>
      </c>
      <c r="D1022" s="55">
        <v>361</v>
      </c>
      <c r="E1022" s="56">
        <v>11.28125</v>
      </c>
      <c r="F1022" s="55">
        <v>95838</v>
      </c>
      <c r="G1022" s="57">
        <v>4</v>
      </c>
      <c r="H1022" s="57">
        <v>2010</v>
      </c>
      <c r="I1022" s="79" t="str">
        <f t="shared" si="97"/>
        <v>2010-4</v>
      </c>
      <c r="J1022" s="75">
        <f>VLOOKUP(I1022,Meters!$A$1:$B$165,2,FALSE)</f>
        <v>358982</v>
      </c>
      <c r="K1022" s="75">
        <f t="shared" si="98"/>
        <v>3.1425670367873596E-5</v>
      </c>
      <c r="L1022" s="75">
        <f t="shared" si="99"/>
        <v>1.3904770991303181E-4</v>
      </c>
      <c r="M1022" s="83">
        <f t="shared" si="100"/>
        <v>0.96969696969696972</v>
      </c>
      <c r="O1022" s="71" t="str">
        <f t="shared" si="101"/>
        <v>2010-4-ext.</v>
      </c>
    </row>
    <row r="1023" spans="1:15" ht="13.5" thickBot="1" x14ac:dyDescent="0.25">
      <c r="A1023" s="54" t="s">
        <v>44</v>
      </c>
      <c r="B1023" s="55">
        <v>12</v>
      </c>
      <c r="C1023" s="55">
        <v>13</v>
      </c>
      <c r="D1023" s="55">
        <v>149</v>
      </c>
      <c r="E1023" s="56">
        <v>12.416666666666</v>
      </c>
      <c r="F1023" s="55">
        <v>37716</v>
      </c>
      <c r="G1023" s="57">
        <v>4</v>
      </c>
      <c r="H1023" s="57">
        <v>2010</v>
      </c>
      <c r="I1023" s="79" t="str">
        <f t="shared" si="97"/>
        <v>2010-4</v>
      </c>
      <c r="J1023" s="75">
        <f>VLOOKUP(I1023,Meters!$A$1:$B$165,2,FALSE)</f>
        <v>358982</v>
      </c>
      <c r="K1023" s="75">
        <f t="shared" si="98"/>
        <v>3.4588549472302234E-5</v>
      </c>
      <c r="L1023" s="75">
        <f t="shared" si="99"/>
        <v>1.4592189394824955E-4</v>
      </c>
      <c r="M1023" s="83">
        <f t="shared" si="100"/>
        <v>0.92307692307692313</v>
      </c>
      <c r="O1023" s="71" t="str">
        <f t="shared" si="101"/>
        <v>2010-4-ext.</v>
      </c>
    </row>
    <row r="1024" spans="1:15" ht="13.5" thickBot="1" x14ac:dyDescent="0.25">
      <c r="A1024" s="54" t="s">
        <v>45</v>
      </c>
      <c r="B1024" s="55">
        <v>4</v>
      </c>
      <c r="C1024" s="55">
        <v>6</v>
      </c>
      <c r="D1024" s="55">
        <v>629</v>
      </c>
      <c r="E1024" s="56">
        <v>157.25</v>
      </c>
      <c r="F1024" s="55">
        <v>60388</v>
      </c>
      <c r="G1024" s="57">
        <v>4</v>
      </c>
      <c r="H1024" s="57">
        <v>2010</v>
      </c>
      <c r="I1024" s="79" t="str">
        <f t="shared" si="97"/>
        <v>2010-4</v>
      </c>
      <c r="J1024" s="75">
        <f>VLOOKUP(I1024,Meters!$A$1:$B$165,2,FALSE)</f>
        <v>358982</v>
      </c>
      <c r="K1024" s="75">
        <f t="shared" si="98"/>
        <v>4.3804424734387797E-4</v>
      </c>
      <c r="L1024" s="75">
        <f t="shared" si="99"/>
        <v>7.0091722333338901E-4</v>
      </c>
      <c r="M1024" s="83">
        <f t="shared" si="100"/>
        <v>0.66666666666666663</v>
      </c>
      <c r="O1024" s="71" t="str">
        <f t="shared" si="101"/>
        <v/>
      </c>
    </row>
    <row r="1025" spans="1:15" ht="13.5" thickBot="1" x14ac:dyDescent="0.25">
      <c r="A1025" s="54" t="s">
        <v>46</v>
      </c>
      <c r="B1025" s="55">
        <v>59</v>
      </c>
      <c r="C1025" s="55">
        <v>197</v>
      </c>
      <c r="D1025" s="55">
        <v>12100</v>
      </c>
      <c r="E1025" s="56">
        <v>205.084745762712</v>
      </c>
      <c r="F1025" s="55">
        <v>2108461</v>
      </c>
      <c r="G1025" s="57">
        <v>4</v>
      </c>
      <c r="H1025" s="57">
        <v>2010</v>
      </c>
      <c r="I1025" s="79" t="str">
        <f t="shared" si="97"/>
        <v>2010-4</v>
      </c>
      <c r="J1025" s="75">
        <f>VLOOKUP(I1025,Meters!$A$1:$B$165,2,FALSE)</f>
        <v>358982</v>
      </c>
      <c r="K1025" s="75">
        <f t="shared" si="98"/>
        <v>5.712953456237695E-4</v>
      </c>
      <c r="L1025" s="75">
        <f t="shared" si="99"/>
        <v>1.6591652282771879E-3</v>
      </c>
      <c r="M1025" s="83">
        <f t="shared" si="100"/>
        <v>0.29949238578680204</v>
      </c>
      <c r="O1025" s="71" t="str">
        <f t="shared" si="101"/>
        <v/>
      </c>
    </row>
    <row r="1026" spans="1:15" ht="13.5" thickBot="1" x14ac:dyDescent="0.25">
      <c r="A1026" s="54" t="s">
        <v>47</v>
      </c>
      <c r="B1026" s="55">
        <v>15</v>
      </c>
      <c r="C1026" s="55">
        <v>90</v>
      </c>
      <c r="D1026" s="55">
        <v>279</v>
      </c>
      <c r="E1026" s="56">
        <v>18.600000000000001</v>
      </c>
      <c r="F1026" s="55">
        <v>64972</v>
      </c>
      <c r="G1026" s="57">
        <v>4</v>
      </c>
      <c r="H1026" s="57">
        <v>2010</v>
      </c>
      <c r="I1026" s="79" t="str">
        <f t="shared" si="97"/>
        <v>2010-4</v>
      </c>
      <c r="J1026" s="75">
        <f>VLOOKUP(I1026,Meters!$A$1:$B$165,2,FALSE)</f>
        <v>358982</v>
      </c>
      <c r="K1026" s="75">
        <f t="shared" si="98"/>
        <v>5.1813182833679688E-5</v>
      </c>
      <c r="L1026" s="75">
        <f t="shared" si="99"/>
        <v>2.0109952897669276E-4</v>
      </c>
      <c r="M1026" s="83">
        <f t="shared" si="100"/>
        <v>0.16666666666666666</v>
      </c>
      <c r="O1026" s="71" t="str">
        <f t="shared" si="101"/>
        <v>2010-4-ext.</v>
      </c>
    </row>
    <row r="1027" spans="1:15" ht="13.5" thickBot="1" x14ac:dyDescent="0.25">
      <c r="A1027" s="54" t="s">
        <v>48</v>
      </c>
      <c r="B1027" s="55">
        <v>10</v>
      </c>
      <c r="C1027" s="55">
        <v>10</v>
      </c>
      <c r="D1027" s="55">
        <v>115</v>
      </c>
      <c r="E1027" s="56">
        <v>11.5</v>
      </c>
      <c r="F1027" s="55">
        <v>40702</v>
      </c>
      <c r="G1027" s="57">
        <v>4</v>
      </c>
      <c r="H1027" s="57">
        <v>2010</v>
      </c>
      <c r="I1027" s="79" t="str">
        <f t="shared" ref="I1027:I1090" si="102">CONCATENATE(H1027,"-",G1027)</f>
        <v>2010-4</v>
      </c>
      <c r="J1027" s="75">
        <f>VLOOKUP(I1027,Meters!$A$1:$B$165,2,FALSE)</f>
        <v>358982</v>
      </c>
      <c r="K1027" s="75">
        <f t="shared" ref="K1027:K1090" si="103">E1027/J1027</f>
        <v>3.2035032397167544E-5</v>
      </c>
      <c r="L1027" s="75">
        <f t="shared" ref="L1027:L1090" si="104">IFERROR(IF(ISBLANK(F1027),"",(E1027*(F1027/D1027)/J1027)*(1/60)),"")</f>
        <v>1.8896954907674106E-4</v>
      </c>
      <c r="M1027" s="83">
        <f t="shared" ref="M1027:M1090" si="105">B1027/C1027</f>
        <v>1</v>
      </c>
      <c r="O1027" s="71" t="str">
        <f t="shared" ref="O1027:O1090" si="106">IF((F1027/D1027)&gt;180,CONCATENATE(I1027,"-ext."),"")</f>
        <v>2010-4-ext.</v>
      </c>
    </row>
    <row r="1028" spans="1:15" ht="13.5" thickBot="1" x14ac:dyDescent="0.25">
      <c r="A1028" s="54" t="s">
        <v>49</v>
      </c>
      <c r="B1028" s="55">
        <v>47</v>
      </c>
      <c r="C1028" s="55">
        <v>50</v>
      </c>
      <c r="D1028" s="55">
        <v>94</v>
      </c>
      <c r="E1028" s="55">
        <v>2</v>
      </c>
      <c r="F1028" s="55">
        <v>15376</v>
      </c>
      <c r="G1028" s="57">
        <v>4</v>
      </c>
      <c r="H1028" s="57">
        <v>2010</v>
      </c>
      <c r="I1028" s="79" t="str">
        <f t="shared" si="102"/>
        <v>2010-4</v>
      </c>
      <c r="J1028" s="75">
        <f>VLOOKUP(I1028,Meters!$A$1:$B$165,2,FALSE)</f>
        <v>358982</v>
      </c>
      <c r="K1028" s="75">
        <f t="shared" si="103"/>
        <v>5.5713099821160947E-6</v>
      </c>
      <c r="L1028" s="75">
        <f t="shared" si="104"/>
        <v>1.5188734447698064E-5</v>
      </c>
      <c r="M1028" s="83">
        <f t="shared" si="105"/>
        <v>0.94</v>
      </c>
      <c r="O1028" s="71" t="str">
        <f t="shared" si="106"/>
        <v/>
      </c>
    </row>
    <row r="1029" spans="1:15" ht="13.5" thickBot="1" x14ac:dyDescent="0.25">
      <c r="A1029" s="54" t="s">
        <v>51</v>
      </c>
      <c r="B1029" s="55">
        <v>136</v>
      </c>
      <c r="C1029" s="55">
        <v>152</v>
      </c>
      <c r="D1029" s="55">
        <v>10515</v>
      </c>
      <c r="E1029" s="56">
        <v>77.316176470588005</v>
      </c>
      <c r="F1029" s="55">
        <v>681625</v>
      </c>
      <c r="G1029" s="57">
        <v>4</v>
      </c>
      <c r="H1029" s="57">
        <v>2010</v>
      </c>
      <c r="I1029" s="79" t="str">
        <f t="shared" si="102"/>
        <v>2010-4</v>
      </c>
      <c r="J1029" s="75">
        <f>VLOOKUP(I1029,Meters!$A$1:$B$165,2,FALSE)</f>
        <v>358982</v>
      </c>
      <c r="K1029" s="75">
        <f t="shared" si="103"/>
        <v>2.1537619287481825E-4</v>
      </c>
      <c r="L1029" s="75">
        <f t="shared" si="104"/>
        <v>2.3269265726469804E-4</v>
      </c>
      <c r="M1029" s="83">
        <f t="shared" si="105"/>
        <v>0.89473684210526316</v>
      </c>
      <c r="O1029" s="71" t="str">
        <f t="shared" si="106"/>
        <v/>
      </c>
    </row>
    <row r="1030" spans="1:15" ht="13.5" thickBot="1" x14ac:dyDescent="0.25">
      <c r="A1030" s="54" t="s">
        <v>52</v>
      </c>
      <c r="B1030" s="55">
        <v>285</v>
      </c>
      <c r="C1030" s="55">
        <v>407</v>
      </c>
      <c r="D1030" s="55">
        <v>24908</v>
      </c>
      <c r="E1030" s="56">
        <v>87.396491228070005</v>
      </c>
      <c r="F1030" s="55">
        <v>5864297</v>
      </c>
      <c r="G1030" s="57">
        <v>4</v>
      </c>
      <c r="H1030" s="57">
        <v>2010</v>
      </c>
      <c r="I1030" s="79" t="str">
        <f t="shared" si="102"/>
        <v>2010-4</v>
      </c>
      <c r="J1030" s="75">
        <f>VLOOKUP(I1030,Meters!$A$1:$B$165,2,FALSE)</f>
        <v>358982</v>
      </c>
      <c r="K1030" s="75">
        <f t="shared" si="103"/>
        <v>2.4345647199043406E-4</v>
      </c>
      <c r="L1030" s="75">
        <f t="shared" si="104"/>
        <v>9.5531626942085986E-4</v>
      </c>
      <c r="M1030" s="83">
        <f t="shared" si="105"/>
        <v>0.70024570024570021</v>
      </c>
      <c r="O1030" s="71" t="str">
        <f t="shared" si="106"/>
        <v>2010-4-ext.</v>
      </c>
    </row>
    <row r="1031" spans="1:15" ht="13.5" thickBot="1" x14ac:dyDescent="0.25">
      <c r="A1031" s="54" t="s">
        <v>53</v>
      </c>
      <c r="B1031" s="55">
        <v>416</v>
      </c>
      <c r="C1031" s="55">
        <v>508</v>
      </c>
      <c r="D1031" s="55">
        <v>56660</v>
      </c>
      <c r="E1031" s="56">
        <v>136.20192307692301</v>
      </c>
      <c r="F1031" s="55">
        <v>25051795</v>
      </c>
      <c r="G1031" s="57">
        <v>4</v>
      </c>
      <c r="H1031" s="57">
        <v>2010</v>
      </c>
      <c r="I1031" s="79" t="str">
        <f t="shared" si="102"/>
        <v>2010-4</v>
      </c>
      <c r="J1031" s="75">
        <f>VLOOKUP(I1031,Meters!$A$1:$B$165,2,FALSE)</f>
        <v>358982</v>
      </c>
      <c r="K1031" s="75">
        <f t="shared" si="103"/>
        <v>3.7941156681093485E-4</v>
      </c>
      <c r="L1031" s="75">
        <f t="shared" si="104"/>
        <v>2.7958997506695917E-3</v>
      </c>
      <c r="M1031" s="83">
        <f t="shared" si="105"/>
        <v>0.81889763779527558</v>
      </c>
      <c r="O1031" s="71" t="str">
        <f t="shared" si="106"/>
        <v>2010-4-ext.</v>
      </c>
    </row>
    <row r="1032" spans="1:15" ht="13.5" thickBot="1" x14ac:dyDescent="0.25">
      <c r="A1032" s="54" t="s">
        <v>8</v>
      </c>
      <c r="B1032" s="55">
        <v>8</v>
      </c>
      <c r="C1032" s="55">
        <v>8</v>
      </c>
      <c r="D1032" s="55">
        <v>621</v>
      </c>
      <c r="E1032" s="56">
        <v>77.625</v>
      </c>
      <c r="F1032" s="55">
        <v>171147</v>
      </c>
      <c r="G1032" s="57">
        <v>1</v>
      </c>
      <c r="H1032" s="57">
        <v>2011</v>
      </c>
      <c r="I1032" s="79" t="str">
        <f t="shared" si="102"/>
        <v>2011-1</v>
      </c>
      <c r="J1032" s="75">
        <f>VLOOKUP(I1032,Meters!$A$1:$B$165,2,FALSE)</f>
        <v>358443</v>
      </c>
      <c r="K1032" s="75">
        <f t="shared" si="103"/>
        <v>2.1656162904562233E-4</v>
      </c>
      <c r="L1032" s="75">
        <f t="shared" si="104"/>
        <v>9.9473626211140959E-4</v>
      </c>
      <c r="M1032" s="83">
        <f t="shared" si="105"/>
        <v>1</v>
      </c>
      <c r="O1032" s="71" t="str">
        <f t="shared" si="106"/>
        <v>2011-1-ext.</v>
      </c>
    </row>
    <row r="1033" spans="1:15" ht="13.5" thickBot="1" x14ac:dyDescent="0.25">
      <c r="A1033" s="54" t="s">
        <v>9</v>
      </c>
      <c r="B1033" s="55">
        <v>23</v>
      </c>
      <c r="C1033" s="55">
        <v>23</v>
      </c>
      <c r="D1033" s="55">
        <v>804</v>
      </c>
      <c r="E1033" s="56">
        <v>34.956521739129997</v>
      </c>
      <c r="F1033" s="55">
        <v>132261</v>
      </c>
      <c r="G1033" s="57">
        <v>1</v>
      </c>
      <c r="H1033" s="57">
        <v>2011</v>
      </c>
      <c r="I1033" s="79" t="str">
        <f t="shared" si="102"/>
        <v>2011-1</v>
      </c>
      <c r="J1033" s="75">
        <f>VLOOKUP(I1033,Meters!$A$1:$B$165,2,FALSE)</f>
        <v>358443</v>
      </c>
      <c r="K1033" s="75">
        <f t="shared" si="103"/>
        <v>9.7523237276582315E-5</v>
      </c>
      <c r="L1033" s="75">
        <f t="shared" si="104"/>
        <v>2.6738227374456991E-4</v>
      </c>
      <c r="M1033" s="83">
        <f t="shared" si="105"/>
        <v>1</v>
      </c>
      <c r="O1033" s="71" t="str">
        <f t="shared" si="106"/>
        <v/>
      </c>
    </row>
    <row r="1034" spans="1:15" ht="13.5" thickBot="1" x14ac:dyDescent="0.25">
      <c r="A1034" s="54" t="s">
        <v>58</v>
      </c>
      <c r="B1034" s="55">
        <v>2</v>
      </c>
      <c r="C1034" s="55">
        <v>2</v>
      </c>
      <c r="D1034" s="55">
        <v>3232</v>
      </c>
      <c r="E1034" s="55">
        <v>1616</v>
      </c>
      <c r="F1034" s="55">
        <v>472078</v>
      </c>
      <c r="G1034" s="57">
        <v>1</v>
      </c>
      <c r="H1034" s="57">
        <v>2011</v>
      </c>
      <c r="I1034" s="79" t="str">
        <f t="shared" si="102"/>
        <v>2011-1</v>
      </c>
      <c r="J1034" s="75">
        <f>VLOOKUP(I1034,Meters!$A$1:$B$165,2,FALSE)</f>
        <v>358443</v>
      </c>
      <c r="K1034" s="75">
        <f t="shared" si="103"/>
        <v>4.5083876655423599E-3</v>
      </c>
      <c r="L1034" s="75">
        <f t="shared" si="104"/>
        <v>1.097519921809976E-2</v>
      </c>
      <c r="M1034" s="83">
        <f t="shared" si="105"/>
        <v>1</v>
      </c>
      <c r="O1034" s="71" t="str">
        <f t="shared" si="106"/>
        <v/>
      </c>
    </row>
    <row r="1035" spans="1:15" ht="13.5" thickBot="1" x14ac:dyDescent="0.25">
      <c r="A1035" s="54" t="s">
        <v>11</v>
      </c>
      <c r="B1035" s="55">
        <v>8</v>
      </c>
      <c r="C1035" s="55">
        <v>34</v>
      </c>
      <c r="D1035" s="55">
        <v>162</v>
      </c>
      <c r="E1035" s="56">
        <v>20.25</v>
      </c>
      <c r="F1035" s="55">
        <v>17150</v>
      </c>
      <c r="G1035" s="57">
        <v>1</v>
      </c>
      <c r="H1035" s="57">
        <v>2011</v>
      </c>
      <c r="I1035" s="79" t="str">
        <f t="shared" si="102"/>
        <v>2011-1</v>
      </c>
      <c r="J1035" s="75">
        <f>VLOOKUP(I1035,Meters!$A$1:$B$165,2,FALSE)</f>
        <v>358443</v>
      </c>
      <c r="K1035" s="75">
        <f t="shared" si="103"/>
        <v>5.6494338011901473E-5</v>
      </c>
      <c r="L1035" s="75">
        <f t="shared" si="104"/>
        <v>9.9678795977789123E-5</v>
      </c>
      <c r="M1035" s="83">
        <f t="shared" si="105"/>
        <v>0.23529411764705882</v>
      </c>
      <c r="O1035" s="71" t="str">
        <f t="shared" si="106"/>
        <v/>
      </c>
    </row>
    <row r="1036" spans="1:15" ht="13.5" thickBot="1" x14ac:dyDescent="0.25">
      <c r="A1036" s="54" t="s">
        <v>12</v>
      </c>
      <c r="B1036" s="55">
        <v>31</v>
      </c>
      <c r="C1036" s="55">
        <v>88</v>
      </c>
      <c r="D1036" s="55">
        <v>3541</v>
      </c>
      <c r="E1036" s="56">
        <v>114.225806451613</v>
      </c>
      <c r="F1036" s="55">
        <v>771764</v>
      </c>
      <c r="G1036" s="57">
        <v>1</v>
      </c>
      <c r="H1036" s="57">
        <v>2011</v>
      </c>
      <c r="I1036" s="79" t="str">
        <f t="shared" si="102"/>
        <v>2011-1</v>
      </c>
      <c r="J1036" s="75">
        <f>VLOOKUP(I1036,Meters!$A$1:$B$165,2,FALSE)</f>
        <v>358443</v>
      </c>
      <c r="K1036" s="75">
        <f t="shared" si="103"/>
        <v>3.1867216391898574E-4</v>
      </c>
      <c r="L1036" s="75">
        <f t="shared" si="104"/>
        <v>1.157581210179667E-3</v>
      </c>
      <c r="M1036" s="83">
        <f t="shared" si="105"/>
        <v>0.35227272727272729</v>
      </c>
      <c r="O1036" s="71" t="str">
        <f t="shared" si="106"/>
        <v>2011-1-ext.</v>
      </c>
    </row>
    <row r="1037" spans="1:15" ht="13.5" thickBot="1" x14ac:dyDescent="0.25">
      <c r="A1037" s="54" t="s">
        <v>13</v>
      </c>
      <c r="B1037" s="55">
        <v>27</v>
      </c>
      <c r="C1037" s="55">
        <v>30</v>
      </c>
      <c r="D1037" s="55">
        <v>1969</v>
      </c>
      <c r="E1037" s="56">
        <v>72.925925925925</v>
      </c>
      <c r="F1037" s="55">
        <v>314494</v>
      </c>
      <c r="G1037" s="57">
        <v>1</v>
      </c>
      <c r="H1037" s="57">
        <v>2011</v>
      </c>
      <c r="I1037" s="79" t="str">
        <f t="shared" si="102"/>
        <v>2011-1</v>
      </c>
      <c r="J1037" s="75">
        <f>VLOOKUP(I1037,Meters!$A$1:$B$165,2,FALSE)</f>
        <v>358443</v>
      </c>
      <c r="K1037" s="75">
        <f t="shared" si="103"/>
        <v>2.0345194612790597E-4</v>
      </c>
      <c r="L1037" s="75">
        <f t="shared" si="104"/>
        <v>5.4159824230192702E-4</v>
      </c>
      <c r="M1037" s="83">
        <f t="shared" si="105"/>
        <v>0.9</v>
      </c>
      <c r="O1037" s="71" t="str">
        <f t="shared" si="106"/>
        <v/>
      </c>
    </row>
    <row r="1038" spans="1:15" ht="13.5" thickBot="1" x14ac:dyDescent="0.25">
      <c r="A1038" s="54" t="s">
        <v>14</v>
      </c>
      <c r="B1038" s="55">
        <v>29</v>
      </c>
      <c r="C1038" s="55">
        <v>50</v>
      </c>
      <c r="D1038" s="55">
        <v>121</v>
      </c>
      <c r="E1038" s="56">
        <v>4.1724137931029999</v>
      </c>
      <c r="F1038" s="55">
        <v>11388</v>
      </c>
      <c r="G1038" s="57">
        <v>1</v>
      </c>
      <c r="H1038" s="57">
        <v>2011</v>
      </c>
      <c r="I1038" s="79" t="str">
        <f t="shared" si="102"/>
        <v>2011-1</v>
      </c>
      <c r="J1038" s="75">
        <f>VLOOKUP(I1038,Meters!$A$1:$B$165,2,FALSE)</f>
        <v>358443</v>
      </c>
      <c r="K1038" s="75">
        <f t="shared" si="103"/>
        <v>1.1640382970522509E-5</v>
      </c>
      <c r="L1038" s="75">
        <f t="shared" si="104"/>
        <v>1.8259047006654316E-5</v>
      </c>
      <c r="M1038" s="83">
        <f t="shared" si="105"/>
        <v>0.57999999999999996</v>
      </c>
      <c r="O1038" s="71" t="str">
        <f t="shared" si="106"/>
        <v/>
      </c>
    </row>
    <row r="1039" spans="1:15" ht="13.5" thickBot="1" x14ac:dyDescent="0.25">
      <c r="A1039" s="54" t="s">
        <v>15</v>
      </c>
      <c r="B1039" s="55">
        <v>20</v>
      </c>
      <c r="C1039" s="55">
        <v>30</v>
      </c>
      <c r="D1039" s="55">
        <v>650</v>
      </c>
      <c r="E1039" s="56">
        <v>32.5</v>
      </c>
      <c r="F1039" s="55">
        <v>144437</v>
      </c>
      <c r="G1039" s="57">
        <v>1</v>
      </c>
      <c r="H1039" s="57">
        <v>2011</v>
      </c>
      <c r="I1039" s="79" t="str">
        <f t="shared" si="102"/>
        <v>2011-1</v>
      </c>
      <c r="J1039" s="75">
        <f>VLOOKUP(I1039,Meters!$A$1:$B$165,2,FALSE)</f>
        <v>358443</v>
      </c>
      <c r="K1039" s="75">
        <f t="shared" si="103"/>
        <v>9.0669925204286321E-5</v>
      </c>
      <c r="L1039" s="75">
        <f t="shared" si="104"/>
        <v>3.3579723042901293E-4</v>
      </c>
      <c r="M1039" s="83">
        <f t="shared" si="105"/>
        <v>0.66666666666666663</v>
      </c>
      <c r="O1039" s="71" t="str">
        <f t="shared" si="106"/>
        <v>2011-1-ext.</v>
      </c>
    </row>
    <row r="1040" spans="1:15" ht="13.5" thickBot="1" x14ac:dyDescent="0.25">
      <c r="A1040" s="54" t="s">
        <v>16</v>
      </c>
      <c r="B1040" s="55">
        <v>100</v>
      </c>
      <c r="C1040" s="55">
        <v>138</v>
      </c>
      <c r="D1040" s="55">
        <v>234</v>
      </c>
      <c r="E1040" s="56">
        <v>2.34</v>
      </c>
      <c r="F1040" s="55">
        <v>27938</v>
      </c>
      <c r="G1040" s="57">
        <v>1</v>
      </c>
      <c r="H1040" s="57">
        <v>2011</v>
      </c>
      <c r="I1040" s="79" t="str">
        <f t="shared" si="102"/>
        <v>2011-1</v>
      </c>
      <c r="J1040" s="75">
        <f>VLOOKUP(I1040,Meters!$A$1:$B$165,2,FALSE)</f>
        <v>358443</v>
      </c>
      <c r="K1040" s="75">
        <f t="shared" si="103"/>
        <v>6.5282346147086142E-6</v>
      </c>
      <c r="L1040" s="75">
        <f t="shared" si="104"/>
        <v>1.2990442924909494E-5</v>
      </c>
      <c r="M1040" s="83">
        <f t="shared" si="105"/>
        <v>0.72463768115942029</v>
      </c>
      <c r="O1040" s="71" t="str">
        <f t="shared" si="106"/>
        <v/>
      </c>
    </row>
    <row r="1041" spans="1:15" ht="13.5" thickBot="1" x14ac:dyDescent="0.25">
      <c r="A1041" s="54" t="s">
        <v>17</v>
      </c>
      <c r="B1041" s="55">
        <v>3</v>
      </c>
      <c r="C1041" s="55">
        <v>3</v>
      </c>
      <c r="D1041" s="55">
        <v>38</v>
      </c>
      <c r="E1041" s="56">
        <v>12.666666666666</v>
      </c>
      <c r="F1041" s="55">
        <v>10232</v>
      </c>
      <c r="G1041" s="57">
        <v>1</v>
      </c>
      <c r="H1041" s="57">
        <v>2011</v>
      </c>
      <c r="I1041" s="79" t="str">
        <f t="shared" si="102"/>
        <v>2011-1</v>
      </c>
      <c r="J1041" s="75">
        <f>VLOOKUP(I1041,Meters!$A$1:$B$165,2,FALSE)</f>
        <v>358443</v>
      </c>
      <c r="K1041" s="75">
        <f t="shared" si="103"/>
        <v>3.5338022130899475E-5</v>
      </c>
      <c r="L1041" s="75">
        <f t="shared" si="104"/>
        <v>1.5858712387866814E-4</v>
      </c>
      <c r="M1041" s="83">
        <f t="shared" si="105"/>
        <v>1</v>
      </c>
      <c r="O1041" s="71" t="str">
        <f t="shared" si="106"/>
        <v>2011-1-ext.</v>
      </c>
    </row>
    <row r="1042" spans="1:15" ht="13.5" thickBot="1" x14ac:dyDescent="0.25">
      <c r="A1042" s="54" t="s">
        <v>18</v>
      </c>
      <c r="B1042" s="55">
        <v>235</v>
      </c>
      <c r="C1042" s="55">
        <v>333</v>
      </c>
      <c r="D1042" s="55">
        <v>0</v>
      </c>
      <c r="E1042" s="55">
        <v>0</v>
      </c>
      <c r="F1042" s="55">
        <v>0</v>
      </c>
      <c r="G1042" s="57">
        <v>1</v>
      </c>
      <c r="H1042" s="57">
        <v>2011</v>
      </c>
      <c r="I1042" s="79" t="str">
        <f t="shared" si="102"/>
        <v>2011-1</v>
      </c>
      <c r="J1042" s="75">
        <f>VLOOKUP(I1042,Meters!$A$1:$B$165,2,FALSE)</f>
        <v>358443</v>
      </c>
      <c r="K1042" s="75">
        <f t="shared" si="103"/>
        <v>0</v>
      </c>
      <c r="L1042" s="75" t="str">
        <f t="shared" si="104"/>
        <v/>
      </c>
      <c r="M1042" s="83">
        <f t="shared" si="105"/>
        <v>0.70570570570570568</v>
      </c>
      <c r="O1042" s="71" t="e">
        <f t="shared" si="106"/>
        <v>#DIV/0!</v>
      </c>
    </row>
    <row r="1043" spans="1:15" ht="13.5" thickBot="1" x14ac:dyDescent="0.25">
      <c r="A1043" s="54" t="s">
        <v>19</v>
      </c>
      <c r="B1043" s="55">
        <v>44</v>
      </c>
      <c r="C1043" s="55">
        <v>45</v>
      </c>
      <c r="D1043" s="55">
        <v>2006</v>
      </c>
      <c r="E1043" s="56">
        <v>45.590909090909001</v>
      </c>
      <c r="F1043" s="55">
        <v>168073</v>
      </c>
      <c r="G1043" s="57">
        <v>1</v>
      </c>
      <c r="H1043" s="57">
        <v>2011</v>
      </c>
      <c r="I1043" s="79" t="str">
        <f t="shared" si="102"/>
        <v>2011-1</v>
      </c>
      <c r="J1043" s="75">
        <f>VLOOKUP(I1043,Meters!$A$1:$B$165,2,FALSE)</f>
        <v>358443</v>
      </c>
      <c r="K1043" s="75">
        <f t="shared" si="103"/>
        <v>1.2719151745440419E-4</v>
      </c>
      <c r="L1043" s="75">
        <f t="shared" si="104"/>
        <v>1.7761266129207441E-4</v>
      </c>
      <c r="M1043" s="83">
        <f t="shared" si="105"/>
        <v>0.97777777777777775</v>
      </c>
      <c r="O1043" s="71" t="str">
        <f t="shared" si="106"/>
        <v/>
      </c>
    </row>
    <row r="1044" spans="1:15" ht="13.5" thickBot="1" x14ac:dyDescent="0.25">
      <c r="A1044" s="54" t="s">
        <v>20</v>
      </c>
      <c r="B1044" s="55">
        <v>5</v>
      </c>
      <c r="C1044" s="55">
        <v>7</v>
      </c>
      <c r="D1044" s="55">
        <v>2124</v>
      </c>
      <c r="E1044" s="56">
        <v>424.8</v>
      </c>
      <c r="F1044" s="55">
        <v>45666</v>
      </c>
      <c r="G1044" s="57">
        <v>1</v>
      </c>
      <c r="H1044" s="57">
        <v>2011</v>
      </c>
      <c r="I1044" s="79" t="str">
        <f t="shared" si="102"/>
        <v>2011-1</v>
      </c>
      <c r="J1044" s="75">
        <f>VLOOKUP(I1044,Meters!$A$1:$B$165,2,FALSE)</f>
        <v>358443</v>
      </c>
      <c r="K1044" s="75">
        <f t="shared" si="103"/>
        <v>1.1851256685163332E-3</v>
      </c>
      <c r="L1044" s="75">
        <f t="shared" si="104"/>
        <v>4.2467003121835276E-4</v>
      </c>
      <c r="M1044" s="83">
        <f t="shared" si="105"/>
        <v>0.7142857142857143</v>
      </c>
      <c r="O1044" s="71" t="str">
        <f t="shared" si="106"/>
        <v/>
      </c>
    </row>
    <row r="1045" spans="1:15" ht="13.5" thickBot="1" x14ac:dyDescent="0.25">
      <c r="A1045" s="54" t="s">
        <v>22</v>
      </c>
      <c r="B1045" s="55">
        <v>16</v>
      </c>
      <c r="C1045" s="55">
        <v>49</v>
      </c>
      <c r="D1045" s="55">
        <v>70</v>
      </c>
      <c r="E1045" s="56">
        <v>4.375</v>
      </c>
      <c r="F1045" s="55">
        <v>5895</v>
      </c>
      <c r="G1045" s="57">
        <v>1</v>
      </c>
      <c r="H1045" s="57">
        <v>2011</v>
      </c>
      <c r="I1045" s="79" t="str">
        <f t="shared" si="102"/>
        <v>2011-1</v>
      </c>
      <c r="J1045" s="75">
        <f>VLOOKUP(I1045,Meters!$A$1:$B$165,2,FALSE)</f>
        <v>358443</v>
      </c>
      <c r="K1045" s="75">
        <f t="shared" si="103"/>
        <v>1.2205566854423158E-5</v>
      </c>
      <c r="L1045" s="75">
        <f t="shared" si="104"/>
        <v>1.7131384906386792E-5</v>
      </c>
      <c r="M1045" s="83">
        <f t="shared" si="105"/>
        <v>0.32653061224489793</v>
      </c>
      <c r="O1045" s="71" t="str">
        <f t="shared" si="106"/>
        <v/>
      </c>
    </row>
    <row r="1046" spans="1:15" ht="13.5" thickBot="1" x14ac:dyDescent="0.25">
      <c r="A1046" s="54" t="s">
        <v>23</v>
      </c>
      <c r="B1046" s="55">
        <v>26</v>
      </c>
      <c r="C1046" s="55">
        <v>26</v>
      </c>
      <c r="D1046" s="55">
        <v>1904</v>
      </c>
      <c r="E1046" s="56">
        <v>73.230769230768999</v>
      </c>
      <c r="F1046" s="55">
        <v>86044</v>
      </c>
      <c r="G1046" s="57">
        <v>1</v>
      </c>
      <c r="H1046" s="57">
        <v>2011</v>
      </c>
      <c r="I1046" s="79" t="str">
        <f t="shared" si="102"/>
        <v>2011-1</v>
      </c>
      <c r="J1046" s="75">
        <f>VLOOKUP(I1046,Meters!$A$1:$B$165,2,FALSE)</f>
        <v>358443</v>
      </c>
      <c r="K1046" s="75">
        <f t="shared" si="103"/>
        <v>2.0430241134788236E-4</v>
      </c>
      <c r="L1046" s="75">
        <f t="shared" si="104"/>
        <v>1.53877772076481E-4</v>
      </c>
      <c r="M1046" s="83">
        <f t="shared" si="105"/>
        <v>1</v>
      </c>
      <c r="O1046" s="71" t="str">
        <f t="shared" si="106"/>
        <v/>
      </c>
    </row>
    <row r="1047" spans="1:15" ht="13.5" thickBot="1" x14ac:dyDescent="0.25">
      <c r="A1047" s="54" t="s">
        <v>24</v>
      </c>
      <c r="B1047" s="55">
        <v>19</v>
      </c>
      <c r="C1047" s="55">
        <v>210</v>
      </c>
      <c r="D1047" s="55">
        <v>0</v>
      </c>
      <c r="E1047" s="55">
        <v>0</v>
      </c>
      <c r="F1047" s="55">
        <v>0</v>
      </c>
      <c r="G1047" s="57">
        <v>1</v>
      </c>
      <c r="H1047" s="57">
        <v>2011</v>
      </c>
      <c r="I1047" s="79" t="str">
        <f t="shared" si="102"/>
        <v>2011-1</v>
      </c>
      <c r="J1047" s="75">
        <f>VLOOKUP(I1047,Meters!$A$1:$B$165,2,FALSE)</f>
        <v>358443</v>
      </c>
      <c r="K1047" s="75">
        <f t="shared" si="103"/>
        <v>0</v>
      </c>
      <c r="L1047" s="75" t="str">
        <f t="shared" si="104"/>
        <v/>
      </c>
      <c r="M1047" s="83">
        <f t="shared" si="105"/>
        <v>9.0476190476190474E-2</v>
      </c>
      <c r="O1047" s="71" t="e">
        <f t="shared" si="106"/>
        <v>#DIV/0!</v>
      </c>
    </row>
    <row r="1048" spans="1:15" ht="13.5" thickBot="1" x14ac:dyDescent="0.25">
      <c r="A1048" s="54" t="s">
        <v>26</v>
      </c>
      <c r="B1048" s="55">
        <v>11</v>
      </c>
      <c r="C1048" s="55">
        <v>13</v>
      </c>
      <c r="D1048" s="55">
        <v>1171</v>
      </c>
      <c r="E1048" s="56">
        <v>106.454545454545</v>
      </c>
      <c r="F1048" s="55">
        <v>150053</v>
      </c>
      <c r="G1048" s="57">
        <v>1</v>
      </c>
      <c r="H1048" s="57">
        <v>2011</v>
      </c>
      <c r="I1048" s="79" t="str">
        <f t="shared" si="102"/>
        <v>2011-1</v>
      </c>
      <c r="J1048" s="75">
        <f>VLOOKUP(I1048,Meters!$A$1:$B$165,2,FALSE)</f>
        <v>358443</v>
      </c>
      <c r="K1048" s="75">
        <f t="shared" si="103"/>
        <v>2.9699155920061206E-4</v>
      </c>
      <c r="L1048" s="75">
        <f t="shared" si="104"/>
        <v>6.342794539244156E-4</v>
      </c>
      <c r="M1048" s="83">
        <f t="shared" si="105"/>
        <v>0.84615384615384615</v>
      </c>
      <c r="O1048" s="71" t="str">
        <f t="shared" si="106"/>
        <v/>
      </c>
    </row>
    <row r="1049" spans="1:15" ht="13.5" thickBot="1" x14ac:dyDescent="0.25">
      <c r="A1049" s="54" t="s">
        <v>27</v>
      </c>
      <c r="B1049" s="55">
        <v>2</v>
      </c>
      <c r="C1049" s="55">
        <v>4</v>
      </c>
      <c r="D1049" s="55">
        <v>1723</v>
      </c>
      <c r="E1049" s="56">
        <v>861.5</v>
      </c>
      <c r="F1049" s="55">
        <v>289478</v>
      </c>
      <c r="G1049" s="57">
        <v>1</v>
      </c>
      <c r="H1049" s="57">
        <v>2011</v>
      </c>
      <c r="I1049" s="79" t="str">
        <f t="shared" si="102"/>
        <v>2011-1</v>
      </c>
      <c r="J1049" s="75">
        <f>VLOOKUP(I1049,Meters!$A$1:$B$165,2,FALSE)</f>
        <v>358443</v>
      </c>
      <c r="K1049" s="75">
        <f t="shared" si="103"/>
        <v>2.4034504788766971E-3</v>
      </c>
      <c r="L1049" s="75">
        <f t="shared" si="104"/>
        <v>6.7299868226375365E-3</v>
      </c>
      <c r="M1049" s="83">
        <f t="shared" si="105"/>
        <v>0.5</v>
      </c>
      <c r="O1049" s="71" t="str">
        <f t="shared" si="106"/>
        <v/>
      </c>
    </row>
    <row r="1050" spans="1:15" ht="13.5" thickBot="1" x14ac:dyDescent="0.25">
      <c r="A1050" s="54" t="s">
        <v>28</v>
      </c>
      <c r="B1050" s="55">
        <v>1</v>
      </c>
      <c r="C1050" s="55">
        <v>1</v>
      </c>
      <c r="D1050" s="55">
        <v>2</v>
      </c>
      <c r="E1050" s="55">
        <v>2</v>
      </c>
      <c r="F1050" s="55">
        <v>296</v>
      </c>
      <c r="G1050" s="57">
        <v>1</v>
      </c>
      <c r="H1050" s="57">
        <v>2011</v>
      </c>
      <c r="I1050" s="79" t="str">
        <f t="shared" si="102"/>
        <v>2011-1</v>
      </c>
      <c r="J1050" s="75">
        <f>VLOOKUP(I1050,Meters!$A$1:$B$165,2,FALSE)</f>
        <v>358443</v>
      </c>
      <c r="K1050" s="75">
        <f t="shared" si="103"/>
        <v>5.5796877048791579E-6</v>
      </c>
      <c r="L1050" s="75">
        <f t="shared" si="104"/>
        <v>1.3763229672035258E-5</v>
      </c>
      <c r="M1050" s="83">
        <f t="shared" si="105"/>
        <v>1</v>
      </c>
      <c r="O1050" s="71" t="str">
        <f t="shared" si="106"/>
        <v/>
      </c>
    </row>
    <row r="1051" spans="1:15" ht="13.5" thickBot="1" x14ac:dyDescent="0.25">
      <c r="A1051" s="54" t="s">
        <v>29</v>
      </c>
      <c r="B1051" s="55">
        <v>2</v>
      </c>
      <c r="C1051" s="55">
        <v>2</v>
      </c>
      <c r="D1051" s="55">
        <v>3625</v>
      </c>
      <c r="E1051" s="56">
        <v>1812.5</v>
      </c>
      <c r="F1051" s="55">
        <v>1449202</v>
      </c>
      <c r="G1051" s="57">
        <v>1</v>
      </c>
      <c r="H1051" s="57">
        <v>2011</v>
      </c>
      <c r="I1051" s="79" t="str">
        <f t="shared" si="102"/>
        <v>2011-1</v>
      </c>
      <c r="J1051" s="75">
        <f>VLOOKUP(I1051,Meters!$A$1:$B$165,2,FALSE)</f>
        <v>358443</v>
      </c>
      <c r="K1051" s="75">
        <f t="shared" si="103"/>
        <v>5.0565919825467367E-3</v>
      </c>
      <c r="L1051" s="75">
        <f t="shared" si="104"/>
        <v>3.3692060755359521E-2</v>
      </c>
      <c r="M1051" s="83">
        <f t="shared" si="105"/>
        <v>1</v>
      </c>
      <c r="O1051" s="71" t="str">
        <f t="shared" si="106"/>
        <v>2011-1-ext.</v>
      </c>
    </row>
    <row r="1052" spans="1:15" ht="13.5" thickBot="1" x14ac:dyDescent="0.25">
      <c r="A1052" s="54" t="s">
        <v>30</v>
      </c>
      <c r="B1052" s="55">
        <v>688</v>
      </c>
      <c r="C1052" s="55">
        <v>688</v>
      </c>
      <c r="D1052" s="55">
        <v>8344</v>
      </c>
      <c r="E1052" s="56">
        <v>12.127906976744001</v>
      </c>
      <c r="F1052" s="55">
        <v>849085</v>
      </c>
      <c r="G1052" s="57">
        <v>1</v>
      </c>
      <c r="H1052" s="57">
        <v>2011</v>
      </c>
      <c r="I1052" s="79" t="str">
        <f t="shared" si="102"/>
        <v>2011-1</v>
      </c>
      <c r="J1052" s="75">
        <f>VLOOKUP(I1052,Meters!$A$1:$B$165,2,FALSE)</f>
        <v>358443</v>
      </c>
      <c r="K1052" s="75">
        <f t="shared" si="103"/>
        <v>3.3834966722028331E-5</v>
      </c>
      <c r="L1052" s="75">
        <f t="shared" si="104"/>
        <v>5.7384073823852316E-5</v>
      </c>
      <c r="M1052" s="83">
        <f t="shared" si="105"/>
        <v>1</v>
      </c>
      <c r="O1052" s="71" t="str">
        <f t="shared" si="106"/>
        <v/>
      </c>
    </row>
    <row r="1053" spans="1:15" ht="13.5" thickBot="1" x14ac:dyDescent="0.25">
      <c r="A1053" s="54" t="s">
        <v>31</v>
      </c>
      <c r="B1053" s="55">
        <v>55</v>
      </c>
      <c r="C1053" s="55">
        <v>84</v>
      </c>
      <c r="D1053" s="55">
        <v>17703</v>
      </c>
      <c r="E1053" s="56">
        <v>321.87272727272699</v>
      </c>
      <c r="F1053" s="55">
        <v>506326</v>
      </c>
      <c r="G1053" s="57">
        <v>1</v>
      </c>
      <c r="H1053" s="57">
        <v>2011</v>
      </c>
      <c r="I1053" s="79" t="str">
        <f t="shared" si="102"/>
        <v>2011-1</v>
      </c>
      <c r="J1053" s="75">
        <f>VLOOKUP(I1053,Meters!$A$1:$B$165,2,FALSE)</f>
        <v>358443</v>
      </c>
      <c r="K1053" s="75">
        <f t="shared" si="103"/>
        <v>8.9797464944977863E-4</v>
      </c>
      <c r="L1053" s="75">
        <f t="shared" si="104"/>
        <v>4.2805166013040036E-4</v>
      </c>
      <c r="M1053" s="83">
        <f t="shared" si="105"/>
        <v>0.65476190476190477</v>
      </c>
      <c r="O1053" s="71" t="str">
        <f t="shared" si="106"/>
        <v/>
      </c>
    </row>
    <row r="1054" spans="1:15" ht="13.5" thickBot="1" x14ac:dyDescent="0.25">
      <c r="A1054" s="54" t="s">
        <v>32</v>
      </c>
      <c r="B1054" s="55">
        <v>9</v>
      </c>
      <c r="C1054" s="55">
        <v>13</v>
      </c>
      <c r="D1054" s="55">
        <v>2377</v>
      </c>
      <c r="E1054" s="56">
        <v>264.11111111111097</v>
      </c>
      <c r="F1054" s="55">
        <v>423579</v>
      </c>
      <c r="G1054" s="57">
        <v>1</v>
      </c>
      <c r="H1054" s="57">
        <v>2011</v>
      </c>
      <c r="I1054" s="79" t="str">
        <f t="shared" si="102"/>
        <v>2011-1</v>
      </c>
      <c r="J1054" s="75">
        <f>VLOOKUP(I1054,Meters!$A$1:$B$165,2,FALSE)</f>
        <v>358443</v>
      </c>
      <c r="K1054" s="75">
        <f t="shared" si="103"/>
        <v>7.3682875969431952E-4</v>
      </c>
      <c r="L1054" s="75">
        <f t="shared" si="104"/>
        <v>2.1883690169861181E-3</v>
      </c>
      <c r="M1054" s="83">
        <f t="shared" si="105"/>
        <v>0.69230769230769229</v>
      </c>
      <c r="O1054" s="71" t="str">
        <f t="shared" si="106"/>
        <v/>
      </c>
    </row>
    <row r="1055" spans="1:15" ht="13.5" thickBot="1" x14ac:dyDescent="0.25">
      <c r="A1055" s="54" t="s">
        <v>33</v>
      </c>
      <c r="B1055" s="55">
        <v>1</v>
      </c>
      <c r="C1055" s="55">
        <v>5</v>
      </c>
      <c r="D1055" s="55">
        <v>95</v>
      </c>
      <c r="E1055" s="55">
        <v>95</v>
      </c>
      <c r="F1055" s="55">
        <v>30368</v>
      </c>
      <c r="G1055" s="57">
        <v>1</v>
      </c>
      <c r="H1055" s="57">
        <v>2011</v>
      </c>
      <c r="I1055" s="79" t="str">
        <f t="shared" si="102"/>
        <v>2011-1</v>
      </c>
      <c r="J1055" s="75">
        <f>VLOOKUP(I1055,Meters!$A$1:$B$165,2,FALSE)</f>
        <v>358443</v>
      </c>
      <c r="K1055" s="75">
        <f t="shared" si="103"/>
        <v>2.6503516598176002E-4</v>
      </c>
      <c r="L1055" s="75">
        <f t="shared" si="104"/>
        <v>1.4120329685147523E-3</v>
      </c>
      <c r="M1055" s="83">
        <f t="shared" si="105"/>
        <v>0.2</v>
      </c>
      <c r="O1055" s="71" t="str">
        <f t="shared" si="106"/>
        <v>2011-1-ext.</v>
      </c>
    </row>
    <row r="1056" spans="1:15" ht="13.5" thickBot="1" x14ac:dyDescent="0.25">
      <c r="A1056" s="54" t="s">
        <v>35</v>
      </c>
      <c r="B1056" s="55">
        <v>5</v>
      </c>
      <c r="C1056" s="55">
        <v>6</v>
      </c>
      <c r="D1056" s="55">
        <v>6</v>
      </c>
      <c r="E1056" s="56">
        <v>1.2</v>
      </c>
      <c r="F1056" s="55">
        <v>1002</v>
      </c>
      <c r="G1056" s="57">
        <v>1</v>
      </c>
      <c r="H1056" s="57">
        <v>2011</v>
      </c>
      <c r="I1056" s="79" t="str">
        <f t="shared" si="102"/>
        <v>2011-1</v>
      </c>
      <c r="J1056" s="75">
        <f>VLOOKUP(I1056,Meters!$A$1:$B$165,2,FALSE)</f>
        <v>358443</v>
      </c>
      <c r="K1056" s="75">
        <f t="shared" si="103"/>
        <v>3.3478126229274945E-6</v>
      </c>
      <c r="L1056" s="75">
        <f t="shared" si="104"/>
        <v>9.318078467148194E-6</v>
      </c>
      <c r="M1056" s="83">
        <f t="shared" si="105"/>
        <v>0.83333333333333337</v>
      </c>
      <c r="O1056" s="71" t="str">
        <f t="shared" si="106"/>
        <v/>
      </c>
    </row>
    <row r="1057" spans="1:15" ht="13.5" thickBot="1" x14ac:dyDescent="0.25">
      <c r="A1057" s="54" t="s">
        <v>36</v>
      </c>
      <c r="B1057" s="55">
        <v>64</v>
      </c>
      <c r="C1057" s="55">
        <v>124</v>
      </c>
      <c r="D1057" s="55">
        <v>183</v>
      </c>
      <c r="E1057" s="56">
        <v>2.859375</v>
      </c>
      <c r="F1057" s="55">
        <v>16341</v>
      </c>
      <c r="G1057" s="57">
        <v>1</v>
      </c>
      <c r="H1057" s="57">
        <v>2011</v>
      </c>
      <c r="I1057" s="79" t="str">
        <f t="shared" si="102"/>
        <v>2011-1</v>
      </c>
      <c r="J1057" s="75">
        <f>VLOOKUP(I1057,Meters!$A$1:$B$165,2,FALSE)</f>
        <v>358443</v>
      </c>
      <c r="K1057" s="75">
        <f t="shared" si="103"/>
        <v>7.9772097655694215E-6</v>
      </c>
      <c r="L1057" s="75">
        <f t="shared" si="104"/>
        <v>1.187209333143624E-5</v>
      </c>
      <c r="M1057" s="83">
        <f t="shared" si="105"/>
        <v>0.5161290322580645</v>
      </c>
      <c r="O1057" s="71" t="str">
        <f t="shared" si="106"/>
        <v/>
      </c>
    </row>
    <row r="1058" spans="1:15" ht="13.5" thickBot="1" x14ac:dyDescent="0.25">
      <c r="A1058" s="54" t="s">
        <v>37</v>
      </c>
      <c r="B1058" s="55">
        <v>14</v>
      </c>
      <c r="C1058" s="55">
        <v>45</v>
      </c>
      <c r="D1058" s="55">
        <v>123</v>
      </c>
      <c r="E1058" s="56">
        <v>8.7857142857140005</v>
      </c>
      <c r="F1058" s="55">
        <v>15044</v>
      </c>
      <c r="G1058" s="57">
        <v>1</v>
      </c>
      <c r="H1058" s="57">
        <v>2011</v>
      </c>
      <c r="I1058" s="79" t="str">
        <f t="shared" si="102"/>
        <v>2011-1</v>
      </c>
      <c r="J1058" s="75">
        <f>VLOOKUP(I1058,Meters!$A$1:$B$165,2,FALSE)</f>
        <v>358443</v>
      </c>
      <c r="K1058" s="75">
        <f t="shared" si="103"/>
        <v>2.451077098928979E-5</v>
      </c>
      <c r="L1058" s="75">
        <f t="shared" si="104"/>
        <v>4.9964774900118645E-5</v>
      </c>
      <c r="M1058" s="83">
        <f t="shared" si="105"/>
        <v>0.31111111111111112</v>
      </c>
      <c r="O1058" s="71" t="str">
        <f t="shared" si="106"/>
        <v/>
      </c>
    </row>
    <row r="1059" spans="1:15" ht="13.5" thickBot="1" x14ac:dyDescent="0.25">
      <c r="A1059" s="54" t="s">
        <v>38</v>
      </c>
      <c r="B1059" s="55">
        <v>100</v>
      </c>
      <c r="C1059" s="55">
        <v>130</v>
      </c>
      <c r="D1059" s="55">
        <v>12648</v>
      </c>
      <c r="E1059" s="56">
        <v>126.48</v>
      </c>
      <c r="F1059" s="55">
        <v>1731977</v>
      </c>
      <c r="G1059" s="57">
        <v>1</v>
      </c>
      <c r="H1059" s="57">
        <v>2011</v>
      </c>
      <c r="I1059" s="79" t="str">
        <f t="shared" si="102"/>
        <v>2011-1</v>
      </c>
      <c r="J1059" s="75">
        <f>VLOOKUP(I1059,Meters!$A$1:$B$165,2,FALSE)</f>
        <v>358443</v>
      </c>
      <c r="K1059" s="75">
        <f t="shared" si="103"/>
        <v>3.5285945045655798E-4</v>
      </c>
      <c r="L1059" s="75">
        <f t="shared" si="104"/>
        <v>8.0532423100279085E-4</v>
      </c>
      <c r="M1059" s="83">
        <f t="shared" si="105"/>
        <v>0.76923076923076927</v>
      </c>
      <c r="O1059" s="71" t="str">
        <f t="shared" si="106"/>
        <v/>
      </c>
    </row>
    <row r="1060" spans="1:15" ht="13.5" thickBot="1" x14ac:dyDescent="0.25">
      <c r="A1060" s="54" t="s">
        <v>39</v>
      </c>
      <c r="B1060" s="55">
        <v>36</v>
      </c>
      <c r="C1060" s="55">
        <v>38</v>
      </c>
      <c r="D1060" s="55">
        <v>171</v>
      </c>
      <c r="E1060" s="56">
        <v>4.75</v>
      </c>
      <c r="F1060" s="55">
        <v>10991</v>
      </c>
      <c r="G1060" s="57">
        <v>1</v>
      </c>
      <c r="H1060" s="57">
        <v>2011</v>
      </c>
      <c r="I1060" s="79" t="str">
        <f t="shared" si="102"/>
        <v>2011-1</v>
      </c>
      <c r="J1060" s="75">
        <f>VLOOKUP(I1060,Meters!$A$1:$B$165,2,FALSE)</f>
        <v>358443</v>
      </c>
      <c r="K1060" s="75">
        <f t="shared" si="103"/>
        <v>1.3251758299088E-5</v>
      </c>
      <c r="L1060" s="75">
        <f t="shared" si="104"/>
        <v>1.4195913788038617E-5</v>
      </c>
      <c r="M1060" s="83">
        <f t="shared" si="105"/>
        <v>0.94736842105263153</v>
      </c>
      <c r="O1060" s="71" t="str">
        <f t="shared" si="106"/>
        <v/>
      </c>
    </row>
    <row r="1061" spans="1:15" ht="13.5" thickBot="1" x14ac:dyDescent="0.25">
      <c r="A1061" s="54" t="s">
        <v>41</v>
      </c>
      <c r="B1061" s="55">
        <v>2</v>
      </c>
      <c r="C1061" s="55">
        <v>2</v>
      </c>
      <c r="D1061" s="55">
        <v>16</v>
      </c>
      <c r="E1061" s="55">
        <v>8</v>
      </c>
      <c r="F1061" s="55">
        <v>3457</v>
      </c>
      <c r="G1061" s="57">
        <v>1</v>
      </c>
      <c r="H1061" s="57">
        <v>2011</v>
      </c>
      <c r="I1061" s="79" t="str">
        <f t="shared" si="102"/>
        <v>2011-1</v>
      </c>
      <c r="J1061" s="75">
        <f>VLOOKUP(I1061,Meters!$A$1:$B$165,2,FALSE)</f>
        <v>358443</v>
      </c>
      <c r="K1061" s="75">
        <f t="shared" si="103"/>
        <v>2.2318750819516632E-5</v>
      </c>
      <c r="L1061" s="75">
        <f t="shared" si="104"/>
        <v>8.0370751649030199E-5</v>
      </c>
      <c r="M1061" s="83">
        <f t="shared" si="105"/>
        <v>1</v>
      </c>
      <c r="O1061" s="71" t="str">
        <f t="shared" si="106"/>
        <v>2011-1-ext.</v>
      </c>
    </row>
    <row r="1062" spans="1:15" ht="13.5" thickBot="1" x14ac:dyDescent="0.25">
      <c r="A1062" s="54" t="s">
        <v>43</v>
      </c>
      <c r="B1062" s="55">
        <v>37</v>
      </c>
      <c r="C1062" s="55">
        <v>41</v>
      </c>
      <c r="D1062" s="55">
        <v>5612</v>
      </c>
      <c r="E1062" s="56">
        <v>151.67567567567599</v>
      </c>
      <c r="F1062" s="55">
        <v>90237</v>
      </c>
      <c r="G1062" s="57">
        <v>1</v>
      </c>
      <c r="H1062" s="57">
        <v>2011</v>
      </c>
      <c r="I1062" s="79" t="str">
        <f t="shared" si="102"/>
        <v>2011-1</v>
      </c>
      <c r="J1062" s="75">
        <f>VLOOKUP(I1062,Meters!$A$1:$B$165,2,FALSE)</f>
        <v>358443</v>
      </c>
      <c r="K1062" s="75">
        <f t="shared" si="103"/>
        <v>4.2315145134840405E-4</v>
      </c>
      <c r="L1062" s="75">
        <f t="shared" si="104"/>
        <v>1.1339961248314901E-4</v>
      </c>
      <c r="M1062" s="83">
        <f t="shared" si="105"/>
        <v>0.90243902439024393</v>
      </c>
      <c r="O1062" s="71" t="str">
        <f t="shared" si="106"/>
        <v/>
      </c>
    </row>
    <row r="1063" spans="1:15" ht="13.5" thickBot="1" x14ac:dyDescent="0.25">
      <c r="A1063" s="54" t="s">
        <v>44</v>
      </c>
      <c r="B1063" s="55">
        <v>10</v>
      </c>
      <c r="C1063" s="55">
        <v>13</v>
      </c>
      <c r="D1063" s="55">
        <v>122</v>
      </c>
      <c r="E1063" s="56">
        <v>12.2</v>
      </c>
      <c r="F1063" s="55">
        <v>36313</v>
      </c>
      <c r="G1063" s="57">
        <v>1</v>
      </c>
      <c r="H1063" s="57">
        <v>2011</v>
      </c>
      <c r="I1063" s="79" t="str">
        <f t="shared" si="102"/>
        <v>2011-1</v>
      </c>
      <c r="J1063" s="75">
        <f>VLOOKUP(I1063,Meters!$A$1:$B$165,2,FALSE)</f>
        <v>358443</v>
      </c>
      <c r="K1063" s="75">
        <f t="shared" si="103"/>
        <v>3.4036094999762862E-5</v>
      </c>
      <c r="L1063" s="75">
        <f t="shared" si="104"/>
        <v>1.6884599968939738E-4</v>
      </c>
      <c r="M1063" s="83">
        <f t="shared" si="105"/>
        <v>0.76923076923076927</v>
      </c>
      <c r="O1063" s="71" t="str">
        <f t="shared" si="106"/>
        <v>2011-1-ext.</v>
      </c>
    </row>
    <row r="1064" spans="1:15" ht="13.5" thickBot="1" x14ac:dyDescent="0.25">
      <c r="A1064" s="54" t="s">
        <v>45</v>
      </c>
      <c r="B1064" s="55">
        <v>6</v>
      </c>
      <c r="C1064" s="55">
        <v>10</v>
      </c>
      <c r="D1064" s="55">
        <v>51</v>
      </c>
      <c r="E1064" s="56">
        <v>8.5</v>
      </c>
      <c r="F1064" s="55">
        <v>5138</v>
      </c>
      <c r="G1064" s="57">
        <v>1</v>
      </c>
      <c r="H1064" s="57">
        <v>2011</v>
      </c>
      <c r="I1064" s="79" t="str">
        <f t="shared" si="102"/>
        <v>2011-1</v>
      </c>
      <c r="J1064" s="75">
        <f>VLOOKUP(I1064,Meters!$A$1:$B$165,2,FALSE)</f>
        <v>358443</v>
      </c>
      <c r="K1064" s="75">
        <f t="shared" si="103"/>
        <v>2.3713672745736422E-5</v>
      </c>
      <c r="L1064" s="75">
        <f t="shared" si="104"/>
        <v>3.9817271427318211E-5</v>
      </c>
      <c r="M1064" s="83">
        <f t="shared" si="105"/>
        <v>0.6</v>
      </c>
      <c r="O1064" s="71" t="str">
        <f t="shared" si="106"/>
        <v/>
      </c>
    </row>
    <row r="1065" spans="1:15" ht="13.5" thickBot="1" x14ac:dyDescent="0.25">
      <c r="A1065" s="54" t="s">
        <v>46</v>
      </c>
      <c r="B1065" s="55">
        <v>62</v>
      </c>
      <c r="C1065" s="55">
        <v>111</v>
      </c>
      <c r="D1065" s="55">
        <v>7940</v>
      </c>
      <c r="E1065" s="56">
        <v>128.064516129032</v>
      </c>
      <c r="F1065" s="55">
        <v>950741</v>
      </c>
      <c r="G1065" s="57">
        <v>1</v>
      </c>
      <c r="H1065" s="57">
        <v>2011</v>
      </c>
      <c r="I1065" s="79" t="str">
        <f t="shared" si="102"/>
        <v>2011-1</v>
      </c>
      <c r="J1065" s="75">
        <f>VLOOKUP(I1065,Meters!$A$1:$B$165,2,FALSE)</f>
        <v>358443</v>
      </c>
      <c r="K1065" s="75">
        <f t="shared" si="103"/>
        <v>3.5728000303822925E-4</v>
      </c>
      <c r="L1065" s="75">
        <f t="shared" si="104"/>
        <v>7.130158425032937E-4</v>
      </c>
      <c r="M1065" s="83">
        <f t="shared" si="105"/>
        <v>0.55855855855855852</v>
      </c>
      <c r="O1065" s="71" t="str">
        <f t="shared" si="106"/>
        <v/>
      </c>
    </row>
    <row r="1066" spans="1:15" ht="13.5" thickBot="1" x14ac:dyDescent="0.25">
      <c r="A1066" s="54" t="s">
        <v>47</v>
      </c>
      <c r="B1066" s="55">
        <v>10</v>
      </c>
      <c r="C1066" s="55">
        <v>40</v>
      </c>
      <c r="D1066" s="55">
        <v>105</v>
      </c>
      <c r="E1066" s="56">
        <v>10.5</v>
      </c>
      <c r="F1066" s="55">
        <v>15653</v>
      </c>
      <c r="G1066" s="57">
        <v>1</v>
      </c>
      <c r="H1066" s="57">
        <v>2011</v>
      </c>
      <c r="I1066" s="79" t="str">
        <f t="shared" si="102"/>
        <v>2011-1</v>
      </c>
      <c r="J1066" s="75">
        <f>VLOOKUP(I1066,Meters!$A$1:$B$165,2,FALSE)</f>
        <v>358443</v>
      </c>
      <c r="K1066" s="75">
        <f t="shared" si="103"/>
        <v>2.9293360450615579E-5</v>
      </c>
      <c r="L1066" s="75">
        <f t="shared" si="104"/>
        <v>7.2782376370394535E-5</v>
      </c>
      <c r="M1066" s="83">
        <f t="shared" si="105"/>
        <v>0.25</v>
      </c>
      <c r="O1066" s="71" t="str">
        <f t="shared" si="106"/>
        <v/>
      </c>
    </row>
    <row r="1067" spans="1:15" ht="13.5" thickBot="1" x14ac:dyDescent="0.25">
      <c r="A1067" s="54" t="s">
        <v>48</v>
      </c>
      <c r="B1067" s="55">
        <v>8</v>
      </c>
      <c r="C1067" s="55">
        <v>8</v>
      </c>
      <c r="D1067" s="55">
        <v>164</v>
      </c>
      <c r="E1067" s="56">
        <v>20.5</v>
      </c>
      <c r="F1067" s="55">
        <v>54949</v>
      </c>
      <c r="G1067" s="57">
        <v>1</v>
      </c>
      <c r="H1067" s="57">
        <v>2011</v>
      </c>
      <c r="I1067" s="79" t="str">
        <f t="shared" si="102"/>
        <v>2011-1</v>
      </c>
      <c r="J1067" s="75">
        <f>VLOOKUP(I1067,Meters!$A$1:$B$165,2,FALSE)</f>
        <v>358443</v>
      </c>
      <c r="K1067" s="75">
        <f t="shared" si="103"/>
        <v>5.719179897501137E-5</v>
      </c>
      <c r="L1067" s="75">
        <f t="shared" si="104"/>
        <v>3.1937318718271336E-4</v>
      </c>
      <c r="M1067" s="83">
        <f t="shared" si="105"/>
        <v>1</v>
      </c>
      <c r="O1067" s="71" t="str">
        <f t="shared" si="106"/>
        <v>2011-1-ext.</v>
      </c>
    </row>
    <row r="1068" spans="1:15" ht="13.5" thickBot="1" x14ac:dyDescent="0.25">
      <c r="A1068" s="54" t="s">
        <v>49</v>
      </c>
      <c r="B1068" s="55">
        <v>67</v>
      </c>
      <c r="C1068" s="55">
        <v>72</v>
      </c>
      <c r="D1068" s="55">
        <v>113</v>
      </c>
      <c r="E1068" s="56">
        <v>1.6865671641790001</v>
      </c>
      <c r="F1068" s="55">
        <v>28190</v>
      </c>
      <c r="G1068" s="57">
        <v>1</v>
      </c>
      <c r="H1068" s="57">
        <v>2011</v>
      </c>
      <c r="I1068" s="79" t="str">
        <f t="shared" si="102"/>
        <v>2011-1</v>
      </c>
      <c r="J1068" s="75">
        <f>VLOOKUP(I1068,Meters!$A$1:$B$165,2,FALSE)</f>
        <v>358443</v>
      </c>
      <c r="K1068" s="75">
        <f t="shared" si="103"/>
        <v>4.7052590347112374E-6</v>
      </c>
      <c r="L1068" s="75">
        <f t="shared" si="104"/>
        <v>1.9563606517479316E-5</v>
      </c>
      <c r="M1068" s="83">
        <f t="shared" si="105"/>
        <v>0.93055555555555558</v>
      </c>
      <c r="O1068" s="71" t="str">
        <f t="shared" si="106"/>
        <v>2011-1-ext.</v>
      </c>
    </row>
    <row r="1069" spans="1:15" ht="13.5" thickBot="1" x14ac:dyDescent="0.25">
      <c r="A1069" s="54" t="s">
        <v>51</v>
      </c>
      <c r="B1069" s="55">
        <v>137</v>
      </c>
      <c r="C1069" s="55">
        <v>155</v>
      </c>
      <c r="D1069" s="55">
        <v>18887</v>
      </c>
      <c r="E1069" s="56">
        <v>137.861313868613</v>
      </c>
      <c r="F1069" s="55">
        <v>1474057</v>
      </c>
      <c r="G1069" s="57">
        <v>1</v>
      </c>
      <c r="H1069" s="57">
        <v>2011</v>
      </c>
      <c r="I1069" s="79" t="str">
        <f t="shared" si="102"/>
        <v>2011-1</v>
      </c>
      <c r="J1069" s="75">
        <f>VLOOKUP(I1069,Meters!$A$1:$B$165,2,FALSE)</f>
        <v>358443</v>
      </c>
      <c r="K1069" s="75">
        <f t="shared" si="103"/>
        <v>3.8461153898559323E-4</v>
      </c>
      <c r="L1069" s="75">
        <f t="shared" si="104"/>
        <v>5.0029061552256989E-4</v>
      </c>
      <c r="M1069" s="83">
        <f t="shared" si="105"/>
        <v>0.88387096774193552</v>
      </c>
      <c r="O1069" s="71" t="str">
        <f t="shared" si="106"/>
        <v/>
      </c>
    </row>
    <row r="1070" spans="1:15" ht="13.5" thickBot="1" x14ac:dyDescent="0.25">
      <c r="A1070" s="54" t="s">
        <v>52</v>
      </c>
      <c r="B1070" s="55">
        <v>57</v>
      </c>
      <c r="C1070" s="55">
        <v>141</v>
      </c>
      <c r="D1070" s="55">
        <v>4775</v>
      </c>
      <c r="E1070" s="56">
        <v>83.771929824560999</v>
      </c>
      <c r="F1070" s="55">
        <v>929305</v>
      </c>
      <c r="G1070" s="57">
        <v>1</v>
      </c>
      <c r="H1070" s="57">
        <v>2011</v>
      </c>
      <c r="I1070" s="79" t="str">
        <f t="shared" si="102"/>
        <v>2011-1</v>
      </c>
      <c r="J1070" s="75">
        <f>VLOOKUP(I1070,Meters!$A$1:$B$165,2,FALSE)</f>
        <v>358443</v>
      </c>
      <c r="K1070" s="75">
        <f t="shared" si="103"/>
        <v>2.3371060342805133E-4</v>
      </c>
      <c r="L1070" s="75">
        <f t="shared" si="104"/>
        <v>7.5807480739513162E-4</v>
      </c>
      <c r="M1070" s="83">
        <f t="shared" si="105"/>
        <v>0.40425531914893614</v>
      </c>
      <c r="O1070" s="71" t="str">
        <f t="shared" si="106"/>
        <v>2011-1-ext.</v>
      </c>
    </row>
    <row r="1071" spans="1:15" ht="13.5" thickBot="1" x14ac:dyDescent="0.25">
      <c r="A1071" s="54" t="s">
        <v>53</v>
      </c>
      <c r="B1071" s="55">
        <v>40</v>
      </c>
      <c r="C1071" s="55">
        <v>51</v>
      </c>
      <c r="D1071" s="55">
        <v>2848</v>
      </c>
      <c r="E1071" s="56">
        <v>71.2</v>
      </c>
      <c r="F1071" s="55">
        <v>918156</v>
      </c>
      <c r="G1071" s="57">
        <v>1</v>
      </c>
      <c r="H1071" s="57">
        <v>2011</v>
      </c>
      <c r="I1071" s="79" t="str">
        <f t="shared" si="102"/>
        <v>2011-1</v>
      </c>
      <c r="J1071" s="75">
        <f>VLOOKUP(I1071,Meters!$A$1:$B$165,2,FALSE)</f>
        <v>358443</v>
      </c>
      <c r="K1071" s="75">
        <f t="shared" si="103"/>
        <v>1.9863688229369804E-4</v>
      </c>
      <c r="L1071" s="75">
        <f t="shared" si="104"/>
        <v>1.0672966134085476E-3</v>
      </c>
      <c r="M1071" s="83">
        <f t="shared" si="105"/>
        <v>0.78431372549019607</v>
      </c>
      <c r="O1071" s="71" t="str">
        <f t="shared" si="106"/>
        <v>2011-1-ext.</v>
      </c>
    </row>
    <row r="1072" spans="1:15" ht="13.5" thickBot="1" x14ac:dyDescent="0.25">
      <c r="A1072" s="54" t="s">
        <v>8</v>
      </c>
      <c r="B1072" s="55">
        <v>7</v>
      </c>
      <c r="C1072" s="55">
        <v>7</v>
      </c>
      <c r="D1072" s="55">
        <v>85</v>
      </c>
      <c r="E1072" s="56">
        <v>12.142857142857</v>
      </c>
      <c r="F1072" s="55">
        <v>10691</v>
      </c>
      <c r="G1072" s="57">
        <v>2</v>
      </c>
      <c r="H1072" s="57">
        <v>2011</v>
      </c>
      <c r="I1072" s="79" t="str">
        <f t="shared" si="102"/>
        <v>2011-2</v>
      </c>
      <c r="J1072" s="75">
        <f>VLOOKUP(I1072,Meters!$A$1:$B$165,2,FALSE)</f>
        <v>356600</v>
      </c>
      <c r="K1072" s="75">
        <f t="shared" si="103"/>
        <v>3.405175867318284E-5</v>
      </c>
      <c r="L1072" s="75">
        <f t="shared" si="104"/>
        <v>7.1381833720587793E-5</v>
      </c>
      <c r="M1072" s="83">
        <f t="shared" si="105"/>
        <v>1</v>
      </c>
      <c r="O1072" s="71" t="str">
        <f t="shared" si="106"/>
        <v/>
      </c>
    </row>
    <row r="1073" spans="1:15" ht="13.5" thickBot="1" x14ac:dyDescent="0.25">
      <c r="A1073" s="54" t="s">
        <v>9</v>
      </c>
      <c r="B1073" s="55">
        <v>49</v>
      </c>
      <c r="C1073" s="55">
        <v>50</v>
      </c>
      <c r="D1073" s="55">
        <v>4997</v>
      </c>
      <c r="E1073" s="56">
        <v>101.979591836735</v>
      </c>
      <c r="F1073" s="55">
        <v>506129</v>
      </c>
      <c r="G1073" s="57">
        <v>2</v>
      </c>
      <c r="H1073" s="57">
        <v>2011</v>
      </c>
      <c r="I1073" s="79" t="str">
        <f t="shared" si="102"/>
        <v>2011-2</v>
      </c>
      <c r="J1073" s="75">
        <f>VLOOKUP(I1073,Meters!$A$1:$B$165,2,FALSE)</f>
        <v>356600</v>
      </c>
      <c r="K1073" s="75">
        <f t="shared" si="103"/>
        <v>2.8597754300823048E-4</v>
      </c>
      <c r="L1073" s="75">
        <f t="shared" si="104"/>
        <v>4.827614164005493E-4</v>
      </c>
      <c r="M1073" s="83">
        <f t="shared" si="105"/>
        <v>0.98</v>
      </c>
      <c r="O1073" s="71" t="str">
        <f t="shared" si="106"/>
        <v/>
      </c>
    </row>
    <row r="1074" spans="1:15" ht="13.5" thickBot="1" x14ac:dyDescent="0.25">
      <c r="A1074" s="54" t="s">
        <v>11</v>
      </c>
      <c r="B1074" s="55">
        <v>4</v>
      </c>
      <c r="C1074" s="55">
        <v>21</v>
      </c>
      <c r="D1074" s="55">
        <v>53</v>
      </c>
      <c r="E1074" s="56">
        <v>13.25</v>
      </c>
      <c r="F1074" s="55">
        <v>4463</v>
      </c>
      <c r="G1074" s="57">
        <v>2</v>
      </c>
      <c r="H1074" s="57">
        <v>2011</v>
      </c>
      <c r="I1074" s="79" t="str">
        <f t="shared" si="102"/>
        <v>2011-2</v>
      </c>
      <c r="J1074" s="75">
        <f>VLOOKUP(I1074,Meters!$A$1:$B$165,2,FALSE)</f>
        <v>356600</v>
      </c>
      <c r="K1074" s="75">
        <f t="shared" si="103"/>
        <v>3.7156477846326413E-5</v>
      </c>
      <c r="L1074" s="75">
        <f t="shared" si="104"/>
        <v>5.2147597681809685E-5</v>
      </c>
      <c r="M1074" s="83">
        <f t="shared" si="105"/>
        <v>0.19047619047619047</v>
      </c>
      <c r="O1074" s="71" t="str">
        <f t="shared" si="106"/>
        <v/>
      </c>
    </row>
    <row r="1075" spans="1:15" ht="13.5" thickBot="1" x14ac:dyDescent="0.25">
      <c r="A1075" s="54" t="s">
        <v>12</v>
      </c>
      <c r="B1075" s="55">
        <v>37</v>
      </c>
      <c r="C1075" s="55">
        <v>85</v>
      </c>
      <c r="D1075" s="55">
        <v>3518</v>
      </c>
      <c r="E1075" s="56">
        <v>95.081081081080995</v>
      </c>
      <c r="F1075" s="55">
        <v>401449</v>
      </c>
      <c r="G1075" s="57">
        <v>2</v>
      </c>
      <c r="H1075" s="57">
        <v>2011</v>
      </c>
      <c r="I1075" s="79" t="str">
        <f t="shared" si="102"/>
        <v>2011-2</v>
      </c>
      <c r="J1075" s="75">
        <f>VLOOKUP(I1075,Meters!$A$1:$B$165,2,FALSE)</f>
        <v>356600</v>
      </c>
      <c r="K1075" s="75">
        <f t="shared" si="103"/>
        <v>2.6663230813539257E-4</v>
      </c>
      <c r="L1075" s="75">
        <f t="shared" si="104"/>
        <v>5.0710286843208834E-4</v>
      </c>
      <c r="M1075" s="83">
        <f t="shared" si="105"/>
        <v>0.43529411764705883</v>
      </c>
      <c r="O1075" s="71" t="str">
        <f t="shared" si="106"/>
        <v/>
      </c>
    </row>
    <row r="1076" spans="1:15" ht="13.5" thickBot="1" x14ac:dyDescent="0.25">
      <c r="A1076" s="54" t="s">
        <v>13</v>
      </c>
      <c r="B1076" s="55">
        <v>15</v>
      </c>
      <c r="C1076" s="55">
        <v>18</v>
      </c>
      <c r="D1076" s="55">
        <v>3890</v>
      </c>
      <c r="E1076" s="56">
        <v>259.33333333333297</v>
      </c>
      <c r="F1076" s="55">
        <v>236422</v>
      </c>
      <c r="G1076" s="57">
        <v>2</v>
      </c>
      <c r="H1076" s="57">
        <v>2011</v>
      </c>
      <c r="I1076" s="79" t="str">
        <f t="shared" si="102"/>
        <v>2011-2</v>
      </c>
      <c r="J1076" s="75">
        <f>VLOOKUP(I1076,Meters!$A$1:$B$165,2,FALSE)</f>
        <v>356600</v>
      </c>
      <c r="K1076" s="75">
        <f t="shared" si="103"/>
        <v>7.2723873621237509E-4</v>
      </c>
      <c r="L1076" s="75">
        <f t="shared" si="104"/>
        <v>7.3665482644731E-4</v>
      </c>
      <c r="M1076" s="83">
        <f t="shared" si="105"/>
        <v>0.83333333333333337</v>
      </c>
      <c r="O1076" s="71" t="str">
        <f t="shared" si="106"/>
        <v/>
      </c>
    </row>
    <row r="1077" spans="1:15" ht="13.5" thickBot="1" x14ac:dyDescent="0.25">
      <c r="A1077" s="54" t="s">
        <v>14</v>
      </c>
      <c r="B1077" s="55">
        <v>20</v>
      </c>
      <c r="C1077" s="55">
        <v>67</v>
      </c>
      <c r="D1077" s="55">
        <v>132</v>
      </c>
      <c r="E1077" s="56">
        <v>6.6</v>
      </c>
      <c r="F1077" s="55">
        <v>17286</v>
      </c>
      <c r="G1077" s="57">
        <v>2</v>
      </c>
      <c r="H1077" s="57">
        <v>2011</v>
      </c>
      <c r="I1077" s="79" t="str">
        <f t="shared" si="102"/>
        <v>2011-2</v>
      </c>
      <c r="J1077" s="75">
        <f>VLOOKUP(I1077,Meters!$A$1:$B$165,2,FALSE)</f>
        <v>356600</v>
      </c>
      <c r="K1077" s="75">
        <f t="shared" si="103"/>
        <v>1.8508132361189005E-5</v>
      </c>
      <c r="L1077" s="75">
        <f t="shared" si="104"/>
        <v>4.03954010095345E-5</v>
      </c>
      <c r="M1077" s="83">
        <f t="shared" si="105"/>
        <v>0.29850746268656714</v>
      </c>
      <c r="O1077" s="71" t="str">
        <f t="shared" si="106"/>
        <v/>
      </c>
    </row>
    <row r="1078" spans="1:15" ht="13.5" thickBot="1" x14ac:dyDescent="0.25">
      <c r="A1078" s="54" t="s">
        <v>15</v>
      </c>
      <c r="B1078" s="55">
        <v>21</v>
      </c>
      <c r="C1078" s="55">
        <v>25</v>
      </c>
      <c r="D1078" s="55">
        <v>1829</v>
      </c>
      <c r="E1078" s="56">
        <v>87.095238095238003</v>
      </c>
      <c r="F1078" s="55">
        <v>155362</v>
      </c>
      <c r="G1078" s="57">
        <v>2</v>
      </c>
      <c r="H1078" s="57">
        <v>2011</v>
      </c>
      <c r="I1078" s="79" t="str">
        <f t="shared" si="102"/>
        <v>2011-2</v>
      </c>
      <c r="J1078" s="75">
        <f>VLOOKUP(I1078,Meters!$A$1:$B$165,2,FALSE)</f>
        <v>356600</v>
      </c>
      <c r="K1078" s="75">
        <f t="shared" si="103"/>
        <v>2.4423790828726307E-4</v>
      </c>
      <c r="L1078" s="75">
        <f t="shared" si="104"/>
        <v>3.4577446607732607E-4</v>
      </c>
      <c r="M1078" s="83">
        <f t="shared" si="105"/>
        <v>0.84</v>
      </c>
      <c r="O1078" s="71" t="str">
        <f t="shared" si="106"/>
        <v/>
      </c>
    </row>
    <row r="1079" spans="1:15" ht="13.5" thickBot="1" x14ac:dyDescent="0.25">
      <c r="A1079" s="54" t="s">
        <v>16</v>
      </c>
      <c r="B1079" s="55">
        <v>50</v>
      </c>
      <c r="C1079" s="55">
        <v>84</v>
      </c>
      <c r="D1079" s="55">
        <v>140</v>
      </c>
      <c r="E1079" s="56">
        <v>2.8</v>
      </c>
      <c r="F1079" s="55">
        <v>13002</v>
      </c>
      <c r="G1079" s="57">
        <v>2</v>
      </c>
      <c r="H1079" s="57">
        <v>2011</v>
      </c>
      <c r="I1079" s="79" t="str">
        <f t="shared" si="102"/>
        <v>2011-2</v>
      </c>
      <c r="J1079" s="75">
        <f>VLOOKUP(I1079,Meters!$A$1:$B$165,2,FALSE)</f>
        <v>356600</v>
      </c>
      <c r="K1079" s="75">
        <f t="shared" si="103"/>
        <v>7.8519349411104876E-6</v>
      </c>
      <c r="L1079" s="75">
        <f t="shared" si="104"/>
        <v>1.2153673583847445E-5</v>
      </c>
      <c r="M1079" s="83">
        <f t="shared" si="105"/>
        <v>0.59523809523809523</v>
      </c>
      <c r="O1079" s="71" t="str">
        <f t="shared" si="106"/>
        <v/>
      </c>
    </row>
    <row r="1080" spans="1:15" ht="13.5" thickBot="1" x14ac:dyDescent="0.25">
      <c r="A1080" s="54" t="s">
        <v>17</v>
      </c>
      <c r="B1080" s="55">
        <v>3</v>
      </c>
      <c r="C1080" s="55">
        <v>5</v>
      </c>
      <c r="D1080" s="55">
        <v>28</v>
      </c>
      <c r="E1080" s="56">
        <v>9.333333333333</v>
      </c>
      <c r="F1080" s="55">
        <v>3618</v>
      </c>
      <c r="G1080" s="57">
        <v>2</v>
      </c>
      <c r="H1080" s="57">
        <v>2011</v>
      </c>
      <c r="I1080" s="79" t="str">
        <f t="shared" si="102"/>
        <v>2011-2</v>
      </c>
      <c r="J1080" s="75">
        <f>VLOOKUP(I1080,Meters!$A$1:$B$165,2,FALSE)</f>
        <v>356600</v>
      </c>
      <c r="K1080" s="75">
        <f t="shared" si="103"/>
        <v>2.6173116470367359E-5</v>
      </c>
      <c r="L1080" s="75">
        <f t="shared" si="104"/>
        <v>5.6365675827255426E-5</v>
      </c>
      <c r="M1080" s="83">
        <f t="shared" si="105"/>
        <v>0.6</v>
      </c>
      <c r="O1080" s="71" t="str">
        <f t="shared" si="106"/>
        <v/>
      </c>
    </row>
    <row r="1081" spans="1:15" ht="13.5" thickBot="1" x14ac:dyDescent="0.25">
      <c r="A1081" s="54" t="s">
        <v>18</v>
      </c>
      <c r="B1081" s="55">
        <v>233</v>
      </c>
      <c r="C1081" s="55">
        <v>320</v>
      </c>
      <c r="D1081" s="55">
        <v>8</v>
      </c>
      <c r="E1081" s="56">
        <v>3.4334763948000002E-2</v>
      </c>
      <c r="F1081" s="55">
        <v>238</v>
      </c>
      <c r="G1081" s="57">
        <v>2</v>
      </c>
      <c r="H1081" s="57">
        <v>2011</v>
      </c>
      <c r="I1081" s="79" t="str">
        <f t="shared" si="102"/>
        <v>2011-2</v>
      </c>
      <c r="J1081" s="75">
        <f>VLOOKUP(I1081,Meters!$A$1:$B$165,2,FALSE)</f>
        <v>356600</v>
      </c>
      <c r="K1081" s="75">
        <f t="shared" si="103"/>
        <v>9.6283690263600681E-8</v>
      </c>
      <c r="L1081" s="75">
        <f t="shared" si="104"/>
        <v>4.7740663089035338E-8</v>
      </c>
      <c r="M1081" s="83">
        <f t="shared" si="105"/>
        <v>0.72812500000000002</v>
      </c>
      <c r="O1081" s="71" t="str">
        <f t="shared" si="106"/>
        <v/>
      </c>
    </row>
    <row r="1082" spans="1:15" ht="13.5" thickBot="1" x14ac:dyDescent="0.25">
      <c r="A1082" s="54" t="s">
        <v>19</v>
      </c>
      <c r="B1082" s="55">
        <v>48</v>
      </c>
      <c r="C1082" s="55">
        <v>53</v>
      </c>
      <c r="D1082" s="55">
        <v>1520</v>
      </c>
      <c r="E1082" s="56">
        <v>31.666666666666</v>
      </c>
      <c r="F1082" s="55">
        <v>168297</v>
      </c>
      <c r="G1082" s="57">
        <v>2</v>
      </c>
      <c r="H1082" s="57">
        <v>2011</v>
      </c>
      <c r="I1082" s="79" t="str">
        <f t="shared" si="102"/>
        <v>2011-2</v>
      </c>
      <c r="J1082" s="75">
        <f>VLOOKUP(I1082,Meters!$A$1:$B$165,2,FALSE)</f>
        <v>356600</v>
      </c>
      <c r="K1082" s="75">
        <f t="shared" si="103"/>
        <v>8.8801645167319124E-5</v>
      </c>
      <c r="L1082" s="75">
        <f t="shared" si="104"/>
        <v>1.6387116750794196E-4</v>
      </c>
      <c r="M1082" s="83">
        <f t="shared" si="105"/>
        <v>0.90566037735849059</v>
      </c>
      <c r="O1082" s="71" t="str">
        <f t="shared" si="106"/>
        <v/>
      </c>
    </row>
    <row r="1083" spans="1:15" ht="13.5" thickBot="1" x14ac:dyDescent="0.25">
      <c r="A1083" s="54" t="s">
        <v>20</v>
      </c>
      <c r="B1083" s="55">
        <v>20</v>
      </c>
      <c r="C1083" s="55">
        <v>35</v>
      </c>
      <c r="D1083" s="55">
        <v>129</v>
      </c>
      <c r="E1083" s="56">
        <v>6.45</v>
      </c>
      <c r="F1083" s="55">
        <v>21466</v>
      </c>
      <c r="G1083" s="57">
        <v>2</v>
      </c>
      <c r="H1083" s="57">
        <v>2011</v>
      </c>
      <c r="I1083" s="79" t="str">
        <f t="shared" si="102"/>
        <v>2011-2</v>
      </c>
      <c r="J1083" s="75">
        <f>VLOOKUP(I1083,Meters!$A$1:$B$165,2,FALSE)</f>
        <v>356600</v>
      </c>
      <c r="K1083" s="75">
        <f t="shared" si="103"/>
        <v>1.8087492989343804E-5</v>
      </c>
      <c r="L1083" s="75">
        <f t="shared" si="104"/>
        <v>5.0163581977939799E-5</v>
      </c>
      <c r="M1083" s="83">
        <f t="shared" si="105"/>
        <v>0.5714285714285714</v>
      </c>
      <c r="O1083" s="71" t="str">
        <f t="shared" si="106"/>
        <v/>
      </c>
    </row>
    <row r="1084" spans="1:15" ht="13.5" thickBot="1" x14ac:dyDescent="0.25">
      <c r="A1084" s="54" t="s">
        <v>21</v>
      </c>
      <c r="B1084" s="55">
        <v>7</v>
      </c>
      <c r="C1084" s="55">
        <v>8</v>
      </c>
      <c r="D1084" s="55">
        <v>263</v>
      </c>
      <c r="E1084" s="56">
        <v>37.571428571428001</v>
      </c>
      <c r="F1084" s="55">
        <v>32931</v>
      </c>
      <c r="G1084" s="57">
        <v>2</v>
      </c>
      <c r="H1084" s="57">
        <v>2011</v>
      </c>
      <c r="I1084" s="79" t="str">
        <f t="shared" si="102"/>
        <v>2011-2</v>
      </c>
      <c r="J1084" s="75">
        <f>VLOOKUP(I1084,Meters!$A$1:$B$165,2,FALSE)</f>
        <v>356600</v>
      </c>
      <c r="K1084" s="75">
        <f t="shared" si="103"/>
        <v>1.0536014742408301E-4</v>
      </c>
      <c r="L1084" s="75">
        <f t="shared" si="104"/>
        <v>2.1987420879736869E-4</v>
      </c>
      <c r="M1084" s="83">
        <f t="shared" si="105"/>
        <v>0.875</v>
      </c>
      <c r="O1084" s="71" t="str">
        <f t="shared" si="106"/>
        <v/>
      </c>
    </row>
    <row r="1085" spans="1:15" ht="13.5" thickBot="1" x14ac:dyDescent="0.25">
      <c r="A1085" s="54" t="s">
        <v>22</v>
      </c>
      <c r="B1085" s="55">
        <v>16</v>
      </c>
      <c r="C1085" s="55">
        <v>45</v>
      </c>
      <c r="D1085" s="55">
        <v>55</v>
      </c>
      <c r="E1085" s="56">
        <v>3.4375</v>
      </c>
      <c r="F1085" s="55">
        <v>3648</v>
      </c>
      <c r="G1085" s="57">
        <v>2</v>
      </c>
      <c r="H1085" s="57">
        <v>2011</v>
      </c>
      <c r="I1085" s="79" t="str">
        <f t="shared" si="102"/>
        <v>2011-2</v>
      </c>
      <c r="J1085" s="75">
        <f>VLOOKUP(I1085,Meters!$A$1:$B$165,2,FALSE)</f>
        <v>356600</v>
      </c>
      <c r="K1085" s="75">
        <f t="shared" si="103"/>
        <v>9.6396522714526082E-6</v>
      </c>
      <c r="L1085" s="75">
        <f t="shared" si="104"/>
        <v>1.0656197420078519E-5</v>
      </c>
      <c r="M1085" s="83">
        <f t="shared" si="105"/>
        <v>0.35555555555555557</v>
      </c>
      <c r="O1085" s="71" t="str">
        <f t="shared" si="106"/>
        <v/>
      </c>
    </row>
    <row r="1086" spans="1:15" ht="13.5" thickBot="1" x14ac:dyDescent="0.25">
      <c r="A1086" s="54" t="s">
        <v>23</v>
      </c>
      <c r="B1086" s="55">
        <v>21</v>
      </c>
      <c r="C1086" s="55">
        <v>21</v>
      </c>
      <c r="D1086" s="55">
        <v>879</v>
      </c>
      <c r="E1086" s="56">
        <v>41.857142857142001</v>
      </c>
      <c r="F1086" s="55">
        <v>72004</v>
      </c>
      <c r="G1086" s="57">
        <v>2</v>
      </c>
      <c r="H1086" s="57">
        <v>2011</v>
      </c>
      <c r="I1086" s="79" t="str">
        <f t="shared" si="102"/>
        <v>2011-2</v>
      </c>
      <c r="J1086" s="75">
        <f>VLOOKUP(I1086,Meters!$A$1:$B$165,2,FALSE)</f>
        <v>356600</v>
      </c>
      <c r="K1086" s="75">
        <f t="shared" si="103"/>
        <v>1.1737841519108805E-4</v>
      </c>
      <c r="L1086" s="75">
        <f t="shared" si="104"/>
        <v>1.6025247264730952E-4</v>
      </c>
      <c r="M1086" s="83">
        <f t="shared" si="105"/>
        <v>1</v>
      </c>
      <c r="O1086" s="71" t="str">
        <f t="shared" si="106"/>
        <v/>
      </c>
    </row>
    <row r="1087" spans="1:15" ht="13.5" thickBot="1" x14ac:dyDescent="0.25">
      <c r="A1087" s="54" t="s">
        <v>24</v>
      </c>
      <c r="B1087" s="55">
        <v>11</v>
      </c>
      <c r="C1087" s="55">
        <v>182</v>
      </c>
      <c r="D1087" s="55">
        <v>1</v>
      </c>
      <c r="E1087" s="56">
        <v>9.0909090908999998E-2</v>
      </c>
      <c r="F1087" s="55">
        <v>170</v>
      </c>
      <c r="G1087" s="57">
        <v>2</v>
      </c>
      <c r="H1087" s="57">
        <v>2011</v>
      </c>
      <c r="I1087" s="79" t="str">
        <f t="shared" si="102"/>
        <v>2011-2</v>
      </c>
      <c r="J1087" s="75">
        <f>VLOOKUP(I1087,Meters!$A$1:$B$165,2,FALSE)</f>
        <v>356600</v>
      </c>
      <c r="K1087" s="75">
        <f t="shared" si="103"/>
        <v>2.5493295263320248E-7</v>
      </c>
      <c r="L1087" s="75">
        <f t="shared" si="104"/>
        <v>7.2231003246074031E-7</v>
      </c>
      <c r="M1087" s="83">
        <f t="shared" si="105"/>
        <v>6.043956043956044E-2</v>
      </c>
      <c r="O1087" s="71" t="str">
        <f t="shared" si="106"/>
        <v/>
      </c>
    </row>
    <row r="1088" spans="1:15" ht="13.5" thickBot="1" x14ac:dyDescent="0.25">
      <c r="A1088" s="54" t="s">
        <v>26</v>
      </c>
      <c r="B1088" s="55">
        <v>3</v>
      </c>
      <c r="C1088" s="55">
        <v>7</v>
      </c>
      <c r="D1088" s="55">
        <v>85</v>
      </c>
      <c r="E1088" s="56">
        <v>28.333333333333002</v>
      </c>
      <c r="F1088" s="55">
        <v>12616</v>
      </c>
      <c r="G1088" s="57">
        <v>2</v>
      </c>
      <c r="H1088" s="57">
        <v>2011</v>
      </c>
      <c r="I1088" s="79" t="str">
        <f t="shared" si="102"/>
        <v>2011-2</v>
      </c>
      <c r="J1088" s="75">
        <f>VLOOKUP(I1088,Meters!$A$1:$B$165,2,FALSE)</f>
        <v>356600</v>
      </c>
      <c r="K1088" s="75">
        <f t="shared" si="103"/>
        <v>7.9454103570759962E-5</v>
      </c>
      <c r="L1088" s="75">
        <f t="shared" si="104"/>
        <v>1.965476413036682E-4</v>
      </c>
      <c r="M1088" s="83">
        <f t="shared" si="105"/>
        <v>0.42857142857142855</v>
      </c>
      <c r="O1088" s="71" t="str">
        <f t="shared" si="106"/>
        <v/>
      </c>
    </row>
    <row r="1089" spans="1:15" ht="13.5" thickBot="1" x14ac:dyDescent="0.25">
      <c r="A1089" s="54" t="s">
        <v>27</v>
      </c>
      <c r="B1089" s="55">
        <v>6</v>
      </c>
      <c r="C1089" s="55">
        <v>9</v>
      </c>
      <c r="D1089" s="55">
        <v>791</v>
      </c>
      <c r="E1089" s="56">
        <v>131.833333333333</v>
      </c>
      <c r="F1089" s="55">
        <v>100831</v>
      </c>
      <c r="G1089" s="57">
        <v>2</v>
      </c>
      <c r="H1089" s="57">
        <v>2011</v>
      </c>
      <c r="I1089" s="79" t="str">
        <f t="shared" si="102"/>
        <v>2011-2</v>
      </c>
      <c r="J1089" s="75">
        <f>VLOOKUP(I1089,Meters!$A$1:$B$165,2,FALSE)</f>
        <v>356600</v>
      </c>
      <c r="K1089" s="75">
        <f t="shared" si="103"/>
        <v>3.6969527014395123E-4</v>
      </c>
      <c r="L1089" s="75">
        <f t="shared" si="104"/>
        <v>7.8543497226895795E-4</v>
      </c>
      <c r="M1089" s="83">
        <f t="shared" si="105"/>
        <v>0.66666666666666663</v>
      </c>
      <c r="O1089" s="71" t="str">
        <f t="shared" si="106"/>
        <v/>
      </c>
    </row>
    <row r="1090" spans="1:15" ht="13.5" thickBot="1" x14ac:dyDescent="0.25">
      <c r="A1090" s="54" t="s">
        <v>28</v>
      </c>
      <c r="B1090" s="55">
        <v>88</v>
      </c>
      <c r="C1090" s="55">
        <v>89</v>
      </c>
      <c r="D1090" s="55">
        <v>5073</v>
      </c>
      <c r="E1090" s="56">
        <v>57.647727272727003</v>
      </c>
      <c r="F1090" s="55">
        <v>444658</v>
      </c>
      <c r="G1090" s="57">
        <v>2</v>
      </c>
      <c r="H1090" s="57">
        <v>2011</v>
      </c>
      <c r="I1090" s="79" t="str">
        <f t="shared" si="102"/>
        <v>2011-2</v>
      </c>
      <c r="J1090" s="75">
        <f>VLOOKUP(I1090,Meters!$A$1:$B$165,2,FALSE)</f>
        <v>356600</v>
      </c>
      <c r="K1090" s="75">
        <f t="shared" si="103"/>
        <v>1.6165935858869043E-4</v>
      </c>
      <c r="L1090" s="75">
        <f t="shared" si="104"/>
        <v>2.3616245177518201E-4</v>
      </c>
      <c r="M1090" s="83">
        <f t="shared" si="105"/>
        <v>0.9887640449438202</v>
      </c>
      <c r="O1090" s="71" t="str">
        <f t="shared" si="106"/>
        <v/>
      </c>
    </row>
    <row r="1091" spans="1:15" ht="13.5" thickBot="1" x14ac:dyDescent="0.25">
      <c r="A1091" s="54" t="s">
        <v>30</v>
      </c>
      <c r="B1091" s="55">
        <v>918</v>
      </c>
      <c r="C1091" s="55">
        <v>920</v>
      </c>
      <c r="D1091" s="55">
        <v>12096</v>
      </c>
      <c r="E1091" s="56">
        <v>13.176470588235</v>
      </c>
      <c r="F1091" s="55">
        <v>1377574</v>
      </c>
      <c r="G1091" s="57">
        <v>2</v>
      </c>
      <c r="H1091" s="57">
        <v>2011</v>
      </c>
      <c r="I1091" s="79" t="str">
        <f t="shared" ref="I1091:I1154" si="107">CONCATENATE(H1091,"-",G1091)</f>
        <v>2011-2</v>
      </c>
      <c r="J1091" s="75">
        <f>VLOOKUP(I1091,Meters!$A$1:$B$165,2,FALSE)</f>
        <v>356600</v>
      </c>
      <c r="K1091" s="75">
        <f t="shared" ref="K1091:K1154" si="108">E1091/J1091</f>
        <v>3.6950282075813238E-5</v>
      </c>
      <c r="L1091" s="75">
        <f t="shared" ref="L1091:L1154" si="109">IFERROR(IF(ISBLANK(F1091),"",(E1091*(F1091/D1091)/J1091)*(1/60)),"")</f>
        <v>7.0135785769822465E-5</v>
      </c>
      <c r="M1091" s="83">
        <f t="shared" ref="M1091:M1154" si="110">B1091/C1091</f>
        <v>0.99782608695652175</v>
      </c>
      <c r="O1091" s="71" t="str">
        <f t="shared" ref="O1091:O1154" si="111">IF((F1091/D1091)&gt;180,CONCATENATE(I1091,"-ext."),"")</f>
        <v/>
      </c>
    </row>
    <row r="1092" spans="1:15" ht="13.5" thickBot="1" x14ac:dyDescent="0.25">
      <c r="A1092" s="54" t="s">
        <v>31</v>
      </c>
      <c r="B1092" s="55">
        <v>98</v>
      </c>
      <c r="C1092" s="55">
        <v>152</v>
      </c>
      <c r="D1092" s="55">
        <v>20474</v>
      </c>
      <c r="E1092" s="56">
        <v>208.91836734693899</v>
      </c>
      <c r="F1092" s="55">
        <v>1174522</v>
      </c>
      <c r="G1092" s="57">
        <v>2</v>
      </c>
      <c r="H1092" s="57">
        <v>2011</v>
      </c>
      <c r="I1092" s="79" t="str">
        <f t="shared" si="107"/>
        <v>2011-2</v>
      </c>
      <c r="J1092" s="75">
        <f>VLOOKUP(I1092,Meters!$A$1:$B$165,2,FALSE)</f>
        <v>356600</v>
      </c>
      <c r="K1092" s="75">
        <f t="shared" si="108"/>
        <v>5.8586193871828097E-4</v>
      </c>
      <c r="L1092" s="75">
        <f t="shared" si="109"/>
        <v>5.6014761485076426E-4</v>
      </c>
      <c r="M1092" s="83">
        <f t="shared" si="110"/>
        <v>0.64473684210526316</v>
      </c>
      <c r="O1092" s="71" t="str">
        <f t="shared" si="111"/>
        <v/>
      </c>
    </row>
    <row r="1093" spans="1:15" ht="13.5" thickBot="1" x14ac:dyDescent="0.25">
      <c r="A1093" s="54" t="s">
        <v>32</v>
      </c>
      <c r="B1093" s="55">
        <v>24</v>
      </c>
      <c r="C1093" s="55">
        <v>28</v>
      </c>
      <c r="D1093" s="55">
        <v>7953</v>
      </c>
      <c r="E1093" s="56">
        <v>331.375</v>
      </c>
      <c r="F1093" s="55">
        <v>422647</v>
      </c>
      <c r="G1093" s="57">
        <v>2</v>
      </c>
      <c r="H1093" s="57">
        <v>2011</v>
      </c>
      <c r="I1093" s="79" t="str">
        <f t="shared" si="107"/>
        <v>2011-2</v>
      </c>
      <c r="J1093" s="75">
        <f>VLOOKUP(I1093,Meters!$A$1:$B$165,2,FALSE)</f>
        <v>356600</v>
      </c>
      <c r="K1093" s="75">
        <f t="shared" si="108"/>
        <v>9.292624789680314E-4</v>
      </c>
      <c r="L1093" s="75">
        <f t="shared" si="109"/>
        <v>8.2306466940861229E-4</v>
      </c>
      <c r="M1093" s="83">
        <f t="shared" si="110"/>
        <v>0.8571428571428571</v>
      </c>
      <c r="O1093" s="71" t="str">
        <f t="shared" si="111"/>
        <v/>
      </c>
    </row>
    <row r="1094" spans="1:15" ht="13.5" thickBot="1" x14ac:dyDescent="0.25">
      <c r="A1094" s="54" t="s">
        <v>33</v>
      </c>
      <c r="B1094" s="55">
        <v>3</v>
      </c>
      <c r="C1094" s="55">
        <v>12</v>
      </c>
      <c r="D1094" s="55">
        <v>71</v>
      </c>
      <c r="E1094" s="56">
        <v>23.666666666666</v>
      </c>
      <c r="F1094" s="55">
        <v>6644</v>
      </c>
      <c r="G1094" s="57">
        <v>2</v>
      </c>
      <c r="H1094" s="57">
        <v>2011</v>
      </c>
      <c r="I1094" s="79" t="str">
        <f t="shared" si="107"/>
        <v>2011-2</v>
      </c>
      <c r="J1094" s="75">
        <f>VLOOKUP(I1094,Meters!$A$1:$B$165,2,FALSE)</f>
        <v>356600</v>
      </c>
      <c r="K1094" s="75">
        <f t="shared" si="108"/>
        <v>6.6367545335574871E-5</v>
      </c>
      <c r="L1094" s="75">
        <f t="shared" si="109"/>
        <v>1.0350844394590597E-4</v>
      </c>
      <c r="M1094" s="83">
        <f t="shared" si="110"/>
        <v>0.25</v>
      </c>
      <c r="O1094" s="71" t="str">
        <f t="shared" si="111"/>
        <v/>
      </c>
    </row>
    <row r="1095" spans="1:15" ht="13.5" thickBot="1" x14ac:dyDescent="0.25">
      <c r="A1095" s="54" t="s">
        <v>34</v>
      </c>
      <c r="B1095" s="55">
        <v>1</v>
      </c>
      <c r="C1095" s="55">
        <v>1</v>
      </c>
      <c r="D1095" s="55">
        <v>7</v>
      </c>
      <c r="E1095" s="55">
        <v>7</v>
      </c>
      <c r="F1095" s="55">
        <v>938</v>
      </c>
      <c r="G1095" s="57">
        <v>2</v>
      </c>
      <c r="H1095" s="57">
        <v>2011</v>
      </c>
      <c r="I1095" s="79" t="str">
        <f t="shared" si="107"/>
        <v>2011-2</v>
      </c>
      <c r="J1095" s="75">
        <f>VLOOKUP(I1095,Meters!$A$1:$B$165,2,FALSE)</f>
        <v>356600</v>
      </c>
      <c r="K1095" s="75">
        <f t="shared" si="108"/>
        <v>1.962983735277622E-5</v>
      </c>
      <c r="L1095" s="75">
        <f t="shared" si="109"/>
        <v>4.3839970087866887E-5</v>
      </c>
      <c r="M1095" s="83">
        <f t="shared" si="110"/>
        <v>1</v>
      </c>
      <c r="O1095" s="71" t="str">
        <f t="shared" si="111"/>
        <v/>
      </c>
    </row>
    <row r="1096" spans="1:15" ht="13.5" thickBot="1" x14ac:dyDescent="0.25">
      <c r="A1096" s="54" t="s">
        <v>35</v>
      </c>
      <c r="B1096" s="55">
        <v>3</v>
      </c>
      <c r="C1096" s="55">
        <v>4</v>
      </c>
      <c r="D1096" s="55">
        <v>4</v>
      </c>
      <c r="E1096" s="56">
        <v>1.333333333333</v>
      </c>
      <c r="F1096" s="55">
        <v>619</v>
      </c>
      <c r="G1096" s="57">
        <v>2</v>
      </c>
      <c r="H1096" s="57">
        <v>2011</v>
      </c>
      <c r="I1096" s="79" t="str">
        <f t="shared" si="107"/>
        <v>2011-2</v>
      </c>
      <c r="J1096" s="75">
        <f>VLOOKUP(I1096,Meters!$A$1:$B$165,2,FALSE)</f>
        <v>356600</v>
      </c>
      <c r="K1096" s="75">
        <f t="shared" si="108"/>
        <v>3.7390166386231072E-6</v>
      </c>
      <c r="L1096" s="75">
        <f t="shared" si="109"/>
        <v>9.6435470804487654E-6</v>
      </c>
      <c r="M1096" s="83">
        <f t="shared" si="110"/>
        <v>0.75</v>
      </c>
      <c r="O1096" s="71" t="str">
        <f t="shared" si="111"/>
        <v/>
      </c>
    </row>
    <row r="1097" spans="1:15" ht="13.5" thickBot="1" x14ac:dyDescent="0.25">
      <c r="A1097" s="54" t="s">
        <v>36</v>
      </c>
      <c r="B1097" s="55">
        <v>82</v>
      </c>
      <c r="C1097" s="55">
        <v>157</v>
      </c>
      <c r="D1097" s="55">
        <v>1471</v>
      </c>
      <c r="E1097" s="56">
        <v>17.939024390242999</v>
      </c>
      <c r="F1097" s="55">
        <v>160023</v>
      </c>
      <c r="G1097" s="57">
        <v>2</v>
      </c>
      <c r="H1097" s="57">
        <v>2011</v>
      </c>
      <c r="I1097" s="79" t="str">
        <f t="shared" si="107"/>
        <v>2011-2</v>
      </c>
      <c r="J1097" s="75">
        <f>VLOOKUP(I1097,Meters!$A$1:$B$165,2,FALSE)</f>
        <v>356600</v>
      </c>
      <c r="K1097" s="75">
        <f t="shared" si="108"/>
        <v>5.0305733006850808E-5</v>
      </c>
      <c r="L1097" s="75">
        <f t="shared" si="109"/>
        <v>9.1208637128430633E-5</v>
      </c>
      <c r="M1097" s="83">
        <f t="shared" si="110"/>
        <v>0.52229299363057324</v>
      </c>
      <c r="O1097" s="71" t="str">
        <f t="shared" si="111"/>
        <v/>
      </c>
    </row>
    <row r="1098" spans="1:15" ht="13.5" thickBot="1" x14ac:dyDescent="0.25">
      <c r="A1098" s="54" t="s">
        <v>37</v>
      </c>
      <c r="B1098" s="55">
        <v>20</v>
      </c>
      <c r="C1098" s="55">
        <v>42</v>
      </c>
      <c r="D1098" s="55">
        <v>84</v>
      </c>
      <c r="E1098" s="56">
        <v>4.2</v>
      </c>
      <c r="F1098" s="55">
        <v>9045</v>
      </c>
      <c r="G1098" s="57">
        <v>2</v>
      </c>
      <c r="H1098" s="57">
        <v>2011</v>
      </c>
      <c r="I1098" s="79" t="str">
        <f t="shared" si="107"/>
        <v>2011-2</v>
      </c>
      <c r="J1098" s="75">
        <f>VLOOKUP(I1098,Meters!$A$1:$B$165,2,FALSE)</f>
        <v>356600</v>
      </c>
      <c r="K1098" s="75">
        <f t="shared" si="108"/>
        <v>1.1777902411665732E-5</v>
      </c>
      <c r="L1098" s="75">
        <f t="shared" si="109"/>
        <v>2.1137128435221535E-5</v>
      </c>
      <c r="M1098" s="83">
        <f t="shared" si="110"/>
        <v>0.47619047619047616</v>
      </c>
      <c r="O1098" s="71" t="str">
        <f t="shared" si="111"/>
        <v/>
      </c>
    </row>
    <row r="1099" spans="1:15" ht="13.5" thickBot="1" x14ac:dyDescent="0.25">
      <c r="A1099" s="54" t="s">
        <v>38</v>
      </c>
      <c r="B1099" s="55">
        <v>21</v>
      </c>
      <c r="C1099" s="55">
        <v>22</v>
      </c>
      <c r="D1099" s="55">
        <v>1007</v>
      </c>
      <c r="E1099" s="56">
        <v>47.952380952379997</v>
      </c>
      <c r="F1099" s="55">
        <v>617224</v>
      </c>
      <c r="G1099" s="57">
        <v>2</v>
      </c>
      <c r="H1099" s="57">
        <v>2011</v>
      </c>
      <c r="I1099" s="79" t="str">
        <f t="shared" si="107"/>
        <v>2011-2</v>
      </c>
      <c r="J1099" s="75">
        <f>VLOOKUP(I1099,Meters!$A$1:$B$165,2,FALSE)</f>
        <v>356600</v>
      </c>
      <c r="K1099" s="75">
        <f t="shared" si="108"/>
        <v>1.3447106268194055E-4</v>
      </c>
      <c r="L1099" s="75">
        <f t="shared" si="109"/>
        <v>1.3736969081893093E-3</v>
      </c>
      <c r="M1099" s="83">
        <f t="shared" si="110"/>
        <v>0.95454545454545459</v>
      </c>
      <c r="O1099" s="71" t="str">
        <f t="shared" si="111"/>
        <v>2011-2-ext.</v>
      </c>
    </row>
    <row r="1100" spans="1:15" ht="13.5" thickBot="1" x14ac:dyDescent="0.25">
      <c r="A1100" s="54" t="s">
        <v>39</v>
      </c>
      <c r="B1100" s="55">
        <v>112</v>
      </c>
      <c r="C1100" s="55">
        <v>114</v>
      </c>
      <c r="D1100" s="55">
        <v>10231</v>
      </c>
      <c r="E1100" s="56">
        <v>91.348214285713993</v>
      </c>
      <c r="F1100" s="55">
        <v>434949</v>
      </c>
      <c r="G1100" s="57">
        <v>2</v>
      </c>
      <c r="H1100" s="57">
        <v>2011</v>
      </c>
      <c r="I1100" s="79" t="str">
        <f t="shared" si="107"/>
        <v>2011-2</v>
      </c>
      <c r="J1100" s="75">
        <f>VLOOKUP(I1100,Meters!$A$1:$B$165,2,FALSE)</f>
        <v>356600</v>
      </c>
      <c r="K1100" s="75">
        <f t="shared" si="108"/>
        <v>2.5616436984215925E-4</v>
      </c>
      <c r="L1100" s="75">
        <f t="shared" si="109"/>
        <v>1.8150463704831284E-4</v>
      </c>
      <c r="M1100" s="83">
        <f t="shared" si="110"/>
        <v>0.98245614035087714</v>
      </c>
      <c r="O1100" s="71" t="str">
        <f t="shared" si="111"/>
        <v/>
      </c>
    </row>
    <row r="1101" spans="1:15" ht="13.5" thickBot="1" x14ac:dyDescent="0.25">
      <c r="A1101" s="54" t="s">
        <v>41</v>
      </c>
      <c r="B1101" s="55">
        <v>2</v>
      </c>
      <c r="C1101" s="55">
        <v>3</v>
      </c>
      <c r="D1101" s="55">
        <v>35</v>
      </c>
      <c r="E1101" s="56">
        <v>17.5</v>
      </c>
      <c r="F1101" s="55">
        <v>6835</v>
      </c>
      <c r="G1101" s="57">
        <v>2</v>
      </c>
      <c r="H1101" s="57">
        <v>2011</v>
      </c>
      <c r="I1101" s="79" t="str">
        <f t="shared" si="107"/>
        <v>2011-2</v>
      </c>
      <c r="J1101" s="75">
        <f>VLOOKUP(I1101,Meters!$A$1:$B$165,2,FALSE)</f>
        <v>356600</v>
      </c>
      <c r="K1101" s="75">
        <f t="shared" si="108"/>
        <v>4.9074593381940553E-5</v>
      </c>
      <c r="L1101" s="75">
        <f t="shared" si="109"/>
        <v>1.597261170312208E-4</v>
      </c>
      <c r="M1101" s="83">
        <f t="shared" si="110"/>
        <v>0.66666666666666663</v>
      </c>
      <c r="O1101" s="71" t="str">
        <f t="shared" si="111"/>
        <v>2011-2-ext.</v>
      </c>
    </row>
    <row r="1102" spans="1:15" ht="13.5" thickBot="1" x14ac:dyDescent="0.25">
      <c r="A1102" s="54" t="s">
        <v>43</v>
      </c>
      <c r="B1102" s="55">
        <v>43</v>
      </c>
      <c r="C1102" s="55">
        <v>49</v>
      </c>
      <c r="D1102" s="55">
        <v>191</v>
      </c>
      <c r="E1102" s="56">
        <v>4.4418604651160001</v>
      </c>
      <c r="F1102" s="55">
        <v>42600</v>
      </c>
      <c r="G1102" s="57">
        <v>2</v>
      </c>
      <c r="H1102" s="57">
        <v>2011</v>
      </c>
      <c r="I1102" s="79" t="str">
        <f t="shared" si="107"/>
        <v>2011-2</v>
      </c>
      <c r="J1102" s="75">
        <f>VLOOKUP(I1102,Meters!$A$1:$B$165,2,FALSE)</f>
        <v>356600</v>
      </c>
      <c r="K1102" s="75">
        <f t="shared" si="108"/>
        <v>1.2456142639136287E-5</v>
      </c>
      <c r="L1102" s="75">
        <f t="shared" si="109"/>
        <v>4.6302938606213421E-5</v>
      </c>
      <c r="M1102" s="83">
        <f t="shared" si="110"/>
        <v>0.87755102040816324</v>
      </c>
      <c r="O1102" s="71" t="str">
        <f t="shared" si="111"/>
        <v>2011-2-ext.</v>
      </c>
    </row>
    <row r="1103" spans="1:15" ht="13.5" thickBot="1" x14ac:dyDescent="0.25">
      <c r="A1103" s="54" t="s">
        <v>44</v>
      </c>
      <c r="B1103" s="55">
        <v>12</v>
      </c>
      <c r="C1103" s="55">
        <v>17</v>
      </c>
      <c r="D1103" s="55">
        <v>152</v>
      </c>
      <c r="E1103" s="56">
        <v>12.666666666666</v>
      </c>
      <c r="F1103" s="55">
        <v>28856</v>
      </c>
      <c r="G1103" s="57">
        <v>2</v>
      </c>
      <c r="H1103" s="57">
        <v>2011</v>
      </c>
      <c r="I1103" s="79" t="str">
        <f t="shared" si="107"/>
        <v>2011-2</v>
      </c>
      <c r="J1103" s="75">
        <f>VLOOKUP(I1103,Meters!$A$1:$B$165,2,FALSE)</f>
        <v>356600</v>
      </c>
      <c r="K1103" s="75">
        <f t="shared" si="108"/>
        <v>3.5520658066926525E-5</v>
      </c>
      <c r="L1103" s="75">
        <f t="shared" si="109"/>
        <v>1.1238860846263508E-4</v>
      </c>
      <c r="M1103" s="83">
        <f t="shared" si="110"/>
        <v>0.70588235294117652</v>
      </c>
      <c r="O1103" s="71" t="str">
        <f t="shared" si="111"/>
        <v>2011-2-ext.</v>
      </c>
    </row>
    <row r="1104" spans="1:15" ht="13.5" thickBot="1" x14ac:dyDescent="0.25">
      <c r="A1104" s="54" t="s">
        <v>45</v>
      </c>
      <c r="B1104" s="55">
        <v>9</v>
      </c>
      <c r="C1104" s="55">
        <v>15</v>
      </c>
      <c r="D1104" s="55">
        <v>124</v>
      </c>
      <c r="E1104" s="56">
        <v>13.777777777777001</v>
      </c>
      <c r="F1104" s="55">
        <v>25949</v>
      </c>
      <c r="G1104" s="57">
        <v>2</v>
      </c>
      <c r="H1104" s="57">
        <v>2011</v>
      </c>
      <c r="I1104" s="79" t="str">
        <f t="shared" si="107"/>
        <v>2011-2</v>
      </c>
      <c r="J1104" s="75">
        <f>VLOOKUP(I1104,Meters!$A$1:$B$165,2,FALSE)</f>
        <v>356600</v>
      </c>
      <c r="K1104" s="75">
        <f t="shared" si="108"/>
        <v>3.8636505265779588E-5</v>
      </c>
      <c r="L1104" s="75">
        <f t="shared" si="109"/>
        <v>1.3475519827173583E-4</v>
      </c>
      <c r="M1104" s="83">
        <f t="shared" si="110"/>
        <v>0.6</v>
      </c>
      <c r="O1104" s="71" t="str">
        <f t="shared" si="111"/>
        <v>2011-2-ext.</v>
      </c>
    </row>
    <row r="1105" spans="1:15" ht="13.5" thickBot="1" x14ac:dyDescent="0.25">
      <c r="A1105" s="54" t="s">
        <v>46</v>
      </c>
      <c r="B1105" s="55">
        <v>66</v>
      </c>
      <c r="C1105" s="55">
        <v>116</v>
      </c>
      <c r="D1105" s="55">
        <v>3597</v>
      </c>
      <c r="E1105" s="56">
        <v>54.5</v>
      </c>
      <c r="F1105" s="55">
        <v>656007</v>
      </c>
      <c r="G1105" s="57">
        <v>2</v>
      </c>
      <c r="H1105" s="57">
        <v>2011</v>
      </c>
      <c r="I1105" s="79" t="str">
        <f t="shared" si="107"/>
        <v>2011-2</v>
      </c>
      <c r="J1105" s="75">
        <f>VLOOKUP(I1105,Meters!$A$1:$B$165,2,FALSE)</f>
        <v>356600</v>
      </c>
      <c r="K1105" s="75">
        <f t="shared" si="108"/>
        <v>1.528323051037577E-4</v>
      </c>
      <c r="L1105" s="75">
        <f t="shared" si="109"/>
        <v>4.6454944849504582E-4</v>
      </c>
      <c r="M1105" s="83">
        <f t="shared" si="110"/>
        <v>0.56896551724137934</v>
      </c>
      <c r="O1105" s="71" t="str">
        <f t="shared" si="111"/>
        <v>2011-2-ext.</v>
      </c>
    </row>
    <row r="1106" spans="1:15" ht="13.5" thickBot="1" x14ac:dyDescent="0.25">
      <c r="A1106" s="54" t="s">
        <v>47</v>
      </c>
      <c r="B1106" s="55">
        <v>8</v>
      </c>
      <c r="C1106" s="55">
        <v>83</v>
      </c>
      <c r="D1106" s="55">
        <v>312</v>
      </c>
      <c r="E1106" s="55">
        <v>39</v>
      </c>
      <c r="F1106" s="55">
        <v>44895</v>
      </c>
      <c r="G1106" s="57">
        <v>2</v>
      </c>
      <c r="H1106" s="57">
        <v>2011</v>
      </c>
      <c r="I1106" s="79" t="str">
        <f t="shared" si="107"/>
        <v>2011-2</v>
      </c>
      <c r="J1106" s="75">
        <f>VLOOKUP(I1106,Meters!$A$1:$B$165,2,FALSE)</f>
        <v>356600</v>
      </c>
      <c r="K1106" s="75">
        <f t="shared" si="108"/>
        <v>1.0936623667975323E-4</v>
      </c>
      <c r="L1106" s="75">
        <f t="shared" si="109"/>
        <v>2.6228617498597864E-4</v>
      </c>
      <c r="M1106" s="83">
        <f t="shared" si="110"/>
        <v>9.6385542168674704E-2</v>
      </c>
      <c r="O1106" s="71" t="str">
        <f t="shared" si="111"/>
        <v/>
      </c>
    </row>
    <row r="1107" spans="1:15" ht="13.5" thickBot="1" x14ac:dyDescent="0.25">
      <c r="A1107" s="54" t="s">
        <v>48</v>
      </c>
      <c r="B1107" s="55">
        <v>19</v>
      </c>
      <c r="C1107" s="55">
        <v>19</v>
      </c>
      <c r="D1107" s="55">
        <v>490</v>
      </c>
      <c r="E1107" s="56">
        <v>25.789473684210002</v>
      </c>
      <c r="F1107" s="55">
        <v>301593</v>
      </c>
      <c r="G1107" s="57">
        <v>2</v>
      </c>
      <c r="H1107" s="57">
        <v>2011</v>
      </c>
      <c r="I1107" s="79" t="str">
        <f t="shared" si="107"/>
        <v>2011-2</v>
      </c>
      <c r="J1107" s="75">
        <f>VLOOKUP(I1107,Meters!$A$1:$B$165,2,FALSE)</f>
        <v>356600</v>
      </c>
      <c r="K1107" s="75">
        <f t="shared" si="108"/>
        <v>7.2320453404963543E-5</v>
      </c>
      <c r="L1107" s="75">
        <f t="shared" si="109"/>
        <v>7.4188239808718271E-4</v>
      </c>
      <c r="M1107" s="83">
        <f t="shared" si="110"/>
        <v>1</v>
      </c>
      <c r="O1107" s="71" t="str">
        <f t="shared" si="111"/>
        <v>2011-2-ext.</v>
      </c>
    </row>
    <row r="1108" spans="1:15" ht="13.5" thickBot="1" x14ac:dyDescent="0.25">
      <c r="A1108" s="54" t="s">
        <v>49</v>
      </c>
      <c r="B1108" s="55">
        <v>74</v>
      </c>
      <c r="C1108" s="55">
        <v>78</v>
      </c>
      <c r="D1108" s="55">
        <v>130</v>
      </c>
      <c r="E1108" s="56">
        <v>1.7567567567560001</v>
      </c>
      <c r="F1108" s="55">
        <v>34706</v>
      </c>
      <c r="G1108" s="57">
        <v>2</v>
      </c>
      <c r="H1108" s="57">
        <v>2011</v>
      </c>
      <c r="I1108" s="79" t="str">
        <f t="shared" si="107"/>
        <v>2011-2</v>
      </c>
      <c r="J1108" s="75">
        <f>VLOOKUP(I1108,Meters!$A$1:$B$165,2,FALSE)</f>
        <v>356600</v>
      </c>
      <c r="K1108" s="75">
        <f t="shared" si="108"/>
        <v>4.9264070576444197E-6</v>
      </c>
      <c r="L1108" s="75">
        <f t="shared" si="109"/>
        <v>2.1919985043924004E-5</v>
      </c>
      <c r="M1108" s="83">
        <f t="shared" si="110"/>
        <v>0.94871794871794868</v>
      </c>
      <c r="O1108" s="71" t="str">
        <f t="shared" si="111"/>
        <v>2011-2-ext.</v>
      </c>
    </row>
    <row r="1109" spans="1:15" ht="13.5" thickBot="1" x14ac:dyDescent="0.25">
      <c r="A1109" s="54" t="s">
        <v>50</v>
      </c>
      <c r="B1109" s="55">
        <v>1</v>
      </c>
      <c r="C1109" s="55">
        <v>1</v>
      </c>
      <c r="D1109" s="55">
        <v>1</v>
      </c>
      <c r="E1109" s="55">
        <v>1</v>
      </c>
      <c r="F1109" s="55">
        <v>115</v>
      </c>
      <c r="G1109" s="57">
        <v>2</v>
      </c>
      <c r="H1109" s="57">
        <v>2011</v>
      </c>
      <c r="I1109" s="79" t="str">
        <f t="shared" si="107"/>
        <v>2011-2</v>
      </c>
      <c r="J1109" s="75">
        <f>VLOOKUP(I1109,Meters!$A$1:$B$165,2,FALSE)</f>
        <v>356600</v>
      </c>
      <c r="K1109" s="75">
        <f t="shared" si="108"/>
        <v>2.8042624789680312E-6</v>
      </c>
      <c r="L1109" s="75">
        <f t="shared" si="109"/>
        <v>5.3748364180220605E-6</v>
      </c>
      <c r="M1109" s="83">
        <f t="shared" si="110"/>
        <v>1</v>
      </c>
      <c r="O1109" s="71" t="str">
        <f t="shared" si="111"/>
        <v/>
      </c>
    </row>
    <row r="1110" spans="1:15" ht="13.5" thickBot="1" x14ac:dyDescent="0.25">
      <c r="A1110" s="54" t="s">
        <v>51</v>
      </c>
      <c r="B1110" s="55">
        <v>185</v>
      </c>
      <c r="C1110" s="55">
        <v>197</v>
      </c>
      <c r="D1110" s="55">
        <v>28107</v>
      </c>
      <c r="E1110" s="56">
        <v>151.92972972973001</v>
      </c>
      <c r="F1110" s="55">
        <v>624225</v>
      </c>
      <c r="G1110" s="57">
        <v>2</v>
      </c>
      <c r="H1110" s="57">
        <v>2011</v>
      </c>
      <c r="I1110" s="79" t="str">
        <f t="shared" si="107"/>
        <v>2011-2</v>
      </c>
      <c r="J1110" s="75">
        <f>VLOOKUP(I1110,Meters!$A$1:$B$165,2,FALSE)</f>
        <v>356600</v>
      </c>
      <c r="K1110" s="75">
        <f t="shared" si="108"/>
        <v>4.2605084052083569E-4</v>
      </c>
      <c r="L1110" s="75">
        <f t="shared" si="109"/>
        <v>1.5770186900304707E-4</v>
      </c>
      <c r="M1110" s="83">
        <f t="shared" si="110"/>
        <v>0.93908629441624369</v>
      </c>
      <c r="O1110" s="71" t="str">
        <f t="shared" si="111"/>
        <v/>
      </c>
    </row>
    <row r="1111" spans="1:15" ht="13.5" thickBot="1" x14ac:dyDescent="0.25">
      <c r="A1111" s="54" t="s">
        <v>52</v>
      </c>
      <c r="B1111" s="55">
        <v>51</v>
      </c>
      <c r="C1111" s="55">
        <v>67</v>
      </c>
      <c r="D1111" s="55">
        <v>4203</v>
      </c>
      <c r="E1111" s="56">
        <v>82.411764705882007</v>
      </c>
      <c r="F1111" s="55">
        <v>576417</v>
      </c>
      <c r="G1111" s="57">
        <v>2</v>
      </c>
      <c r="H1111" s="57">
        <v>2011</v>
      </c>
      <c r="I1111" s="79" t="str">
        <f t="shared" si="107"/>
        <v>2011-2</v>
      </c>
      <c r="J1111" s="75">
        <f>VLOOKUP(I1111,Meters!$A$1:$B$165,2,FALSE)</f>
        <v>356600</v>
      </c>
      <c r="K1111" s="75">
        <f t="shared" si="108"/>
        <v>2.311042195902468E-4</v>
      </c>
      <c r="L1111" s="75">
        <f t="shared" si="109"/>
        <v>5.2824332200631014E-4</v>
      </c>
      <c r="M1111" s="83">
        <f t="shared" si="110"/>
        <v>0.76119402985074625</v>
      </c>
      <c r="O1111" s="71" t="str">
        <f t="shared" si="111"/>
        <v/>
      </c>
    </row>
    <row r="1112" spans="1:15" ht="13.5" thickBot="1" x14ac:dyDescent="0.25">
      <c r="A1112" s="54" t="s">
        <v>53</v>
      </c>
      <c r="B1112" s="55">
        <v>48</v>
      </c>
      <c r="C1112" s="55">
        <v>66</v>
      </c>
      <c r="D1112" s="55">
        <v>18009</v>
      </c>
      <c r="E1112" s="56">
        <v>375.1875</v>
      </c>
      <c r="F1112" s="55">
        <v>4268972</v>
      </c>
      <c r="G1112" s="57">
        <v>2</v>
      </c>
      <c r="H1112" s="57">
        <v>2011</v>
      </c>
      <c r="I1112" s="79" t="str">
        <f t="shared" si="107"/>
        <v>2011-2</v>
      </c>
      <c r="J1112" s="75">
        <f>VLOOKUP(I1112,Meters!$A$1:$B$165,2,FALSE)</f>
        <v>356600</v>
      </c>
      <c r="K1112" s="75">
        <f t="shared" si="108"/>
        <v>1.0521242288278182E-3</v>
      </c>
      <c r="L1112" s="75">
        <f t="shared" si="109"/>
        <v>4.1567076400573317E-3</v>
      </c>
      <c r="M1112" s="83">
        <f t="shared" si="110"/>
        <v>0.72727272727272729</v>
      </c>
      <c r="O1112" s="71" t="str">
        <f t="shared" si="111"/>
        <v>2011-2-ext.</v>
      </c>
    </row>
    <row r="1113" spans="1:15" ht="13.5" thickBot="1" x14ac:dyDescent="0.25">
      <c r="A1113" s="54" t="s">
        <v>8</v>
      </c>
      <c r="B1113" s="55">
        <v>11</v>
      </c>
      <c r="C1113" s="55">
        <v>11</v>
      </c>
      <c r="D1113" s="55">
        <v>349</v>
      </c>
      <c r="E1113" s="56">
        <v>31.727272727271998</v>
      </c>
      <c r="F1113" s="55">
        <v>59087</v>
      </c>
      <c r="G1113" s="57">
        <v>3</v>
      </c>
      <c r="H1113" s="57">
        <v>2011</v>
      </c>
      <c r="I1113" s="79" t="str">
        <f t="shared" si="107"/>
        <v>2011-3</v>
      </c>
      <c r="J1113" s="75">
        <f>VLOOKUP(I1113,Meters!$A$1:$B$165,2,FALSE)</f>
        <v>358279</v>
      </c>
      <c r="K1113" s="75">
        <f t="shared" si="108"/>
        <v>8.8554653572417018E-5</v>
      </c>
      <c r="L1113" s="75">
        <f t="shared" si="109"/>
        <v>2.4987721182585505E-4</v>
      </c>
      <c r="M1113" s="83">
        <f t="shared" si="110"/>
        <v>1</v>
      </c>
      <c r="O1113" s="71" t="str">
        <f t="shared" si="111"/>
        <v/>
      </c>
    </row>
    <row r="1114" spans="1:15" ht="13.5" thickBot="1" x14ac:dyDescent="0.25">
      <c r="A1114" s="54" t="s">
        <v>9</v>
      </c>
      <c r="B1114" s="55">
        <v>216</v>
      </c>
      <c r="C1114" s="55">
        <v>225</v>
      </c>
      <c r="D1114" s="55">
        <v>6237</v>
      </c>
      <c r="E1114" s="56">
        <v>28.875</v>
      </c>
      <c r="F1114" s="55">
        <v>424172</v>
      </c>
      <c r="G1114" s="57">
        <v>3</v>
      </c>
      <c r="H1114" s="57">
        <v>2011</v>
      </c>
      <c r="I1114" s="79" t="str">
        <f t="shared" si="107"/>
        <v>2011-3</v>
      </c>
      <c r="J1114" s="75">
        <f>VLOOKUP(I1114,Meters!$A$1:$B$165,2,FALSE)</f>
        <v>358279</v>
      </c>
      <c r="K1114" s="75">
        <f t="shared" si="108"/>
        <v>8.0593615590084826E-5</v>
      </c>
      <c r="L1114" s="75">
        <f t="shared" si="109"/>
        <v>9.1351491400987271E-5</v>
      </c>
      <c r="M1114" s="83">
        <f t="shared" si="110"/>
        <v>0.96</v>
      </c>
      <c r="O1114" s="71" t="str">
        <f t="shared" si="111"/>
        <v/>
      </c>
    </row>
    <row r="1115" spans="1:15" ht="13.5" thickBot="1" x14ac:dyDescent="0.25">
      <c r="A1115" s="54" t="s">
        <v>11</v>
      </c>
      <c r="B1115" s="55">
        <v>9</v>
      </c>
      <c r="C1115" s="55">
        <v>21</v>
      </c>
      <c r="D1115" s="55">
        <v>77</v>
      </c>
      <c r="E1115" s="56">
        <v>8.5555555555549994</v>
      </c>
      <c r="F1115" s="55">
        <v>9744</v>
      </c>
      <c r="G1115" s="57">
        <v>3</v>
      </c>
      <c r="H1115" s="57">
        <v>2011</v>
      </c>
      <c r="I1115" s="79" t="str">
        <f t="shared" si="107"/>
        <v>2011-3</v>
      </c>
      <c r="J1115" s="75">
        <f>VLOOKUP(I1115,Meters!$A$1:$B$165,2,FALSE)</f>
        <v>358279</v>
      </c>
      <c r="K1115" s="75">
        <f t="shared" si="108"/>
        <v>2.3879589804468025E-5</v>
      </c>
      <c r="L1115" s="75">
        <f t="shared" si="109"/>
        <v>5.0364225769423469E-5</v>
      </c>
      <c r="M1115" s="83">
        <f t="shared" si="110"/>
        <v>0.42857142857142855</v>
      </c>
      <c r="O1115" s="71" t="str">
        <f t="shared" si="111"/>
        <v/>
      </c>
    </row>
    <row r="1116" spans="1:15" ht="13.5" thickBot="1" x14ac:dyDescent="0.25">
      <c r="A1116" s="54" t="s">
        <v>12</v>
      </c>
      <c r="B1116" s="55">
        <v>37</v>
      </c>
      <c r="C1116" s="55">
        <v>88</v>
      </c>
      <c r="D1116" s="55">
        <v>3086</v>
      </c>
      <c r="E1116" s="56">
        <v>83.405405405405006</v>
      </c>
      <c r="F1116" s="55">
        <v>368372</v>
      </c>
      <c r="G1116" s="57">
        <v>3</v>
      </c>
      <c r="H1116" s="57">
        <v>2011</v>
      </c>
      <c r="I1116" s="79" t="str">
        <f t="shared" si="107"/>
        <v>2011-3</v>
      </c>
      <c r="J1116" s="75">
        <f>VLOOKUP(I1116,Meters!$A$1:$B$165,2,FALSE)</f>
        <v>358279</v>
      </c>
      <c r="K1116" s="75">
        <f t="shared" si="108"/>
        <v>2.3279456905206559E-4</v>
      </c>
      <c r="L1116" s="75">
        <f t="shared" si="109"/>
        <v>4.6313999238954142E-4</v>
      </c>
      <c r="M1116" s="83">
        <f t="shared" si="110"/>
        <v>0.42045454545454547</v>
      </c>
      <c r="O1116" s="71" t="str">
        <f t="shared" si="111"/>
        <v/>
      </c>
    </row>
    <row r="1117" spans="1:15" ht="13.5" thickBot="1" x14ac:dyDescent="0.25">
      <c r="A1117" s="54" t="s">
        <v>13</v>
      </c>
      <c r="B1117" s="55">
        <v>10</v>
      </c>
      <c r="C1117" s="55">
        <v>17</v>
      </c>
      <c r="D1117" s="55">
        <v>2312</v>
      </c>
      <c r="E1117" s="56">
        <v>231.2</v>
      </c>
      <c r="F1117" s="55">
        <v>195687</v>
      </c>
      <c r="G1117" s="57">
        <v>3</v>
      </c>
      <c r="H1117" s="57">
        <v>2011</v>
      </c>
      <c r="I1117" s="79" t="str">
        <f t="shared" si="107"/>
        <v>2011-3</v>
      </c>
      <c r="J1117" s="75">
        <f>VLOOKUP(I1117,Meters!$A$1:$B$165,2,FALSE)</f>
        <v>358279</v>
      </c>
      <c r="K1117" s="75">
        <f t="shared" si="108"/>
        <v>6.4530714889792591E-4</v>
      </c>
      <c r="L1117" s="75">
        <f t="shared" si="109"/>
        <v>9.1031012144166977E-4</v>
      </c>
      <c r="M1117" s="83">
        <f t="shared" si="110"/>
        <v>0.58823529411764708</v>
      </c>
      <c r="O1117" s="71" t="str">
        <f t="shared" si="111"/>
        <v/>
      </c>
    </row>
    <row r="1118" spans="1:15" ht="13.5" thickBot="1" x14ac:dyDescent="0.25">
      <c r="A1118" s="54" t="s">
        <v>14</v>
      </c>
      <c r="B1118" s="55">
        <v>38</v>
      </c>
      <c r="C1118" s="55">
        <v>100</v>
      </c>
      <c r="D1118" s="55">
        <v>256</v>
      </c>
      <c r="E1118" s="56">
        <v>6.7368421052630003</v>
      </c>
      <c r="F1118" s="55">
        <v>43848</v>
      </c>
      <c r="G1118" s="57">
        <v>3</v>
      </c>
      <c r="H1118" s="57">
        <v>2011</v>
      </c>
      <c r="I1118" s="79" t="str">
        <f t="shared" si="107"/>
        <v>2011-3</v>
      </c>
      <c r="J1118" s="75">
        <f>VLOOKUP(I1118,Meters!$A$1:$B$165,2,FALSE)</f>
        <v>358279</v>
      </c>
      <c r="K1118" s="75">
        <f t="shared" si="108"/>
        <v>1.8803340707278406E-5</v>
      </c>
      <c r="L1118" s="75">
        <f t="shared" si="109"/>
        <v>5.3677661675308831E-5</v>
      </c>
      <c r="M1118" s="83">
        <f t="shared" si="110"/>
        <v>0.38</v>
      </c>
      <c r="O1118" s="71" t="str">
        <f t="shared" si="111"/>
        <v/>
      </c>
    </row>
    <row r="1119" spans="1:15" ht="13.5" thickBot="1" x14ac:dyDescent="0.25">
      <c r="A1119" s="54" t="s">
        <v>15</v>
      </c>
      <c r="B1119" s="55">
        <v>13</v>
      </c>
      <c r="C1119" s="55">
        <v>15</v>
      </c>
      <c r="D1119" s="55">
        <v>3781</v>
      </c>
      <c r="E1119" s="56">
        <v>290.84615384615398</v>
      </c>
      <c r="F1119" s="55">
        <v>415313</v>
      </c>
      <c r="G1119" s="57">
        <v>3</v>
      </c>
      <c r="H1119" s="57">
        <v>2011</v>
      </c>
      <c r="I1119" s="79" t="str">
        <f t="shared" si="107"/>
        <v>2011-3</v>
      </c>
      <c r="J1119" s="75">
        <f>VLOOKUP(I1119,Meters!$A$1:$B$165,2,FALSE)</f>
        <v>358279</v>
      </c>
      <c r="K1119" s="75">
        <f t="shared" si="108"/>
        <v>8.1178677468161399E-4</v>
      </c>
      <c r="L1119" s="75">
        <f t="shared" si="109"/>
        <v>1.4861394725969547E-3</v>
      </c>
      <c r="M1119" s="83">
        <f t="shared" si="110"/>
        <v>0.8666666666666667</v>
      </c>
      <c r="O1119" s="71" t="str">
        <f t="shared" si="111"/>
        <v/>
      </c>
    </row>
    <row r="1120" spans="1:15" ht="13.5" thickBot="1" x14ac:dyDescent="0.25">
      <c r="A1120" s="54" t="s">
        <v>16</v>
      </c>
      <c r="B1120" s="55">
        <v>52</v>
      </c>
      <c r="C1120" s="55">
        <v>91</v>
      </c>
      <c r="D1120" s="55">
        <v>169</v>
      </c>
      <c r="E1120" s="56">
        <v>3.25</v>
      </c>
      <c r="F1120" s="55">
        <v>18967</v>
      </c>
      <c r="G1120" s="57">
        <v>3</v>
      </c>
      <c r="H1120" s="57">
        <v>2011</v>
      </c>
      <c r="I1120" s="79" t="str">
        <f t="shared" si="107"/>
        <v>2011-3</v>
      </c>
      <c r="J1120" s="75">
        <f>VLOOKUP(I1120,Meters!$A$1:$B$165,2,FALSE)</f>
        <v>358279</v>
      </c>
      <c r="K1120" s="75">
        <f t="shared" si="108"/>
        <v>9.071142880269287E-6</v>
      </c>
      <c r="L1120" s="75">
        <f t="shared" si="109"/>
        <v>1.6967689054247297E-5</v>
      </c>
      <c r="M1120" s="83">
        <f t="shared" si="110"/>
        <v>0.5714285714285714</v>
      </c>
      <c r="O1120" s="71" t="str">
        <f t="shared" si="111"/>
        <v/>
      </c>
    </row>
    <row r="1121" spans="1:15" ht="13.5" thickBot="1" x14ac:dyDescent="0.25">
      <c r="A1121" s="54" t="s">
        <v>17</v>
      </c>
      <c r="B1121" s="55">
        <v>15</v>
      </c>
      <c r="C1121" s="55">
        <v>16</v>
      </c>
      <c r="D1121" s="55">
        <v>5508</v>
      </c>
      <c r="E1121" s="56">
        <v>367.2</v>
      </c>
      <c r="F1121" s="55">
        <v>259660</v>
      </c>
      <c r="G1121" s="57">
        <v>3</v>
      </c>
      <c r="H1121" s="57">
        <v>2011</v>
      </c>
      <c r="I1121" s="79" t="str">
        <f t="shared" si="107"/>
        <v>2011-3</v>
      </c>
      <c r="J1121" s="75">
        <f>VLOOKUP(I1121,Meters!$A$1:$B$165,2,FALSE)</f>
        <v>358279</v>
      </c>
      <c r="K1121" s="75">
        <f t="shared" si="108"/>
        <v>1.0248995894261176E-3</v>
      </c>
      <c r="L1121" s="75">
        <f t="shared" si="109"/>
        <v>8.0526938813358046E-4</v>
      </c>
      <c r="M1121" s="83">
        <f t="shared" si="110"/>
        <v>0.9375</v>
      </c>
      <c r="O1121" s="71" t="str">
        <f t="shared" si="111"/>
        <v/>
      </c>
    </row>
    <row r="1122" spans="1:15" ht="13.5" thickBot="1" x14ac:dyDescent="0.25">
      <c r="A1122" s="54" t="s">
        <v>18</v>
      </c>
      <c r="B1122" s="55">
        <v>264</v>
      </c>
      <c r="C1122" s="55">
        <v>351</v>
      </c>
      <c r="D1122" s="55">
        <v>2</v>
      </c>
      <c r="E1122" s="56">
        <v>7.5757575749999997E-3</v>
      </c>
      <c r="F1122" s="55">
        <v>247</v>
      </c>
      <c r="G1122" s="57">
        <v>3</v>
      </c>
      <c r="H1122" s="57">
        <v>2011</v>
      </c>
      <c r="I1122" s="79" t="str">
        <f t="shared" si="107"/>
        <v>2011-3</v>
      </c>
      <c r="J1122" s="75">
        <f>VLOOKUP(I1122,Meters!$A$1:$B$165,2,FALSE)</f>
        <v>358279</v>
      </c>
      <c r="K1122" s="75">
        <f t="shared" si="108"/>
        <v>2.1144855196648422E-8</v>
      </c>
      <c r="L1122" s="75">
        <f t="shared" si="109"/>
        <v>4.3523160279768004E-8</v>
      </c>
      <c r="M1122" s="83">
        <f t="shared" si="110"/>
        <v>0.75213675213675213</v>
      </c>
      <c r="O1122" s="71" t="str">
        <f t="shared" si="111"/>
        <v/>
      </c>
    </row>
    <row r="1123" spans="1:15" ht="13.5" thickBot="1" x14ac:dyDescent="0.25">
      <c r="A1123" s="54" t="s">
        <v>19</v>
      </c>
      <c r="B1123" s="55">
        <v>32</v>
      </c>
      <c r="C1123" s="55">
        <v>37</v>
      </c>
      <c r="D1123" s="55">
        <v>926</v>
      </c>
      <c r="E1123" s="56">
        <v>28.9375</v>
      </c>
      <c r="F1123" s="55">
        <v>92210</v>
      </c>
      <c r="G1123" s="57">
        <v>3</v>
      </c>
      <c r="H1123" s="57">
        <v>2011</v>
      </c>
      <c r="I1123" s="79" t="str">
        <f t="shared" si="107"/>
        <v>2011-3</v>
      </c>
      <c r="J1123" s="75">
        <f>VLOOKUP(I1123,Meters!$A$1:$B$165,2,FALSE)</f>
        <v>358279</v>
      </c>
      <c r="K1123" s="75">
        <f t="shared" si="108"/>
        <v>8.0768060645474614E-5</v>
      </c>
      <c r="L1123" s="75">
        <f t="shared" si="109"/>
        <v>1.340464879791075E-4</v>
      </c>
      <c r="M1123" s="83">
        <f t="shared" si="110"/>
        <v>0.86486486486486491</v>
      </c>
      <c r="O1123" s="71" t="str">
        <f t="shared" si="111"/>
        <v/>
      </c>
    </row>
    <row r="1124" spans="1:15" ht="13.5" thickBot="1" x14ac:dyDescent="0.25">
      <c r="A1124" s="54" t="s">
        <v>20</v>
      </c>
      <c r="B1124" s="55">
        <v>27</v>
      </c>
      <c r="C1124" s="55">
        <v>51</v>
      </c>
      <c r="D1124" s="55">
        <v>274</v>
      </c>
      <c r="E1124" s="56">
        <v>10.148148148148</v>
      </c>
      <c r="F1124" s="55">
        <v>34058</v>
      </c>
      <c r="G1124" s="57">
        <v>3</v>
      </c>
      <c r="H1124" s="57">
        <v>2011</v>
      </c>
      <c r="I1124" s="79" t="str">
        <f t="shared" si="107"/>
        <v>2011-3</v>
      </c>
      <c r="J1124" s="75">
        <f>VLOOKUP(I1124,Meters!$A$1:$B$165,2,FALSE)</f>
        <v>358279</v>
      </c>
      <c r="K1124" s="75">
        <f t="shared" si="108"/>
        <v>2.8324708252920208E-5</v>
      </c>
      <c r="L1124" s="75">
        <f t="shared" si="109"/>
        <v>5.8679009347807574E-5</v>
      </c>
      <c r="M1124" s="83">
        <f t="shared" si="110"/>
        <v>0.52941176470588236</v>
      </c>
      <c r="O1124" s="71" t="str">
        <f t="shared" si="111"/>
        <v/>
      </c>
    </row>
    <row r="1125" spans="1:15" ht="13.5" thickBot="1" x14ac:dyDescent="0.25">
      <c r="A1125" s="54" t="s">
        <v>22</v>
      </c>
      <c r="B1125" s="55">
        <v>25</v>
      </c>
      <c r="C1125" s="55">
        <v>76</v>
      </c>
      <c r="D1125" s="55">
        <v>415</v>
      </c>
      <c r="E1125" s="56">
        <v>16.600000000000001</v>
      </c>
      <c r="F1125" s="55">
        <v>43829</v>
      </c>
      <c r="G1125" s="57">
        <v>3</v>
      </c>
      <c r="H1125" s="57">
        <v>2011</v>
      </c>
      <c r="I1125" s="79" t="str">
        <f t="shared" si="107"/>
        <v>2011-3</v>
      </c>
      <c r="J1125" s="75">
        <f>VLOOKUP(I1125,Meters!$A$1:$B$165,2,FALSE)</f>
        <v>358279</v>
      </c>
      <c r="K1125" s="75">
        <f t="shared" si="108"/>
        <v>4.6332606711529286E-5</v>
      </c>
      <c r="L1125" s="75">
        <f t="shared" si="109"/>
        <v>8.1554691548578993E-5</v>
      </c>
      <c r="M1125" s="83">
        <f t="shared" si="110"/>
        <v>0.32894736842105265</v>
      </c>
      <c r="O1125" s="71" t="str">
        <f t="shared" si="111"/>
        <v/>
      </c>
    </row>
    <row r="1126" spans="1:15" ht="13.5" thickBot="1" x14ac:dyDescent="0.25">
      <c r="A1126" s="54" t="s">
        <v>23</v>
      </c>
      <c r="B1126" s="55">
        <v>16</v>
      </c>
      <c r="C1126" s="55">
        <v>16</v>
      </c>
      <c r="D1126" s="55">
        <v>823</v>
      </c>
      <c r="E1126" s="56">
        <v>51.4375</v>
      </c>
      <c r="F1126" s="55">
        <v>53928</v>
      </c>
      <c r="G1126" s="57">
        <v>3</v>
      </c>
      <c r="H1126" s="57">
        <v>2011</v>
      </c>
      <c r="I1126" s="79" t="str">
        <f t="shared" si="107"/>
        <v>2011-3</v>
      </c>
      <c r="J1126" s="75">
        <f>VLOOKUP(I1126,Meters!$A$1:$B$165,2,FALSE)</f>
        <v>358279</v>
      </c>
      <c r="K1126" s="75">
        <f t="shared" si="108"/>
        <v>1.4356828058580045E-4</v>
      </c>
      <c r="L1126" s="75">
        <f t="shared" si="109"/>
        <v>1.5679121578434681E-4</v>
      </c>
      <c r="M1126" s="83">
        <f t="shared" si="110"/>
        <v>1</v>
      </c>
      <c r="O1126" s="71" t="str">
        <f t="shared" si="111"/>
        <v/>
      </c>
    </row>
    <row r="1127" spans="1:15" ht="13.5" thickBot="1" x14ac:dyDescent="0.25">
      <c r="A1127" s="54" t="s">
        <v>24</v>
      </c>
      <c r="B1127" s="55">
        <v>20</v>
      </c>
      <c r="C1127" s="55">
        <v>193</v>
      </c>
      <c r="D1127" s="55">
        <v>6</v>
      </c>
      <c r="E1127" s="56">
        <v>0.3</v>
      </c>
      <c r="F1127" s="55">
        <v>714</v>
      </c>
      <c r="G1127" s="57">
        <v>3</v>
      </c>
      <c r="H1127" s="57">
        <v>2011</v>
      </c>
      <c r="I1127" s="79" t="str">
        <f t="shared" si="107"/>
        <v>2011-3</v>
      </c>
      <c r="J1127" s="75">
        <f>VLOOKUP(I1127,Meters!$A$1:$B$165,2,FALSE)</f>
        <v>358279</v>
      </c>
      <c r="K1127" s="75">
        <f t="shared" si="108"/>
        <v>8.3733626587101114E-7</v>
      </c>
      <c r="L1127" s="75">
        <f t="shared" si="109"/>
        <v>1.6607169273108384E-6</v>
      </c>
      <c r="M1127" s="83">
        <f t="shared" si="110"/>
        <v>0.10362694300518134</v>
      </c>
      <c r="O1127" s="71" t="str">
        <f t="shared" si="111"/>
        <v/>
      </c>
    </row>
    <row r="1128" spans="1:15" ht="13.5" thickBot="1" x14ac:dyDescent="0.25">
      <c r="A1128" s="54" t="s">
        <v>26</v>
      </c>
      <c r="B1128" s="55">
        <v>6</v>
      </c>
      <c r="C1128" s="55">
        <v>8</v>
      </c>
      <c r="D1128" s="55">
        <v>1467</v>
      </c>
      <c r="E1128" s="56">
        <v>244.5</v>
      </c>
      <c r="F1128" s="55">
        <v>255707</v>
      </c>
      <c r="G1128" s="57">
        <v>3</v>
      </c>
      <c r="H1128" s="57">
        <v>2011</v>
      </c>
      <c r="I1128" s="79" t="str">
        <f t="shared" si="107"/>
        <v>2011-3</v>
      </c>
      <c r="J1128" s="75">
        <f>VLOOKUP(I1128,Meters!$A$1:$B$165,2,FALSE)</f>
        <v>358279</v>
      </c>
      <c r="K1128" s="75">
        <f t="shared" si="108"/>
        <v>6.8242905668487405E-4</v>
      </c>
      <c r="L1128" s="75">
        <f t="shared" si="109"/>
        <v>1.9825254123803575E-3</v>
      </c>
      <c r="M1128" s="83">
        <f t="shared" si="110"/>
        <v>0.75</v>
      </c>
      <c r="O1128" s="71" t="str">
        <f t="shared" si="111"/>
        <v/>
      </c>
    </row>
    <row r="1129" spans="1:15" ht="13.5" thickBot="1" x14ac:dyDescent="0.25">
      <c r="A1129" s="54" t="s">
        <v>27</v>
      </c>
      <c r="B1129" s="55">
        <v>5</v>
      </c>
      <c r="C1129" s="55">
        <v>9</v>
      </c>
      <c r="D1129" s="55">
        <v>15</v>
      </c>
      <c r="E1129" s="55">
        <v>3</v>
      </c>
      <c r="F1129" s="55">
        <v>3063</v>
      </c>
      <c r="G1129" s="57">
        <v>3</v>
      </c>
      <c r="H1129" s="57">
        <v>2011</v>
      </c>
      <c r="I1129" s="79" t="str">
        <f t="shared" si="107"/>
        <v>2011-3</v>
      </c>
      <c r="J1129" s="75">
        <f>VLOOKUP(I1129,Meters!$A$1:$B$165,2,FALSE)</f>
        <v>358279</v>
      </c>
      <c r="K1129" s="75">
        <f t="shared" si="108"/>
        <v>8.3733626587101109E-6</v>
      </c>
      <c r="L1129" s="75">
        <f t="shared" si="109"/>
        <v>2.8497344248476742E-5</v>
      </c>
      <c r="M1129" s="83">
        <f t="shared" si="110"/>
        <v>0.55555555555555558</v>
      </c>
      <c r="O1129" s="71" t="str">
        <f t="shared" si="111"/>
        <v>2011-3-ext.</v>
      </c>
    </row>
    <row r="1130" spans="1:15" ht="13.5" thickBot="1" x14ac:dyDescent="0.25">
      <c r="A1130" s="54" t="s">
        <v>54</v>
      </c>
      <c r="B1130" s="55">
        <v>0</v>
      </c>
      <c r="C1130" s="55">
        <v>1</v>
      </c>
      <c r="D1130" s="55">
        <v>5</v>
      </c>
      <c r="E1130" s="58"/>
      <c r="F1130" s="55">
        <v>510</v>
      </c>
      <c r="G1130" s="57">
        <v>3</v>
      </c>
      <c r="H1130" s="57">
        <v>2011</v>
      </c>
      <c r="I1130" s="79" t="str">
        <f t="shared" si="107"/>
        <v>2011-3</v>
      </c>
      <c r="J1130" s="75">
        <f>VLOOKUP(I1130,Meters!$A$1:$B$165,2,FALSE)</f>
        <v>358279</v>
      </c>
      <c r="K1130" s="75">
        <f t="shared" si="108"/>
        <v>0</v>
      </c>
      <c r="L1130" s="75">
        <f t="shared" si="109"/>
        <v>0</v>
      </c>
      <c r="M1130" s="83">
        <f t="shared" si="110"/>
        <v>0</v>
      </c>
      <c r="O1130" s="71" t="str">
        <f t="shared" si="111"/>
        <v/>
      </c>
    </row>
    <row r="1131" spans="1:15" ht="13.5" thickBot="1" x14ac:dyDescent="0.25">
      <c r="A1131" s="54" t="s">
        <v>28</v>
      </c>
      <c r="B1131" s="55">
        <v>84</v>
      </c>
      <c r="C1131" s="55">
        <v>88</v>
      </c>
      <c r="D1131" s="55">
        <v>4753</v>
      </c>
      <c r="E1131" s="56">
        <v>56.583333333333002</v>
      </c>
      <c r="F1131" s="55">
        <v>523642</v>
      </c>
      <c r="G1131" s="57">
        <v>3</v>
      </c>
      <c r="H1131" s="57">
        <v>2011</v>
      </c>
      <c r="I1131" s="79" t="str">
        <f t="shared" si="107"/>
        <v>2011-3</v>
      </c>
      <c r="J1131" s="75">
        <f>VLOOKUP(I1131,Meters!$A$1:$B$165,2,FALSE)</f>
        <v>358279</v>
      </c>
      <c r="K1131" s="75">
        <f t="shared" si="108"/>
        <v>1.5793092347955924E-4</v>
      </c>
      <c r="L1131" s="75">
        <f t="shared" si="109"/>
        <v>2.8998970696641894E-4</v>
      </c>
      <c r="M1131" s="83">
        <f t="shared" si="110"/>
        <v>0.95454545454545459</v>
      </c>
      <c r="O1131" s="71" t="str">
        <f t="shared" si="111"/>
        <v/>
      </c>
    </row>
    <row r="1132" spans="1:15" ht="13.5" thickBot="1" x14ac:dyDescent="0.25">
      <c r="A1132" s="54" t="s">
        <v>30</v>
      </c>
      <c r="B1132" s="55">
        <v>878</v>
      </c>
      <c r="C1132" s="55">
        <v>878</v>
      </c>
      <c r="D1132" s="55">
        <v>11898</v>
      </c>
      <c r="E1132" s="56">
        <v>13.551252847380001</v>
      </c>
      <c r="F1132" s="55">
        <v>1369012</v>
      </c>
      <c r="G1132" s="57">
        <v>3</v>
      </c>
      <c r="H1132" s="57">
        <v>2011</v>
      </c>
      <c r="I1132" s="79" t="str">
        <f t="shared" si="107"/>
        <v>2011-3</v>
      </c>
      <c r="J1132" s="75">
        <f>VLOOKUP(I1132,Meters!$A$1:$B$165,2,FALSE)</f>
        <v>358279</v>
      </c>
      <c r="K1132" s="75">
        <f t="shared" si="108"/>
        <v>3.7823184856996925E-5</v>
      </c>
      <c r="L1132" s="75">
        <f t="shared" si="109"/>
        <v>7.2533750696821686E-5</v>
      </c>
      <c r="M1132" s="83">
        <f t="shared" si="110"/>
        <v>1</v>
      </c>
      <c r="O1132" s="71" t="str">
        <f t="shared" si="111"/>
        <v/>
      </c>
    </row>
    <row r="1133" spans="1:15" ht="13.5" thickBot="1" x14ac:dyDescent="0.25">
      <c r="A1133" s="54" t="s">
        <v>31</v>
      </c>
      <c r="B1133" s="55">
        <v>68</v>
      </c>
      <c r="C1133" s="55">
        <v>109</v>
      </c>
      <c r="D1133" s="55">
        <v>12290</v>
      </c>
      <c r="E1133" s="56">
        <v>180.73529411764699</v>
      </c>
      <c r="F1133" s="55">
        <v>498991</v>
      </c>
      <c r="G1133" s="57">
        <v>3</v>
      </c>
      <c r="H1133" s="57">
        <v>2011</v>
      </c>
      <c r="I1133" s="79" t="str">
        <f t="shared" si="107"/>
        <v>2011-3</v>
      </c>
      <c r="J1133" s="75">
        <f>VLOOKUP(I1133,Meters!$A$1:$B$165,2,FALSE)</f>
        <v>358279</v>
      </c>
      <c r="K1133" s="75">
        <f t="shared" si="108"/>
        <v>5.0445405429189823E-4</v>
      </c>
      <c r="L1133" s="75">
        <f t="shared" si="109"/>
        <v>3.4135887307454375E-4</v>
      </c>
      <c r="M1133" s="83">
        <f t="shared" si="110"/>
        <v>0.62385321100917435</v>
      </c>
      <c r="O1133" s="71" t="str">
        <f t="shared" si="111"/>
        <v/>
      </c>
    </row>
    <row r="1134" spans="1:15" ht="13.5" thickBot="1" x14ac:dyDescent="0.25">
      <c r="A1134" s="54" t="s">
        <v>32</v>
      </c>
      <c r="B1134" s="55">
        <v>31</v>
      </c>
      <c r="C1134" s="55">
        <v>45</v>
      </c>
      <c r="D1134" s="55">
        <v>12257</v>
      </c>
      <c r="E1134" s="56">
        <v>395.38709677419399</v>
      </c>
      <c r="F1134" s="55">
        <v>1004009</v>
      </c>
      <c r="G1134" s="57">
        <v>3</v>
      </c>
      <c r="H1134" s="57">
        <v>2011</v>
      </c>
      <c r="I1134" s="79" t="str">
        <f t="shared" si="107"/>
        <v>2011-3</v>
      </c>
      <c r="J1134" s="75">
        <f>VLOOKUP(I1134,Meters!$A$1:$B$165,2,FALSE)</f>
        <v>358279</v>
      </c>
      <c r="K1134" s="75">
        <f t="shared" si="108"/>
        <v>1.1035731839549457E-3</v>
      </c>
      <c r="L1134" s="75">
        <f t="shared" si="109"/>
        <v>1.5066185429406613E-3</v>
      </c>
      <c r="M1134" s="83">
        <f t="shared" si="110"/>
        <v>0.68888888888888888</v>
      </c>
      <c r="O1134" s="71" t="str">
        <f t="shared" si="111"/>
        <v/>
      </c>
    </row>
    <row r="1135" spans="1:15" ht="13.5" thickBot="1" x14ac:dyDescent="0.25">
      <c r="A1135" s="54" t="s">
        <v>33</v>
      </c>
      <c r="B1135" s="55">
        <v>2</v>
      </c>
      <c r="C1135" s="55">
        <v>5</v>
      </c>
      <c r="D1135" s="55">
        <v>20</v>
      </c>
      <c r="E1135" s="55">
        <v>10</v>
      </c>
      <c r="F1135" s="55">
        <v>2511</v>
      </c>
      <c r="G1135" s="57">
        <v>3</v>
      </c>
      <c r="H1135" s="57">
        <v>2011</v>
      </c>
      <c r="I1135" s="79" t="str">
        <f t="shared" si="107"/>
        <v>2011-3</v>
      </c>
      <c r="J1135" s="75">
        <f>VLOOKUP(I1135,Meters!$A$1:$B$165,2,FALSE)</f>
        <v>358279</v>
      </c>
      <c r="K1135" s="75">
        <f t="shared" si="108"/>
        <v>2.7911208862367039E-5</v>
      </c>
      <c r="L1135" s="75">
        <f t="shared" si="109"/>
        <v>5.8404204544503031E-5</v>
      </c>
      <c r="M1135" s="83">
        <f t="shared" si="110"/>
        <v>0.4</v>
      </c>
      <c r="O1135" s="71" t="str">
        <f t="shared" si="111"/>
        <v/>
      </c>
    </row>
    <row r="1136" spans="1:15" ht="13.5" thickBot="1" x14ac:dyDescent="0.25">
      <c r="A1136" s="54" t="s">
        <v>34</v>
      </c>
      <c r="B1136" s="55">
        <v>2</v>
      </c>
      <c r="C1136" s="55">
        <v>2</v>
      </c>
      <c r="D1136" s="55">
        <v>16</v>
      </c>
      <c r="E1136" s="55">
        <v>8</v>
      </c>
      <c r="F1136" s="55">
        <v>1300</v>
      </c>
      <c r="G1136" s="57">
        <v>3</v>
      </c>
      <c r="H1136" s="57">
        <v>2011</v>
      </c>
      <c r="I1136" s="79" t="str">
        <f t="shared" si="107"/>
        <v>2011-3</v>
      </c>
      <c r="J1136" s="75">
        <f>VLOOKUP(I1136,Meters!$A$1:$B$165,2,FALSE)</f>
        <v>358279</v>
      </c>
      <c r="K1136" s="75">
        <f t="shared" si="108"/>
        <v>2.232896708989363E-5</v>
      </c>
      <c r="L1136" s="75">
        <f t="shared" si="109"/>
        <v>3.0237142934230954E-5</v>
      </c>
      <c r="M1136" s="83">
        <f t="shared" si="110"/>
        <v>1</v>
      </c>
      <c r="O1136" s="71" t="str">
        <f t="shared" si="111"/>
        <v/>
      </c>
    </row>
    <row r="1137" spans="1:15" ht="13.5" thickBot="1" x14ac:dyDescent="0.25">
      <c r="A1137" s="54" t="s">
        <v>55</v>
      </c>
      <c r="B1137" s="55">
        <v>1</v>
      </c>
      <c r="C1137" s="55">
        <v>3</v>
      </c>
      <c r="D1137" s="55">
        <v>76</v>
      </c>
      <c r="E1137" s="55">
        <v>76</v>
      </c>
      <c r="F1137" s="55">
        <v>12078</v>
      </c>
      <c r="G1137" s="57">
        <v>3</v>
      </c>
      <c r="H1137" s="57">
        <v>2011</v>
      </c>
      <c r="I1137" s="79" t="str">
        <f t="shared" si="107"/>
        <v>2011-3</v>
      </c>
      <c r="J1137" s="75">
        <f>VLOOKUP(I1137,Meters!$A$1:$B$165,2,FALSE)</f>
        <v>358279</v>
      </c>
      <c r="K1137" s="75">
        <f t="shared" si="108"/>
        <v>2.1212518735398949E-4</v>
      </c>
      <c r="L1137" s="75">
        <f t="shared" si="109"/>
        <v>5.6185263439944839E-4</v>
      </c>
      <c r="M1137" s="83">
        <f t="shared" si="110"/>
        <v>0.33333333333333331</v>
      </c>
      <c r="O1137" s="71" t="str">
        <f t="shared" si="111"/>
        <v/>
      </c>
    </row>
    <row r="1138" spans="1:15" ht="13.5" thickBot="1" x14ac:dyDescent="0.25">
      <c r="A1138" s="54" t="s">
        <v>35</v>
      </c>
      <c r="B1138" s="55">
        <v>4</v>
      </c>
      <c r="C1138" s="55">
        <v>5</v>
      </c>
      <c r="D1138" s="55">
        <v>115</v>
      </c>
      <c r="E1138" s="56">
        <v>28.75</v>
      </c>
      <c r="F1138" s="55">
        <v>32807</v>
      </c>
      <c r="G1138" s="57">
        <v>3</v>
      </c>
      <c r="H1138" s="57">
        <v>2011</v>
      </c>
      <c r="I1138" s="79" t="str">
        <f t="shared" si="107"/>
        <v>2011-3</v>
      </c>
      <c r="J1138" s="75">
        <f>VLOOKUP(I1138,Meters!$A$1:$B$165,2,FALSE)</f>
        <v>358279</v>
      </c>
      <c r="K1138" s="75">
        <f t="shared" si="108"/>
        <v>8.0244725479305238E-5</v>
      </c>
      <c r="L1138" s="75">
        <f t="shared" si="109"/>
        <v>3.8153459547819811E-4</v>
      </c>
      <c r="M1138" s="83">
        <f t="shared" si="110"/>
        <v>0.8</v>
      </c>
      <c r="O1138" s="71" t="str">
        <f t="shared" si="111"/>
        <v>2011-3-ext.</v>
      </c>
    </row>
    <row r="1139" spans="1:15" ht="13.5" thickBot="1" x14ac:dyDescent="0.25">
      <c r="A1139" s="54" t="s">
        <v>36</v>
      </c>
      <c r="B1139" s="55">
        <v>71</v>
      </c>
      <c r="C1139" s="55">
        <v>150</v>
      </c>
      <c r="D1139" s="55">
        <v>3317</v>
      </c>
      <c r="E1139" s="56">
        <v>46.718309859153997</v>
      </c>
      <c r="F1139" s="55">
        <v>59785</v>
      </c>
      <c r="G1139" s="57">
        <v>3</v>
      </c>
      <c r="H1139" s="57">
        <v>2011</v>
      </c>
      <c r="I1139" s="79" t="str">
        <f t="shared" si="107"/>
        <v>2011-3</v>
      </c>
      <c r="J1139" s="75">
        <f>VLOOKUP(I1139,Meters!$A$1:$B$165,2,FALSE)</f>
        <v>358279</v>
      </c>
      <c r="K1139" s="75">
        <f t="shared" si="108"/>
        <v>1.3039645041756283E-4</v>
      </c>
      <c r="L1139" s="75">
        <f t="shared" si="109"/>
        <v>3.9170695348276523E-5</v>
      </c>
      <c r="M1139" s="83">
        <f t="shared" si="110"/>
        <v>0.47333333333333333</v>
      </c>
      <c r="O1139" s="71" t="str">
        <f t="shared" si="111"/>
        <v/>
      </c>
    </row>
    <row r="1140" spans="1:15" ht="13.5" thickBot="1" x14ac:dyDescent="0.25">
      <c r="A1140" s="54" t="s">
        <v>37</v>
      </c>
      <c r="B1140" s="55">
        <v>21</v>
      </c>
      <c r="C1140" s="55">
        <v>46</v>
      </c>
      <c r="D1140" s="55">
        <v>92</v>
      </c>
      <c r="E1140" s="56">
        <v>4.3809523809520003</v>
      </c>
      <c r="F1140" s="55">
        <v>13670</v>
      </c>
      <c r="G1140" s="57">
        <v>3</v>
      </c>
      <c r="H1140" s="57">
        <v>2011</v>
      </c>
      <c r="I1140" s="79" t="str">
        <f t="shared" si="107"/>
        <v>2011-3</v>
      </c>
      <c r="J1140" s="75">
        <f>VLOOKUP(I1140,Meters!$A$1:$B$165,2,FALSE)</f>
        <v>358279</v>
      </c>
      <c r="K1140" s="75">
        <f t="shared" si="108"/>
        <v>1.2227767692083545E-5</v>
      </c>
      <c r="L1140" s="75">
        <f t="shared" si="109"/>
        <v>3.0281446440359067E-5</v>
      </c>
      <c r="M1140" s="83">
        <f t="shared" si="110"/>
        <v>0.45652173913043476</v>
      </c>
      <c r="O1140" s="71" t="str">
        <f t="shared" si="111"/>
        <v/>
      </c>
    </row>
    <row r="1141" spans="1:15" ht="13.5" thickBot="1" x14ac:dyDescent="0.25">
      <c r="A1141" s="54" t="s">
        <v>39</v>
      </c>
      <c r="B1141" s="55">
        <v>183</v>
      </c>
      <c r="C1141" s="55">
        <v>185</v>
      </c>
      <c r="D1141" s="55">
        <v>2819</v>
      </c>
      <c r="E1141" s="56">
        <v>15.404371584699</v>
      </c>
      <c r="F1141" s="55">
        <v>215808</v>
      </c>
      <c r="G1141" s="57">
        <v>3</v>
      </c>
      <c r="H1141" s="57">
        <v>2011</v>
      </c>
      <c r="I1141" s="79" t="str">
        <f t="shared" si="107"/>
        <v>2011-3</v>
      </c>
      <c r="J1141" s="75">
        <f>VLOOKUP(I1141,Meters!$A$1:$B$165,2,FALSE)</f>
        <v>358279</v>
      </c>
      <c r="K1141" s="75">
        <f t="shared" si="108"/>
        <v>4.2995463269404572E-5</v>
      </c>
      <c r="L1141" s="75">
        <f t="shared" si="109"/>
        <v>5.4858489637245248E-5</v>
      </c>
      <c r="M1141" s="83">
        <f t="shared" si="110"/>
        <v>0.98918918918918919</v>
      </c>
      <c r="O1141" s="71" t="str">
        <f t="shared" si="111"/>
        <v/>
      </c>
    </row>
    <row r="1142" spans="1:15" ht="13.5" thickBot="1" x14ac:dyDescent="0.25">
      <c r="A1142" s="54" t="s">
        <v>41</v>
      </c>
      <c r="B1142" s="55">
        <v>2</v>
      </c>
      <c r="C1142" s="55">
        <v>2</v>
      </c>
      <c r="D1142" s="55">
        <v>8</v>
      </c>
      <c r="E1142" s="55">
        <v>4</v>
      </c>
      <c r="F1142" s="55">
        <v>3036</v>
      </c>
      <c r="G1142" s="57">
        <v>3</v>
      </c>
      <c r="H1142" s="57">
        <v>2011</v>
      </c>
      <c r="I1142" s="79" t="str">
        <f t="shared" si="107"/>
        <v>2011-3</v>
      </c>
      <c r="J1142" s="75">
        <f>VLOOKUP(I1142,Meters!$A$1:$B$165,2,FALSE)</f>
        <v>358279</v>
      </c>
      <c r="K1142" s="75">
        <f t="shared" si="108"/>
        <v>1.1164483544946815E-5</v>
      </c>
      <c r="L1142" s="75">
        <f t="shared" si="109"/>
        <v>7.0615358421788601E-5</v>
      </c>
      <c r="M1142" s="83">
        <f t="shared" si="110"/>
        <v>1</v>
      </c>
      <c r="O1142" s="71" t="str">
        <f t="shared" si="111"/>
        <v>2011-3-ext.</v>
      </c>
    </row>
    <row r="1143" spans="1:15" ht="13.5" thickBot="1" x14ac:dyDescent="0.25">
      <c r="A1143" s="54" t="s">
        <v>43</v>
      </c>
      <c r="B1143" s="55">
        <v>43</v>
      </c>
      <c r="C1143" s="55">
        <v>48</v>
      </c>
      <c r="D1143" s="55">
        <v>256</v>
      </c>
      <c r="E1143" s="56">
        <v>5.9534883720930001</v>
      </c>
      <c r="F1143" s="55">
        <v>66407</v>
      </c>
      <c r="G1143" s="57">
        <v>3</v>
      </c>
      <c r="H1143" s="57">
        <v>2011</v>
      </c>
      <c r="I1143" s="79" t="str">
        <f t="shared" si="107"/>
        <v>2011-3</v>
      </c>
      <c r="J1143" s="75">
        <f>VLOOKUP(I1143,Meters!$A$1:$B$165,2,FALSE)</f>
        <v>358279</v>
      </c>
      <c r="K1143" s="75">
        <f t="shared" si="108"/>
        <v>1.6616905741316124E-5</v>
      </c>
      <c r="L1143" s="75">
        <f t="shared" si="109"/>
        <v>7.1841071586170577E-5</v>
      </c>
      <c r="M1143" s="83">
        <f t="shared" si="110"/>
        <v>0.89583333333333337</v>
      </c>
      <c r="O1143" s="71" t="str">
        <f t="shared" si="111"/>
        <v>2011-3-ext.</v>
      </c>
    </row>
    <row r="1144" spans="1:15" ht="13.5" thickBot="1" x14ac:dyDescent="0.25">
      <c r="A1144" s="54" t="s">
        <v>44</v>
      </c>
      <c r="B1144" s="55">
        <v>11</v>
      </c>
      <c r="C1144" s="55">
        <v>15</v>
      </c>
      <c r="D1144" s="55">
        <v>131</v>
      </c>
      <c r="E1144" s="56">
        <v>11.909090909090001</v>
      </c>
      <c r="F1144" s="55">
        <v>33577</v>
      </c>
      <c r="G1144" s="57">
        <v>3</v>
      </c>
      <c r="H1144" s="57">
        <v>2011</v>
      </c>
      <c r="I1144" s="79" t="str">
        <f t="shared" si="107"/>
        <v>2011-3</v>
      </c>
      <c r="J1144" s="75">
        <f>VLOOKUP(I1144,Meters!$A$1:$B$165,2,FALSE)</f>
        <v>358279</v>
      </c>
      <c r="K1144" s="75">
        <f t="shared" si="108"/>
        <v>3.3239712372452753E-5</v>
      </c>
      <c r="L1144" s="75">
        <f t="shared" si="109"/>
        <v>1.419961606017616E-4</v>
      </c>
      <c r="M1144" s="83">
        <f t="shared" si="110"/>
        <v>0.73333333333333328</v>
      </c>
      <c r="O1144" s="71" t="str">
        <f t="shared" si="111"/>
        <v>2011-3-ext.</v>
      </c>
    </row>
    <row r="1145" spans="1:15" ht="13.5" thickBot="1" x14ac:dyDescent="0.25">
      <c r="A1145" s="54" t="s">
        <v>45</v>
      </c>
      <c r="B1145" s="55">
        <v>12</v>
      </c>
      <c r="C1145" s="55">
        <v>15</v>
      </c>
      <c r="D1145" s="55">
        <v>99</v>
      </c>
      <c r="E1145" s="56">
        <v>8.25</v>
      </c>
      <c r="F1145" s="55">
        <v>14605</v>
      </c>
      <c r="G1145" s="57">
        <v>3</v>
      </c>
      <c r="H1145" s="57">
        <v>2011</v>
      </c>
      <c r="I1145" s="79" t="str">
        <f t="shared" si="107"/>
        <v>2011-3</v>
      </c>
      <c r="J1145" s="75">
        <f>VLOOKUP(I1145,Meters!$A$1:$B$165,2,FALSE)</f>
        <v>358279</v>
      </c>
      <c r="K1145" s="75">
        <f t="shared" si="108"/>
        <v>2.3026747311452805E-5</v>
      </c>
      <c r="L1145" s="75">
        <f t="shared" si="109"/>
        <v>5.6617111865954248E-5</v>
      </c>
      <c r="M1145" s="83">
        <f t="shared" si="110"/>
        <v>0.8</v>
      </c>
      <c r="O1145" s="71" t="str">
        <f t="shared" si="111"/>
        <v/>
      </c>
    </row>
    <row r="1146" spans="1:15" ht="13.5" thickBot="1" x14ac:dyDescent="0.25">
      <c r="A1146" s="54" t="s">
        <v>46</v>
      </c>
      <c r="B1146" s="55">
        <v>49</v>
      </c>
      <c r="C1146" s="55">
        <v>101</v>
      </c>
      <c r="D1146" s="55">
        <v>7494</v>
      </c>
      <c r="E1146" s="56">
        <v>152.93877551020401</v>
      </c>
      <c r="F1146" s="55">
        <v>627619</v>
      </c>
      <c r="G1146" s="57">
        <v>3</v>
      </c>
      <c r="H1146" s="57">
        <v>2011</v>
      </c>
      <c r="I1146" s="79" t="str">
        <f t="shared" si="107"/>
        <v>2011-3</v>
      </c>
      <c r="J1146" s="75">
        <f>VLOOKUP(I1146,Meters!$A$1:$B$165,2,FALSE)</f>
        <v>358279</v>
      </c>
      <c r="K1146" s="75">
        <f t="shared" si="108"/>
        <v>4.2687061064199691E-4</v>
      </c>
      <c r="L1146" s="75">
        <f t="shared" si="109"/>
        <v>5.9583690459149425E-4</v>
      </c>
      <c r="M1146" s="83">
        <f t="shared" si="110"/>
        <v>0.48514851485148514</v>
      </c>
      <c r="O1146" s="71" t="str">
        <f t="shared" si="111"/>
        <v/>
      </c>
    </row>
    <row r="1147" spans="1:15" ht="13.5" thickBot="1" x14ac:dyDescent="0.25">
      <c r="A1147" s="54" t="s">
        <v>47</v>
      </c>
      <c r="B1147" s="55">
        <v>36</v>
      </c>
      <c r="C1147" s="55">
        <v>158</v>
      </c>
      <c r="D1147" s="55">
        <v>602</v>
      </c>
      <c r="E1147" s="56">
        <v>16.722222222222001</v>
      </c>
      <c r="F1147" s="55">
        <v>68508</v>
      </c>
      <c r="G1147" s="57">
        <v>3</v>
      </c>
      <c r="H1147" s="57">
        <v>2011</v>
      </c>
      <c r="I1147" s="79" t="str">
        <f t="shared" si="107"/>
        <v>2011-3</v>
      </c>
      <c r="J1147" s="75">
        <f>VLOOKUP(I1147,Meters!$A$1:$B$165,2,FALSE)</f>
        <v>358279</v>
      </c>
      <c r="K1147" s="75">
        <f t="shared" si="108"/>
        <v>4.6673743708735375E-5</v>
      </c>
      <c r="L1147" s="75">
        <f t="shared" si="109"/>
        <v>8.8525050775139624E-5</v>
      </c>
      <c r="M1147" s="83">
        <f t="shared" si="110"/>
        <v>0.22784810126582278</v>
      </c>
      <c r="O1147" s="71" t="str">
        <f t="shared" si="111"/>
        <v/>
      </c>
    </row>
    <row r="1148" spans="1:15" ht="13.5" thickBot="1" x14ac:dyDescent="0.25">
      <c r="A1148" s="54" t="s">
        <v>48</v>
      </c>
      <c r="B1148" s="55">
        <v>44</v>
      </c>
      <c r="C1148" s="55">
        <v>46</v>
      </c>
      <c r="D1148" s="55">
        <v>1852</v>
      </c>
      <c r="E1148" s="56">
        <v>42.090909090909001</v>
      </c>
      <c r="F1148" s="55">
        <v>436055</v>
      </c>
      <c r="G1148" s="57">
        <v>3</v>
      </c>
      <c r="H1148" s="57">
        <v>2011</v>
      </c>
      <c r="I1148" s="79" t="str">
        <f t="shared" si="107"/>
        <v>2011-3</v>
      </c>
      <c r="J1148" s="75">
        <f>VLOOKUP(I1148,Meters!$A$1:$B$165,2,FALSE)</f>
        <v>358279</v>
      </c>
      <c r="K1148" s="75">
        <f t="shared" si="108"/>
        <v>1.1748081548432646E-4</v>
      </c>
      <c r="L1148" s="75">
        <f t="shared" si="109"/>
        <v>4.6101599168482698E-4</v>
      </c>
      <c r="M1148" s="83">
        <f t="shared" si="110"/>
        <v>0.95652173913043481</v>
      </c>
      <c r="O1148" s="71" t="str">
        <f t="shared" si="111"/>
        <v>2011-3-ext.</v>
      </c>
    </row>
    <row r="1149" spans="1:15" ht="13.5" thickBot="1" x14ac:dyDescent="0.25">
      <c r="A1149" s="54" t="s">
        <v>49</v>
      </c>
      <c r="B1149" s="55">
        <v>49</v>
      </c>
      <c r="C1149" s="55">
        <v>55</v>
      </c>
      <c r="D1149" s="55">
        <v>146</v>
      </c>
      <c r="E1149" s="56">
        <v>2.979591836734</v>
      </c>
      <c r="F1149" s="55">
        <v>25844</v>
      </c>
      <c r="G1149" s="57">
        <v>3</v>
      </c>
      <c r="H1149" s="57">
        <v>2011</v>
      </c>
      <c r="I1149" s="79" t="str">
        <f t="shared" si="107"/>
        <v>2011-3</v>
      </c>
      <c r="J1149" s="75">
        <f>VLOOKUP(I1149,Meters!$A$1:$B$165,2,FALSE)</f>
        <v>358279</v>
      </c>
      <c r="K1149" s="75">
        <f t="shared" si="108"/>
        <v>8.3164010079686504E-6</v>
      </c>
      <c r="L1149" s="75">
        <f t="shared" si="109"/>
        <v>2.4535281695198832E-5</v>
      </c>
      <c r="M1149" s="83">
        <f t="shared" si="110"/>
        <v>0.89090909090909087</v>
      </c>
      <c r="O1149" s="71" t="str">
        <f t="shared" si="111"/>
        <v/>
      </c>
    </row>
    <row r="1150" spans="1:15" ht="13.5" thickBot="1" x14ac:dyDescent="0.25">
      <c r="A1150" s="54" t="s">
        <v>51</v>
      </c>
      <c r="B1150" s="55">
        <v>315</v>
      </c>
      <c r="C1150" s="55">
        <v>331</v>
      </c>
      <c r="D1150" s="55">
        <v>16402</v>
      </c>
      <c r="E1150" s="56">
        <v>52.069841269841</v>
      </c>
      <c r="F1150" s="55">
        <v>1067017</v>
      </c>
      <c r="G1150" s="57">
        <v>3</v>
      </c>
      <c r="H1150" s="57">
        <v>2011</v>
      </c>
      <c r="I1150" s="79" t="str">
        <f t="shared" si="107"/>
        <v>2011-3</v>
      </c>
      <c r="J1150" s="75">
        <f>VLOOKUP(I1150,Meters!$A$1:$B$165,2,FALSE)</f>
        <v>358279</v>
      </c>
      <c r="K1150" s="75">
        <f t="shared" si="108"/>
        <v>1.453332215112831E-4</v>
      </c>
      <c r="L1150" s="75">
        <f t="shared" si="109"/>
        <v>1.5757531400368327E-4</v>
      </c>
      <c r="M1150" s="83">
        <f t="shared" si="110"/>
        <v>0.95166163141993954</v>
      </c>
      <c r="O1150" s="71" t="str">
        <f t="shared" si="111"/>
        <v/>
      </c>
    </row>
    <row r="1151" spans="1:15" ht="13.5" thickBot="1" x14ac:dyDescent="0.25">
      <c r="A1151" s="54" t="s">
        <v>52</v>
      </c>
      <c r="B1151" s="55">
        <v>27</v>
      </c>
      <c r="C1151" s="55">
        <v>56</v>
      </c>
      <c r="D1151" s="55">
        <v>1352</v>
      </c>
      <c r="E1151" s="56">
        <v>50.074074074073998</v>
      </c>
      <c r="F1151" s="55">
        <v>198020</v>
      </c>
      <c r="G1151" s="57">
        <v>3</v>
      </c>
      <c r="H1151" s="57">
        <v>2011</v>
      </c>
      <c r="I1151" s="79" t="str">
        <f t="shared" si="107"/>
        <v>2011-3</v>
      </c>
      <c r="J1151" s="75">
        <f>VLOOKUP(I1151,Meters!$A$1:$B$165,2,FALSE)</f>
        <v>358279</v>
      </c>
      <c r="K1151" s="75">
        <f t="shared" si="108"/>
        <v>1.3976279400711178E-4</v>
      </c>
      <c r="L1151" s="75">
        <f t="shared" si="109"/>
        <v>3.4117145548925382E-4</v>
      </c>
      <c r="M1151" s="83">
        <f t="shared" si="110"/>
        <v>0.48214285714285715</v>
      </c>
      <c r="O1151" s="71" t="str">
        <f t="shared" si="111"/>
        <v/>
      </c>
    </row>
    <row r="1152" spans="1:15" ht="13.5" thickBot="1" x14ac:dyDescent="0.25">
      <c r="A1152" s="54" t="s">
        <v>65</v>
      </c>
      <c r="B1152" s="55">
        <v>0</v>
      </c>
      <c r="C1152" s="55">
        <v>1</v>
      </c>
      <c r="D1152" s="55">
        <v>3</v>
      </c>
      <c r="E1152" s="58"/>
      <c r="F1152" s="55">
        <v>129</v>
      </c>
      <c r="G1152" s="57">
        <v>3</v>
      </c>
      <c r="H1152" s="57">
        <v>2011</v>
      </c>
      <c r="I1152" s="79" t="str">
        <f t="shared" si="107"/>
        <v>2011-3</v>
      </c>
      <c r="J1152" s="75">
        <f>VLOOKUP(I1152,Meters!$A$1:$B$165,2,FALSE)</f>
        <v>358279</v>
      </c>
      <c r="K1152" s="75">
        <f t="shared" si="108"/>
        <v>0</v>
      </c>
      <c r="L1152" s="75">
        <f t="shared" si="109"/>
        <v>0</v>
      </c>
      <c r="M1152" s="83">
        <f t="shared" si="110"/>
        <v>0</v>
      </c>
      <c r="O1152" s="71" t="str">
        <f t="shared" si="111"/>
        <v/>
      </c>
    </row>
    <row r="1153" spans="1:15" ht="13.5" thickBot="1" x14ac:dyDescent="0.25">
      <c r="A1153" s="54" t="s">
        <v>53</v>
      </c>
      <c r="B1153" s="55">
        <v>30</v>
      </c>
      <c r="C1153" s="55">
        <v>49</v>
      </c>
      <c r="D1153" s="55">
        <v>1496</v>
      </c>
      <c r="E1153" s="56">
        <v>49.866666666665999</v>
      </c>
      <c r="F1153" s="55">
        <v>241076</v>
      </c>
      <c r="G1153" s="57">
        <v>3</v>
      </c>
      <c r="H1153" s="57">
        <v>2011</v>
      </c>
      <c r="I1153" s="79" t="str">
        <f t="shared" si="107"/>
        <v>2011-3</v>
      </c>
      <c r="J1153" s="75">
        <f>VLOOKUP(I1153,Meters!$A$1:$B$165,2,FALSE)</f>
        <v>358279</v>
      </c>
      <c r="K1153" s="75">
        <f t="shared" si="108"/>
        <v>1.3918389486033511E-4</v>
      </c>
      <c r="L1153" s="75">
        <f t="shared" si="109"/>
        <v>3.738179215391059E-4</v>
      </c>
      <c r="M1153" s="83">
        <f t="shared" si="110"/>
        <v>0.61224489795918369</v>
      </c>
      <c r="O1153" s="71" t="str">
        <f t="shared" si="111"/>
        <v/>
      </c>
    </row>
    <row r="1154" spans="1:15" ht="13.5" thickBot="1" x14ac:dyDescent="0.25">
      <c r="A1154" s="54" t="s">
        <v>8</v>
      </c>
      <c r="B1154" s="55">
        <v>4</v>
      </c>
      <c r="C1154" s="55">
        <v>4</v>
      </c>
      <c r="D1154" s="55">
        <v>157</v>
      </c>
      <c r="E1154" s="56">
        <v>39.25</v>
      </c>
      <c r="F1154" s="55">
        <v>21876</v>
      </c>
      <c r="G1154" s="57">
        <v>4</v>
      </c>
      <c r="H1154" s="57">
        <v>2011</v>
      </c>
      <c r="I1154" s="79" t="str">
        <f t="shared" si="107"/>
        <v>2011-4</v>
      </c>
      <c r="J1154" s="75">
        <f>VLOOKUP(I1154,Meters!$A$1:$B$165,2,FALSE)</f>
        <v>360450</v>
      </c>
      <c r="K1154" s="75">
        <f t="shared" si="108"/>
        <v>1.088916631987793E-4</v>
      </c>
      <c r="L1154" s="75">
        <f t="shared" si="109"/>
        <v>2.5287834651130533E-4</v>
      </c>
      <c r="M1154" s="83">
        <f t="shared" si="110"/>
        <v>1</v>
      </c>
      <c r="O1154" s="71" t="str">
        <f t="shared" si="111"/>
        <v/>
      </c>
    </row>
    <row r="1155" spans="1:15" ht="13.5" thickBot="1" x14ac:dyDescent="0.25">
      <c r="A1155" s="54" t="s">
        <v>9</v>
      </c>
      <c r="B1155" s="55">
        <v>34</v>
      </c>
      <c r="C1155" s="55">
        <v>34</v>
      </c>
      <c r="D1155" s="55">
        <v>5940</v>
      </c>
      <c r="E1155" s="56">
        <v>174.70588235294099</v>
      </c>
      <c r="F1155" s="55">
        <v>257413</v>
      </c>
      <c r="G1155" s="57">
        <v>4</v>
      </c>
      <c r="H1155" s="57">
        <v>2011</v>
      </c>
      <c r="I1155" s="79" t="str">
        <f t="shared" ref="I1155:I1194" si="112">CONCATENATE(H1155,"-",G1155)</f>
        <v>2011-4</v>
      </c>
      <c r="J1155" s="75">
        <f>VLOOKUP(I1155,Meters!$A$1:$B$165,2,FALSE)</f>
        <v>360450</v>
      </c>
      <c r="K1155" s="75">
        <f t="shared" ref="K1155:K1194" si="113">E1155/J1155</f>
        <v>4.8468825732540154E-4</v>
      </c>
      <c r="L1155" s="75">
        <f t="shared" ref="L1155:L1194" si="114">IFERROR(IF(ISBLANK(F1155),"",(E1155*(F1155/D1155)/J1155)*(1/60)),"")</f>
        <v>3.5007030971634005E-4</v>
      </c>
      <c r="M1155" s="83">
        <f t="shared" ref="M1155:M1194" si="115">B1155/C1155</f>
        <v>1</v>
      </c>
      <c r="O1155" s="71" t="str">
        <f t="shared" ref="O1155:O1218" si="116">IF((F1155/D1155)&gt;180,CONCATENATE(I1155,"-ext."),"")</f>
        <v/>
      </c>
    </row>
    <row r="1156" spans="1:15" ht="13.5" thickBot="1" x14ac:dyDescent="0.25">
      <c r="A1156" s="54" t="s">
        <v>11</v>
      </c>
      <c r="B1156" s="55">
        <v>10</v>
      </c>
      <c r="C1156" s="55">
        <v>22</v>
      </c>
      <c r="D1156" s="55">
        <v>843</v>
      </c>
      <c r="E1156" s="56">
        <v>84.3</v>
      </c>
      <c r="F1156" s="55">
        <v>117838</v>
      </c>
      <c r="G1156" s="57">
        <v>4</v>
      </c>
      <c r="H1156" s="57">
        <v>2011</v>
      </c>
      <c r="I1156" s="79" t="str">
        <f t="shared" si="112"/>
        <v>2011-4</v>
      </c>
      <c r="J1156" s="75">
        <f>VLOOKUP(I1156,Meters!$A$1:$B$165,2,FALSE)</f>
        <v>360450</v>
      </c>
      <c r="K1156" s="75">
        <f t="shared" si="113"/>
        <v>2.338743237619642E-4</v>
      </c>
      <c r="L1156" s="75">
        <f t="shared" si="114"/>
        <v>5.4486521477782395E-4</v>
      </c>
      <c r="M1156" s="83">
        <f t="shared" si="115"/>
        <v>0.45454545454545453</v>
      </c>
      <c r="O1156" s="71" t="str">
        <f t="shared" si="116"/>
        <v/>
      </c>
    </row>
    <row r="1157" spans="1:15" ht="13.5" thickBot="1" x14ac:dyDescent="0.25">
      <c r="A1157" s="54" t="s">
        <v>12</v>
      </c>
      <c r="B1157" s="55">
        <v>26</v>
      </c>
      <c r="C1157" s="55">
        <v>78</v>
      </c>
      <c r="D1157" s="55">
        <v>2237</v>
      </c>
      <c r="E1157" s="56">
        <v>86.038461538460993</v>
      </c>
      <c r="F1157" s="55">
        <v>403961</v>
      </c>
      <c r="G1157" s="57">
        <v>4</v>
      </c>
      <c r="H1157" s="57">
        <v>2011</v>
      </c>
      <c r="I1157" s="79" t="str">
        <f t="shared" si="112"/>
        <v>2011-4</v>
      </c>
      <c r="J1157" s="75">
        <f>VLOOKUP(I1157,Meters!$A$1:$B$165,2,FALSE)</f>
        <v>360450</v>
      </c>
      <c r="K1157" s="75">
        <f t="shared" si="113"/>
        <v>2.386973548022222E-4</v>
      </c>
      <c r="L1157" s="75">
        <f t="shared" si="114"/>
        <v>7.1840576771912143E-4</v>
      </c>
      <c r="M1157" s="83">
        <f t="shared" si="115"/>
        <v>0.33333333333333331</v>
      </c>
      <c r="O1157" s="71" t="str">
        <f t="shared" si="116"/>
        <v>2011-4-ext.</v>
      </c>
    </row>
    <row r="1158" spans="1:15" ht="13.5" thickBot="1" x14ac:dyDescent="0.25">
      <c r="A1158" s="54" t="s">
        <v>13</v>
      </c>
      <c r="B1158" s="55">
        <v>9</v>
      </c>
      <c r="C1158" s="55">
        <v>16</v>
      </c>
      <c r="D1158" s="55">
        <v>850</v>
      </c>
      <c r="E1158" s="56">
        <v>94.444444444444002</v>
      </c>
      <c r="F1158" s="55">
        <v>136003</v>
      </c>
      <c r="G1158" s="57">
        <v>4</v>
      </c>
      <c r="H1158" s="57">
        <v>2011</v>
      </c>
      <c r="I1158" s="79" t="str">
        <f t="shared" si="112"/>
        <v>2011-4</v>
      </c>
      <c r="J1158" s="75">
        <f>VLOOKUP(I1158,Meters!$A$1:$B$165,2,FALSE)</f>
        <v>360450</v>
      </c>
      <c r="K1158" s="75">
        <f t="shared" si="113"/>
        <v>2.6201815631694825E-4</v>
      </c>
      <c r="L1158" s="75">
        <f t="shared" si="114"/>
        <v>6.9873049634458658E-4</v>
      </c>
      <c r="M1158" s="83">
        <f t="shared" si="115"/>
        <v>0.5625</v>
      </c>
      <c r="O1158" s="71" t="str">
        <f t="shared" si="116"/>
        <v/>
      </c>
    </row>
    <row r="1159" spans="1:15" ht="13.5" thickBot="1" x14ac:dyDescent="0.25">
      <c r="A1159" s="54" t="s">
        <v>14</v>
      </c>
      <c r="B1159" s="55">
        <v>39</v>
      </c>
      <c r="C1159" s="55">
        <v>93</v>
      </c>
      <c r="D1159" s="55">
        <v>191</v>
      </c>
      <c r="E1159" s="56">
        <v>4.8974358974349999</v>
      </c>
      <c r="F1159" s="55">
        <v>22013</v>
      </c>
      <c r="G1159" s="57">
        <v>4</v>
      </c>
      <c r="H1159" s="57">
        <v>2011</v>
      </c>
      <c r="I1159" s="79" t="str">
        <f t="shared" si="112"/>
        <v>2011-4</v>
      </c>
      <c r="J1159" s="75">
        <f>VLOOKUP(I1159,Meters!$A$1:$B$165,2,FALSE)</f>
        <v>360450</v>
      </c>
      <c r="K1159" s="75">
        <f t="shared" si="113"/>
        <v>1.3587004847926203E-5</v>
      </c>
      <c r="L1159" s="75">
        <f t="shared" si="114"/>
        <v>2.6098668212687565E-5</v>
      </c>
      <c r="M1159" s="83">
        <f t="shared" si="115"/>
        <v>0.41935483870967744</v>
      </c>
      <c r="O1159" s="71" t="str">
        <f t="shared" si="116"/>
        <v/>
      </c>
    </row>
    <row r="1160" spans="1:15" ht="13.5" thickBot="1" x14ac:dyDescent="0.25">
      <c r="A1160" s="54" t="s">
        <v>15</v>
      </c>
      <c r="B1160" s="55">
        <v>28</v>
      </c>
      <c r="C1160" s="55">
        <v>30</v>
      </c>
      <c r="D1160" s="55">
        <v>1927</v>
      </c>
      <c r="E1160" s="56">
        <v>68.821428571428001</v>
      </c>
      <c r="F1160" s="55">
        <v>343817</v>
      </c>
      <c r="G1160" s="57">
        <v>4</v>
      </c>
      <c r="H1160" s="57">
        <v>2011</v>
      </c>
      <c r="I1160" s="79" t="str">
        <f t="shared" si="112"/>
        <v>2011-4</v>
      </c>
      <c r="J1160" s="75">
        <f>VLOOKUP(I1160,Meters!$A$1:$B$165,2,FALSE)</f>
        <v>360450</v>
      </c>
      <c r="K1160" s="75">
        <f t="shared" si="113"/>
        <v>1.9093196995818561E-4</v>
      </c>
      <c r="L1160" s="75">
        <f t="shared" si="114"/>
        <v>5.6777077594804962E-4</v>
      </c>
      <c r="M1160" s="83">
        <f t="shared" si="115"/>
        <v>0.93333333333333335</v>
      </c>
      <c r="O1160" s="71" t="str">
        <f t="shared" si="116"/>
        <v/>
      </c>
    </row>
    <row r="1161" spans="1:15" ht="13.5" thickBot="1" x14ac:dyDescent="0.25">
      <c r="A1161" s="54" t="s">
        <v>16</v>
      </c>
      <c r="B1161" s="55">
        <v>68</v>
      </c>
      <c r="C1161" s="55">
        <v>95</v>
      </c>
      <c r="D1161" s="55">
        <v>148</v>
      </c>
      <c r="E1161" s="56">
        <v>2.1764705882349999</v>
      </c>
      <c r="F1161" s="55">
        <v>19411</v>
      </c>
      <c r="G1161" s="57">
        <v>4</v>
      </c>
      <c r="H1161" s="57">
        <v>2011</v>
      </c>
      <c r="I1161" s="79" t="str">
        <f t="shared" si="112"/>
        <v>2011-4</v>
      </c>
      <c r="J1161" s="75">
        <f>VLOOKUP(I1161,Meters!$A$1:$B$165,2,FALSE)</f>
        <v>360450</v>
      </c>
      <c r="K1161" s="75">
        <f t="shared" si="113"/>
        <v>6.0382038791371891E-6</v>
      </c>
      <c r="L1161" s="75">
        <f t="shared" si="114"/>
        <v>1.3199051294812162E-5</v>
      </c>
      <c r="M1161" s="83">
        <f t="shared" si="115"/>
        <v>0.71578947368421053</v>
      </c>
      <c r="O1161" s="71" t="str">
        <f t="shared" si="116"/>
        <v/>
      </c>
    </row>
    <row r="1162" spans="1:15" ht="13.5" thickBot="1" x14ac:dyDescent="0.25">
      <c r="A1162" s="54" t="s">
        <v>17</v>
      </c>
      <c r="B1162" s="55">
        <v>3</v>
      </c>
      <c r="C1162" s="55">
        <v>4</v>
      </c>
      <c r="D1162" s="55">
        <v>683</v>
      </c>
      <c r="E1162" s="56">
        <v>227.666666666667</v>
      </c>
      <c r="F1162" s="55">
        <v>88555</v>
      </c>
      <c r="G1162" s="57">
        <v>4</v>
      </c>
      <c r="H1162" s="57">
        <v>2011</v>
      </c>
      <c r="I1162" s="79" t="str">
        <f t="shared" si="112"/>
        <v>2011-4</v>
      </c>
      <c r="J1162" s="75">
        <f>VLOOKUP(I1162,Meters!$A$1:$B$165,2,FALSE)</f>
        <v>360450</v>
      </c>
      <c r="K1162" s="75">
        <f t="shared" si="113"/>
        <v>6.3161788505109449E-4</v>
      </c>
      <c r="L1162" s="75">
        <f t="shared" si="114"/>
        <v>1.3648834019204411E-3</v>
      </c>
      <c r="M1162" s="83">
        <f t="shared" si="115"/>
        <v>0.75</v>
      </c>
      <c r="O1162" s="71" t="str">
        <f t="shared" si="116"/>
        <v/>
      </c>
    </row>
    <row r="1163" spans="1:15" ht="13.5" thickBot="1" x14ac:dyDescent="0.25">
      <c r="A1163" s="54" t="s">
        <v>18</v>
      </c>
      <c r="B1163" s="55">
        <v>302</v>
      </c>
      <c r="C1163" s="55">
        <v>380</v>
      </c>
      <c r="D1163" s="55">
        <v>5</v>
      </c>
      <c r="E1163" s="56">
        <v>1.6556291389999998E-2</v>
      </c>
      <c r="F1163" s="55">
        <v>158</v>
      </c>
      <c r="G1163" s="57">
        <v>4</v>
      </c>
      <c r="H1163" s="57">
        <v>2011</v>
      </c>
      <c r="I1163" s="79" t="str">
        <f t="shared" si="112"/>
        <v>2011-4</v>
      </c>
      <c r="J1163" s="75">
        <f>VLOOKUP(I1163,Meters!$A$1:$B$165,2,FALSE)</f>
        <v>360450</v>
      </c>
      <c r="K1163" s="75">
        <f t="shared" si="113"/>
        <v>4.5932282951865716E-8</v>
      </c>
      <c r="L1163" s="75">
        <f t="shared" si="114"/>
        <v>2.4191002354649279E-8</v>
      </c>
      <c r="M1163" s="83">
        <f t="shared" si="115"/>
        <v>0.79473684210526319</v>
      </c>
      <c r="O1163" s="71" t="str">
        <f t="shared" si="116"/>
        <v/>
      </c>
    </row>
    <row r="1164" spans="1:15" ht="13.5" thickBot="1" x14ac:dyDescent="0.25">
      <c r="A1164" s="54" t="s">
        <v>19</v>
      </c>
      <c r="B1164" s="55">
        <v>37</v>
      </c>
      <c r="C1164" s="55">
        <v>41</v>
      </c>
      <c r="D1164" s="55">
        <v>892</v>
      </c>
      <c r="E1164" s="56">
        <v>24.108108108107999</v>
      </c>
      <c r="F1164" s="55">
        <v>145054</v>
      </c>
      <c r="G1164" s="57">
        <v>4</v>
      </c>
      <c r="H1164" s="57">
        <v>2011</v>
      </c>
      <c r="I1164" s="79" t="str">
        <f t="shared" si="112"/>
        <v>2011-4</v>
      </c>
      <c r="J1164" s="75">
        <f>VLOOKUP(I1164,Meters!$A$1:$B$165,2,FALSE)</f>
        <v>360450</v>
      </c>
      <c r="K1164" s="75">
        <f t="shared" si="113"/>
        <v>6.6883362763512266E-5</v>
      </c>
      <c r="L1164" s="75">
        <f t="shared" si="114"/>
        <v>1.8127240848838768E-4</v>
      </c>
      <c r="M1164" s="83">
        <f t="shared" si="115"/>
        <v>0.90243902439024393</v>
      </c>
      <c r="O1164" s="71" t="str">
        <f t="shared" si="116"/>
        <v/>
      </c>
    </row>
    <row r="1165" spans="1:15" ht="13.5" thickBot="1" x14ac:dyDescent="0.25">
      <c r="A1165" s="54" t="s">
        <v>20</v>
      </c>
      <c r="B1165" s="55">
        <v>23</v>
      </c>
      <c r="C1165" s="55">
        <v>30</v>
      </c>
      <c r="D1165" s="55">
        <v>252</v>
      </c>
      <c r="E1165" s="56">
        <v>10.95652173913</v>
      </c>
      <c r="F1165" s="55">
        <v>27461</v>
      </c>
      <c r="G1165" s="57">
        <v>4</v>
      </c>
      <c r="H1165" s="57">
        <v>2011</v>
      </c>
      <c r="I1165" s="79" t="str">
        <f t="shared" si="112"/>
        <v>2011-4</v>
      </c>
      <c r="J1165" s="75">
        <f>VLOOKUP(I1165,Meters!$A$1:$B$165,2,FALSE)</f>
        <v>360450</v>
      </c>
      <c r="K1165" s="75">
        <f t="shared" si="113"/>
        <v>3.0396786625412681E-5</v>
      </c>
      <c r="L1165" s="75">
        <f t="shared" si="114"/>
        <v>5.5206756449765721E-5</v>
      </c>
      <c r="M1165" s="83">
        <f t="shared" si="115"/>
        <v>0.76666666666666672</v>
      </c>
      <c r="O1165" s="71" t="str">
        <f t="shared" si="116"/>
        <v/>
      </c>
    </row>
    <row r="1166" spans="1:15" ht="13.5" thickBot="1" x14ac:dyDescent="0.25">
      <c r="A1166" s="54" t="s">
        <v>22</v>
      </c>
      <c r="B1166" s="55">
        <v>15</v>
      </c>
      <c r="C1166" s="55">
        <v>64</v>
      </c>
      <c r="D1166" s="55">
        <v>93</v>
      </c>
      <c r="E1166" s="56">
        <v>6.2</v>
      </c>
      <c r="F1166" s="55">
        <v>10975</v>
      </c>
      <c r="G1166" s="57">
        <v>4</v>
      </c>
      <c r="H1166" s="57">
        <v>2011</v>
      </c>
      <c r="I1166" s="79" t="str">
        <f t="shared" si="112"/>
        <v>2011-4</v>
      </c>
      <c r="J1166" s="75">
        <f>VLOOKUP(I1166,Meters!$A$1:$B$165,2,FALSE)</f>
        <v>360450</v>
      </c>
      <c r="K1166" s="75">
        <f t="shared" si="113"/>
        <v>1.7200721320571508E-5</v>
      </c>
      <c r="L1166" s="75">
        <f t="shared" si="114"/>
        <v>3.3831167830335541E-5</v>
      </c>
      <c r="M1166" s="83">
        <f t="shared" si="115"/>
        <v>0.234375</v>
      </c>
      <c r="O1166" s="71" t="str">
        <f t="shared" si="116"/>
        <v/>
      </c>
    </row>
    <row r="1167" spans="1:15" ht="13.5" thickBot="1" x14ac:dyDescent="0.25">
      <c r="A1167" s="54" t="s">
        <v>23</v>
      </c>
      <c r="B1167" s="55">
        <v>4</v>
      </c>
      <c r="C1167" s="55">
        <v>4</v>
      </c>
      <c r="D1167" s="55">
        <v>457</v>
      </c>
      <c r="E1167" s="56">
        <v>114.25</v>
      </c>
      <c r="F1167" s="55">
        <v>27067</v>
      </c>
      <c r="G1167" s="57">
        <v>4</v>
      </c>
      <c r="H1167" s="57">
        <v>2011</v>
      </c>
      <c r="I1167" s="79" t="str">
        <f t="shared" si="112"/>
        <v>2011-4</v>
      </c>
      <c r="J1167" s="75">
        <f>VLOOKUP(I1167,Meters!$A$1:$B$165,2,FALSE)</f>
        <v>360450</v>
      </c>
      <c r="K1167" s="75">
        <f t="shared" si="113"/>
        <v>3.1696490497988626E-4</v>
      </c>
      <c r="L1167" s="75">
        <f t="shared" si="114"/>
        <v>3.1288435751606789E-4</v>
      </c>
      <c r="M1167" s="83">
        <f t="shared" si="115"/>
        <v>1</v>
      </c>
      <c r="O1167" s="71" t="str">
        <f t="shared" si="116"/>
        <v/>
      </c>
    </row>
    <row r="1168" spans="1:15" ht="13.5" thickBot="1" x14ac:dyDescent="0.25">
      <c r="A1168" s="54" t="s">
        <v>24</v>
      </c>
      <c r="B1168" s="55">
        <v>11</v>
      </c>
      <c r="C1168" s="55">
        <v>135</v>
      </c>
      <c r="D1168" s="55">
        <v>0</v>
      </c>
      <c r="E1168" s="55">
        <v>0</v>
      </c>
      <c r="F1168" s="55">
        <v>0</v>
      </c>
      <c r="G1168" s="57">
        <v>4</v>
      </c>
      <c r="H1168" s="57">
        <v>2011</v>
      </c>
      <c r="I1168" s="79" t="str">
        <f t="shared" si="112"/>
        <v>2011-4</v>
      </c>
      <c r="J1168" s="75">
        <f>VLOOKUP(I1168,Meters!$A$1:$B$165,2,FALSE)</f>
        <v>360450</v>
      </c>
      <c r="K1168" s="75">
        <f t="shared" si="113"/>
        <v>0</v>
      </c>
      <c r="L1168" s="75" t="str">
        <f t="shared" si="114"/>
        <v/>
      </c>
      <c r="M1168" s="83">
        <f t="shared" si="115"/>
        <v>8.1481481481481488E-2</v>
      </c>
      <c r="O1168" s="71" t="e">
        <f t="shared" si="116"/>
        <v>#DIV/0!</v>
      </c>
    </row>
    <row r="1169" spans="1:15" ht="13.5" thickBot="1" x14ac:dyDescent="0.25">
      <c r="A1169" s="54" t="s">
        <v>26</v>
      </c>
      <c r="B1169" s="55">
        <v>6</v>
      </c>
      <c r="C1169" s="55">
        <v>8</v>
      </c>
      <c r="D1169" s="55">
        <v>27</v>
      </c>
      <c r="E1169" s="56">
        <v>4.5</v>
      </c>
      <c r="F1169" s="55">
        <v>5527</v>
      </c>
      <c r="G1169" s="57">
        <v>4</v>
      </c>
      <c r="H1169" s="57">
        <v>2011</v>
      </c>
      <c r="I1169" s="79" t="str">
        <f t="shared" si="112"/>
        <v>2011-4</v>
      </c>
      <c r="J1169" s="75">
        <f>VLOOKUP(I1169,Meters!$A$1:$B$165,2,FALSE)</f>
        <v>360450</v>
      </c>
      <c r="K1169" s="75">
        <f t="shared" si="113"/>
        <v>1.2484394506866417E-5</v>
      </c>
      <c r="L1169" s="75">
        <f t="shared" si="114"/>
        <v>4.2593363234228818E-5</v>
      </c>
      <c r="M1169" s="83">
        <f t="shared" si="115"/>
        <v>0.75</v>
      </c>
      <c r="O1169" s="71" t="str">
        <f t="shared" si="116"/>
        <v>2011-4-ext.</v>
      </c>
    </row>
    <row r="1170" spans="1:15" ht="13.5" thickBot="1" x14ac:dyDescent="0.25">
      <c r="A1170" s="54" t="s">
        <v>27</v>
      </c>
      <c r="B1170" s="55">
        <v>5</v>
      </c>
      <c r="C1170" s="55">
        <v>8</v>
      </c>
      <c r="D1170" s="55">
        <v>2037</v>
      </c>
      <c r="E1170" s="56">
        <v>407.4</v>
      </c>
      <c r="F1170" s="55">
        <v>137417</v>
      </c>
      <c r="G1170" s="57">
        <v>4</v>
      </c>
      <c r="H1170" s="57">
        <v>2011</v>
      </c>
      <c r="I1170" s="79" t="str">
        <f t="shared" si="112"/>
        <v>2011-4</v>
      </c>
      <c r="J1170" s="75">
        <f>VLOOKUP(I1170,Meters!$A$1:$B$165,2,FALSE)</f>
        <v>360450</v>
      </c>
      <c r="K1170" s="75">
        <f t="shared" si="113"/>
        <v>1.130253849354973E-3</v>
      </c>
      <c r="L1170" s="75">
        <f t="shared" si="114"/>
        <v>1.2707911407037501E-3</v>
      </c>
      <c r="M1170" s="83">
        <f t="shared" si="115"/>
        <v>0.625</v>
      </c>
      <c r="O1170" s="71" t="str">
        <f t="shared" si="116"/>
        <v/>
      </c>
    </row>
    <row r="1171" spans="1:15" ht="13.5" thickBot="1" x14ac:dyDescent="0.25">
      <c r="A1171" s="54" t="s">
        <v>28</v>
      </c>
      <c r="B1171" s="55">
        <v>1</v>
      </c>
      <c r="C1171" s="55">
        <v>1</v>
      </c>
      <c r="D1171" s="55">
        <v>897</v>
      </c>
      <c r="E1171" s="55">
        <v>897</v>
      </c>
      <c r="F1171" s="55">
        <v>51129</v>
      </c>
      <c r="G1171" s="57">
        <v>4</v>
      </c>
      <c r="H1171" s="57">
        <v>2011</v>
      </c>
      <c r="I1171" s="79" t="str">
        <f t="shared" si="112"/>
        <v>2011-4</v>
      </c>
      <c r="J1171" s="75">
        <f>VLOOKUP(I1171,Meters!$A$1:$B$165,2,FALSE)</f>
        <v>360450</v>
      </c>
      <c r="K1171" s="75">
        <f t="shared" si="113"/>
        <v>2.4885559717020391E-3</v>
      </c>
      <c r="L1171" s="75">
        <f t="shared" si="114"/>
        <v>2.3641281731169371E-3</v>
      </c>
      <c r="M1171" s="83">
        <f t="shared" si="115"/>
        <v>1</v>
      </c>
      <c r="O1171" s="71" t="str">
        <f t="shared" si="116"/>
        <v/>
      </c>
    </row>
    <row r="1172" spans="1:15" ht="13.5" thickBot="1" x14ac:dyDescent="0.25">
      <c r="A1172" s="54" t="s">
        <v>29</v>
      </c>
      <c r="B1172" s="55">
        <v>1</v>
      </c>
      <c r="C1172" s="55">
        <v>2</v>
      </c>
      <c r="D1172" s="55">
        <v>1098</v>
      </c>
      <c r="E1172" s="55">
        <v>1098</v>
      </c>
      <c r="F1172" s="55">
        <v>54043</v>
      </c>
      <c r="G1172" s="57">
        <v>4</v>
      </c>
      <c r="H1172" s="57">
        <v>2011</v>
      </c>
      <c r="I1172" s="79" t="str">
        <f t="shared" si="112"/>
        <v>2011-4</v>
      </c>
      <c r="J1172" s="75">
        <f>VLOOKUP(I1172,Meters!$A$1:$B$165,2,FALSE)</f>
        <v>360450</v>
      </c>
      <c r="K1172" s="75">
        <f t="shared" si="113"/>
        <v>3.0461922596754058E-3</v>
      </c>
      <c r="L1172" s="75">
        <f t="shared" si="114"/>
        <v>2.498867156794747E-3</v>
      </c>
      <c r="M1172" s="83">
        <f t="shared" si="115"/>
        <v>0.5</v>
      </c>
      <c r="O1172" s="71" t="str">
        <f t="shared" si="116"/>
        <v/>
      </c>
    </row>
    <row r="1173" spans="1:15" ht="13.5" thickBot="1" x14ac:dyDescent="0.25">
      <c r="A1173" s="54" t="s">
        <v>30</v>
      </c>
      <c r="B1173" s="55">
        <v>847</v>
      </c>
      <c r="C1173" s="55">
        <v>848</v>
      </c>
      <c r="D1173" s="55">
        <v>14648</v>
      </c>
      <c r="E1173" s="56">
        <v>17.293978748524001</v>
      </c>
      <c r="F1173" s="55">
        <v>2344864</v>
      </c>
      <c r="G1173" s="57">
        <v>4</v>
      </c>
      <c r="H1173" s="57">
        <v>2011</v>
      </c>
      <c r="I1173" s="79" t="str">
        <f t="shared" si="112"/>
        <v>2011-4</v>
      </c>
      <c r="J1173" s="75">
        <f>VLOOKUP(I1173,Meters!$A$1:$B$165,2,FALSE)</f>
        <v>360450</v>
      </c>
      <c r="K1173" s="75">
        <f t="shared" si="113"/>
        <v>4.7978856286652797E-5</v>
      </c>
      <c r="L1173" s="75">
        <f t="shared" si="114"/>
        <v>1.2800825239821798E-4</v>
      </c>
      <c r="M1173" s="83">
        <f t="shared" si="115"/>
        <v>0.99882075471698117</v>
      </c>
      <c r="O1173" s="71" t="str">
        <f t="shared" si="116"/>
        <v/>
      </c>
    </row>
    <row r="1174" spans="1:15" ht="13.5" thickBot="1" x14ac:dyDescent="0.25">
      <c r="A1174" s="54" t="s">
        <v>31</v>
      </c>
      <c r="B1174" s="55">
        <v>40</v>
      </c>
      <c r="C1174" s="55">
        <v>81</v>
      </c>
      <c r="D1174" s="55">
        <v>5579</v>
      </c>
      <c r="E1174" s="56">
        <v>139.47499999999999</v>
      </c>
      <c r="F1174" s="55">
        <v>353035</v>
      </c>
      <c r="G1174" s="57">
        <v>4</v>
      </c>
      <c r="H1174" s="57">
        <v>2011</v>
      </c>
      <c r="I1174" s="79" t="str">
        <f t="shared" si="112"/>
        <v>2011-4</v>
      </c>
      <c r="J1174" s="75">
        <f>VLOOKUP(I1174,Meters!$A$1:$B$165,2,FALSE)</f>
        <v>360450</v>
      </c>
      <c r="K1174" s="75">
        <f t="shared" si="113"/>
        <v>3.8694687196559857E-4</v>
      </c>
      <c r="L1174" s="75">
        <f t="shared" si="114"/>
        <v>4.080952050677394E-4</v>
      </c>
      <c r="M1174" s="83">
        <f t="shared" si="115"/>
        <v>0.49382716049382713</v>
      </c>
      <c r="O1174" s="71" t="str">
        <f t="shared" si="116"/>
        <v/>
      </c>
    </row>
    <row r="1175" spans="1:15" ht="13.5" thickBot="1" x14ac:dyDescent="0.25">
      <c r="A1175" s="54" t="s">
        <v>32</v>
      </c>
      <c r="B1175" s="55">
        <v>29</v>
      </c>
      <c r="C1175" s="55">
        <v>31</v>
      </c>
      <c r="D1175" s="55">
        <v>8859</v>
      </c>
      <c r="E1175" s="56">
        <v>305.48275862068999</v>
      </c>
      <c r="F1175" s="55">
        <v>1144546</v>
      </c>
      <c r="G1175" s="57">
        <v>4</v>
      </c>
      <c r="H1175" s="57">
        <v>2011</v>
      </c>
      <c r="I1175" s="79" t="str">
        <f t="shared" si="112"/>
        <v>2011-4</v>
      </c>
      <c r="J1175" s="75">
        <f>VLOOKUP(I1175,Meters!$A$1:$B$165,2,FALSE)</f>
        <v>360450</v>
      </c>
      <c r="K1175" s="75">
        <f t="shared" si="113"/>
        <v>8.4750383859256485E-4</v>
      </c>
      <c r="L1175" s="75">
        <f t="shared" si="114"/>
        <v>1.8248995907095718E-3</v>
      </c>
      <c r="M1175" s="83">
        <f t="shared" si="115"/>
        <v>0.93548387096774188</v>
      </c>
      <c r="O1175" s="71" t="str">
        <f t="shared" si="116"/>
        <v/>
      </c>
    </row>
    <row r="1176" spans="1:15" ht="13.5" thickBot="1" x14ac:dyDescent="0.25">
      <c r="A1176" s="54" t="s">
        <v>33</v>
      </c>
      <c r="B1176" s="55">
        <v>4</v>
      </c>
      <c r="C1176" s="55">
        <v>13</v>
      </c>
      <c r="D1176" s="55">
        <v>705</v>
      </c>
      <c r="E1176" s="56">
        <v>176.25</v>
      </c>
      <c r="F1176" s="55">
        <v>159279</v>
      </c>
      <c r="G1176" s="57">
        <v>4</v>
      </c>
      <c r="H1176" s="57">
        <v>2011</v>
      </c>
      <c r="I1176" s="79" t="str">
        <f t="shared" si="112"/>
        <v>2011-4</v>
      </c>
      <c r="J1176" s="75">
        <f>VLOOKUP(I1176,Meters!$A$1:$B$165,2,FALSE)</f>
        <v>360450</v>
      </c>
      <c r="K1176" s="75">
        <f t="shared" si="113"/>
        <v>4.8897211818560134E-4</v>
      </c>
      <c r="L1176" s="75">
        <f t="shared" si="114"/>
        <v>1.8412054376473852E-3</v>
      </c>
      <c r="M1176" s="83">
        <f t="shared" si="115"/>
        <v>0.30769230769230771</v>
      </c>
      <c r="O1176" s="71" t="str">
        <f t="shared" si="116"/>
        <v>2011-4-ext.</v>
      </c>
    </row>
    <row r="1177" spans="1:15" ht="13.5" thickBot="1" x14ac:dyDescent="0.25">
      <c r="A1177" s="54" t="s">
        <v>60</v>
      </c>
      <c r="B1177" s="55">
        <v>1</v>
      </c>
      <c r="C1177" s="55">
        <v>1</v>
      </c>
      <c r="D1177" s="55">
        <v>82</v>
      </c>
      <c r="E1177" s="55">
        <v>82</v>
      </c>
      <c r="F1177" s="55">
        <v>21484</v>
      </c>
      <c r="G1177" s="57">
        <v>4</v>
      </c>
      <c r="H1177" s="57">
        <v>2011</v>
      </c>
      <c r="I1177" s="79" t="str">
        <f t="shared" si="112"/>
        <v>2011-4</v>
      </c>
      <c r="J1177" s="75">
        <f>VLOOKUP(I1177,Meters!$A$1:$B$165,2,FALSE)</f>
        <v>360450</v>
      </c>
      <c r="K1177" s="75">
        <f t="shared" si="113"/>
        <v>2.2749341101401026E-4</v>
      </c>
      <c r="L1177" s="75">
        <f t="shared" si="114"/>
        <v>9.9338789476117822E-4</v>
      </c>
      <c r="M1177" s="83">
        <f t="shared" si="115"/>
        <v>1</v>
      </c>
      <c r="O1177" s="71" t="str">
        <f t="shared" si="116"/>
        <v>2011-4-ext.</v>
      </c>
    </row>
    <row r="1178" spans="1:15" ht="13.5" thickBot="1" x14ac:dyDescent="0.25">
      <c r="A1178" s="54" t="s">
        <v>34</v>
      </c>
      <c r="B1178" s="55">
        <v>1</v>
      </c>
      <c r="C1178" s="55">
        <v>1</v>
      </c>
      <c r="D1178" s="55">
        <v>15</v>
      </c>
      <c r="E1178" s="55">
        <v>15</v>
      </c>
      <c r="F1178" s="55">
        <v>2940</v>
      </c>
      <c r="G1178" s="57">
        <v>4</v>
      </c>
      <c r="H1178" s="57">
        <v>2011</v>
      </c>
      <c r="I1178" s="79" t="str">
        <f t="shared" si="112"/>
        <v>2011-4</v>
      </c>
      <c r="J1178" s="75">
        <f>VLOOKUP(I1178,Meters!$A$1:$B$165,2,FALSE)</f>
        <v>360450</v>
      </c>
      <c r="K1178" s="75">
        <f t="shared" si="113"/>
        <v>4.1614648356221391E-5</v>
      </c>
      <c r="L1178" s="75">
        <f t="shared" si="114"/>
        <v>1.359411846303232E-4</v>
      </c>
      <c r="M1178" s="83">
        <f t="shared" si="115"/>
        <v>1</v>
      </c>
      <c r="O1178" s="71" t="str">
        <f t="shared" si="116"/>
        <v>2011-4-ext.</v>
      </c>
    </row>
    <row r="1179" spans="1:15" ht="13.5" thickBot="1" x14ac:dyDescent="0.25">
      <c r="A1179" s="54" t="s">
        <v>35</v>
      </c>
      <c r="B1179" s="55">
        <v>2</v>
      </c>
      <c r="C1179" s="55">
        <v>2</v>
      </c>
      <c r="D1179" s="55">
        <v>960</v>
      </c>
      <c r="E1179" s="55">
        <v>480</v>
      </c>
      <c r="F1179" s="55">
        <v>26895</v>
      </c>
      <c r="G1179" s="57">
        <v>4</v>
      </c>
      <c r="H1179" s="57">
        <v>2011</v>
      </c>
      <c r="I1179" s="79" t="str">
        <f t="shared" si="112"/>
        <v>2011-4</v>
      </c>
      <c r="J1179" s="75">
        <f>VLOOKUP(I1179,Meters!$A$1:$B$165,2,FALSE)</f>
        <v>360450</v>
      </c>
      <c r="K1179" s="75">
        <f t="shared" si="113"/>
        <v>1.3316687473990845E-3</v>
      </c>
      <c r="L1179" s="75">
        <f t="shared" si="114"/>
        <v>6.2179220418920799E-4</v>
      </c>
      <c r="M1179" s="83">
        <f t="shared" si="115"/>
        <v>1</v>
      </c>
      <c r="O1179" s="71" t="str">
        <f t="shared" si="116"/>
        <v/>
      </c>
    </row>
    <row r="1180" spans="1:15" ht="13.5" thickBot="1" x14ac:dyDescent="0.25">
      <c r="A1180" s="54" t="s">
        <v>36</v>
      </c>
      <c r="B1180" s="55">
        <v>69</v>
      </c>
      <c r="C1180" s="55">
        <v>112</v>
      </c>
      <c r="D1180" s="55">
        <v>3263</v>
      </c>
      <c r="E1180" s="56">
        <v>47.289855072462998</v>
      </c>
      <c r="F1180" s="55">
        <v>12250</v>
      </c>
      <c r="G1180" s="57">
        <v>4</v>
      </c>
      <c r="H1180" s="57">
        <v>2011</v>
      </c>
      <c r="I1180" s="79" t="str">
        <f t="shared" si="112"/>
        <v>2011-4</v>
      </c>
      <c r="J1180" s="75">
        <f>VLOOKUP(I1180,Meters!$A$1:$B$165,2,FALSE)</f>
        <v>360450</v>
      </c>
      <c r="K1180" s="75">
        <f t="shared" si="113"/>
        <v>1.3119671264381468E-4</v>
      </c>
      <c r="L1180" s="75">
        <f t="shared" si="114"/>
        <v>8.2090087337150338E-6</v>
      </c>
      <c r="M1180" s="83">
        <f t="shared" si="115"/>
        <v>0.6160714285714286</v>
      </c>
      <c r="O1180" s="71" t="str">
        <f t="shared" si="116"/>
        <v/>
      </c>
    </row>
    <row r="1181" spans="1:15" ht="13.5" thickBot="1" x14ac:dyDescent="0.25">
      <c r="A1181" s="54" t="s">
        <v>37</v>
      </c>
      <c r="B1181" s="55">
        <v>31</v>
      </c>
      <c r="C1181" s="55">
        <v>64</v>
      </c>
      <c r="D1181" s="55">
        <v>151</v>
      </c>
      <c r="E1181" s="56">
        <v>4.8709677419349999</v>
      </c>
      <c r="F1181" s="55">
        <v>22555</v>
      </c>
      <c r="G1181" s="57">
        <v>4</v>
      </c>
      <c r="H1181" s="57">
        <v>2011</v>
      </c>
      <c r="I1181" s="79" t="str">
        <f t="shared" si="112"/>
        <v>2011-4</v>
      </c>
      <c r="J1181" s="75">
        <f>VLOOKUP(I1181,Meters!$A$1:$B$165,2,FALSE)</f>
        <v>360450</v>
      </c>
      <c r="K1181" s="75">
        <f t="shared" si="113"/>
        <v>1.3513573982341517E-5</v>
      </c>
      <c r="L1181" s="75">
        <f t="shared" si="114"/>
        <v>3.3642236332418642E-5</v>
      </c>
      <c r="M1181" s="83">
        <f t="shared" si="115"/>
        <v>0.484375</v>
      </c>
      <c r="O1181" s="71" t="str">
        <f t="shared" si="116"/>
        <v/>
      </c>
    </row>
    <row r="1182" spans="1:15" ht="13.5" thickBot="1" x14ac:dyDescent="0.25">
      <c r="A1182" s="54" t="s">
        <v>38</v>
      </c>
      <c r="B1182" s="55">
        <v>14</v>
      </c>
      <c r="C1182" s="55">
        <v>15</v>
      </c>
      <c r="D1182" s="55">
        <v>567</v>
      </c>
      <c r="E1182" s="56">
        <v>40.5</v>
      </c>
      <c r="F1182" s="55">
        <v>123997</v>
      </c>
      <c r="G1182" s="57">
        <v>4</v>
      </c>
      <c r="H1182" s="57">
        <v>2011</v>
      </c>
      <c r="I1182" s="79" t="str">
        <f t="shared" si="112"/>
        <v>2011-4</v>
      </c>
      <c r="J1182" s="75">
        <f>VLOOKUP(I1182,Meters!$A$1:$B$165,2,FALSE)</f>
        <v>360450</v>
      </c>
      <c r="K1182" s="75">
        <f t="shared" si="113"/>
        <v>1.1235955056179776E-4</v>
      </c>
      <c r="L1182" s="75">
        <f t="shared" si="114"/>
        <v>4.0953107557352246E-4</v>
      </c>
      <c r="M1182" s="83">
        <f t="shared" si="115"/>
        <v>0.93333333333333335</v>
      </c>
      <c r="O1182" s="71" t="str">
        <f t="shared" si="116"/>
        <v>2011-4-ext.</v>
      </c>
    </row>
    <row r="1183" spans="1:15" ht="13.5" thickBot="1" x14ac:dyDescent="0.25">
      <c r="A1183" s="54" t="s">
        <v>39</v>
      </c>
      <c r="B1183" s="55">
        <v>58</v>
      </c>
      <c r="C1183" s="55">
        <v>58</v>
      </c>
      <c r="D1183" s="55">
        <v>713</v>
      </c>
      <c r="E1183" s="56">
        <v>12.293103448275</v>
      </c>
      <c r="F1183" s="55">
        <v>48472</v>
      </c>
      <c r="G1183" s="57">
        <v>4</v>
      </c>
      <c r="H1183" s="57">
        <v>2011</v>
      </c>
      <c r="I1183" s="79" t="str">
        <f t="shared" si="112"/>
        <v>2011-4</v>
      </c>
      <c r="J1183" s="75">
        <f>VLOOKUP(I1183,Meters!$A$1:$B$165,2,FALSE)</f>
        <v>360450</v>
      </c>
      <c r="K1183" s="75">
        <f t="shared" si="113"/>
        <v>3.4104878480441112E-5</v>
      </c>
      <c r="L1183" s="75">
        <f t="shared" si="114"/>
        <v>3.8642629025337582E-5</v>
      </c>
      <c r="M1183" s="83">
        <f t="shared" si="115"/>
        <v>1</v>
      </c>
      <c r="O1183" s="71" t="str">
        <f t="shared" si="116"/>
        <v/>
      </c>
    </row>
    <row r="1184" spans="1:15" ht="13.5" thickBot="1" x14ac:dyDescent="0.25">
      <c r="A1184" s="54" t="s">
        <v>41</v>
      </c>
      <c r="B1184" s="55">
        <v>2</v>
      </c>
      <c r="C1184" s="55">
        <v>2</v>
      </c>
      <c r="D1184" s="55">
        <v>3</v>
      </c>
      <c r="E1184" s="56">
        <v>1.5</v>
      </c>
      <c r="F1184" s="55">
        <v>563</v>
      </c>
      <c r="G1184" s="57">
        <v>4</v>
      </c>
      <c r="H1184" s="57">
        <v>2011</v>
      </c>
      <c r="I1184" s="79" t="str">
        <f t="shared" si="112"/>
        <v>2011-4</v>
      </c>
      <c r="J1184" s="75">
        <f>VLOOKUP(I1184,Meters!$A$1:$B$165,2,FALSE)</f>
        <v>360450</v>
      </c>
      <c r="K1184" s="75">
        <f t="shared" si="113"/>
        <v>4.1614648356221393E-6</v>
      </c>
      <c r="L1184" s="75">
        <f t="shared" si="114"/>
        <v>1.3016137235862579E-5</v>
      </c>
      <c r="M1184" s="83">
        <f t="shared" si="115"/>
        <v>1</v>
      </c>
      <c r="O1184" s="71" t="str">
        <f t="shared" si="116"/>
        <v>2011-4-ext.</v>
      </c>
    </row>
    <row r="1185" spans="1:15" ht="13.5" thickBot="1" x14ac:dyDescent="0.25">
      <c r="A1185" s="54" t="s">
        <v>43</v>
      </c>
      <c r="B1185" s="55">
        <v>15</v>
      </c>
      <c r="C1185" s="55">
        <v>18</v>
      </c>
      <c r="D1185" s="55">
        <v>72</v>
      </c>
      <c r="E1185" s="56">
        <v>4.8</v>
      </c>
      <c r="F1185" s="55">
        <v>15526</v>
      </c>
      <c r="G1185" s="57">
        <v>4</v>
      </c>
      <c r="H1185" s="57">
        <v>2011</v>
      </c>
      <c r="I1185" s="79" t="str">
        <f t="shared" si="112"/>
        <v>2011-4</v>
      </c>
      <c r="J1185" s="75">
        <f>VLOOKUP(I1185,Meters!$A$1:$B$165,2,FALSE)</f>
        <v>360450</v>
      </c>
      <c r="K1185" s="75">
        <f t="shared" si="113"/>
        <v>1.3316687473990844E-5</v>
      </c>
      <c r="L1185" s="75">
        <f t="shared" si="114"/>
        <v>4.7859928176199498E-5</v>
      </c>
      <c r="M1185" s="83">
        <f t="shared" si="115"/>
        <v>0.83333333333333337</v>
      </c>
      <c r="O1185" s="71" t="str">
        <f t="shared" si="116"/>
        <v>2011-4-ext.</v>
      </c>
    </row>
    <row r="1186" spans="1:15" ht="13.5" thickBot="1" x14ac:dyDescent="0.25">
      <c r="A1186" s="54" t="s">
        <v>44</v>
      </c>
      <c r="B1186" s="55">
        <v>3</v>
      </c>
      <c r="C1186" s="55">
        <v>6</v>
      </c>
      <c r="D1186" s="55">
        <v>12</v>
      </c>
      <c r="E1186" s="55">
        <v>4</v>
      </c>
      <c r="F1186" s="55">
        <v>3236</v>
      </c>
      <c r="G1186" s="57">
        <v>4</v>
      </c>
      <c r="H1186" s="57">
        <v>2011</v>
      </c>
      <c r="I1186" s="79" t="str">
        <f t="shared" si="112"/>
        <v>2011-4</v>
      </c>
      <c r="J1186" s="75">
        <f>VLOOKUP(I1186,Meters!$A$1:$B$165,2,FALSE)</f>
        <v>360450</v>
      </c>
      <c r="K1186" s="75">
        <f t="shared" si="113"/>
        <v>1.1097239561659037E-5</v>
      </c>
      <c r="L1186" s="75">
        <f t="shared" si="114"/>
        <v>4.9875926696567565E-5</v>
      </c>
      <c r="M1186" s="83">
        <f t="shared" si="115"/>
        <v>0.5</v>
      </c>
      <c r="O1186" s="71" t="str">
        <f t="shared" si="116"/>
        <v>2011-4-ext.</v>
      </c>
    </row>
    <row r="1187" spans="1:15" ht="13.5" thickBot="1" x14ac:dyDescent="0.25">
      <c r="A1187" s="54" t="s">
        <v>45</v>
      </c>
      <c r="B1187" s="55">
        <v>9</v>
      </c>
      <c r="C1187" s="55">
        <v>11</v>
      </c>
      <c r="D1187" s="55">
        <v>62</v>
      </c>
      <c r="E1187" s="56">
        <v>6.8888888888880002</v>
      </c>
      <c r="F1187" s="55">
        <v>14669</v>
      </c>
      <c r="G1187" s="57">
        <v>4</v>
      </c>
      <c r="H1187" s="57">
        <v>2011</v>
      </c>
      <c r="I1187" s="79" t="str">
        <f t="shared" si="112"/>
        <v>2011-4</v>
      </c>
      <c r="J1187" s="75">
        <f>VLOOKUP(I1187,Meters!$A$1:$B$165,2,FALSE)</f>
        <v>360450</v>
      </c>
      <c r="K1187" s="75">
        <f t="shared" si="113"/>
        <v>1.9111912578410321E-5</v>
      </c>
      <c r="L1187" s="75">
        <f t="shared" si="114"/>
        <v>7.5363614412016398E-5</v>
      </c>
      <c r="M1187" s="83">
        <f t="shared" si="115"/>
        <v>0.81818181818181823</v>
      </c>
      <c r="O1187" s="71" t="str">
        <f t="shared" si="116"/>
        <v>2011-4-ext.</v>
      </c>
    </row>
    <row r="1188" spans="1:15" ht="13.5" thickBot="1" x14ac:dyDescent="0.25">
      <c r="A1188" s="54" t="s">
        <v>46</v>
      </c>
      <c r="B1188" s="55">
        <v>38</v>
      </c>
      <c r="C1188" s="55">
        <v>64</v>
      </c>
      <c r="D1188" s="55">
        <v>3548</v>
      </c>
      <c r="E1188" s="56">
        <v>93.368421052631007</v>
      </c>
      <c r="F1188" s="55">
        <v>679713</v>
      </c>
      <c r="G1188" s="57">
        <v>4</v>
      </c>
      <c r="H1188" s="57">
        <v>2011</v>
      </c>
      <c r="I1188" s="79" t="str">
        <f t="shared" si="112"/>
        <v>2011-4</v>
      </c>
      <c r="J1188" s="75">
        <f>VLOOKUP(I1188,Meters!$A$1:$B$165,2,FALSE)</f>
        <v>360450</v>
      </c>
      <c r="K1188" s="75">
        <f t="shared" si="113"/>
        <v>2.5903293397872381E-4</v>
      </c>
      <c r="L1188" s="75">
        <f t="shared" si="114"/>
        <v>8.2707653444889296E-4</v>
      </c>
      <c r="M1188" s="83">
        <f t="shared" si="115"/>
        <v>0.59375</v>
      </c>
      <c r="O1188" s="71" t="str">
        <f t="shared" si="116"/>
        <v>2011-4-ext.</v>
      </c>
    </row>
    <row r="1189" spans="1:15" ht="13.5" thickBot="1" x14ac:dyDescent="0.25">
      <c r="A1189" s="54" t="s">
        <v>47</v>
      </c>
      <c r="B1189" s="55">
        <v>17</v>
      </c>
      <c r="C1189" s="55">
        <v>54</v>
      </c>
      <c r="D1189" s="55">
        <v>357</v>
      </c>
      <c r="E1189" s="55">
        <v>21</v>
      </c>
      <c r="F1189" s="55">
        <v>31862</v>
      </c>
      <c r="G1189" s="57">
        <v>4</v>
      </c>
      <c r="H1189" s="57">
        <v>2011</v>
      </c>
      <c r="I1189" s="79" t="str">
        <f t="shared" si="112"/>
        <v>2011-4</v>
      </c>
      <c r="J1189" s="75">
        <f>VLOOKUP(I1189,Meters!$A$1:$B$165,2,FALSE)</f>
        <v>360450</v>
      </c>
      <c r="K1189" s="75">
        <f t="shared" si="113"/>
        <v>5.8260507698709944E-5</v>
      </c>
      <c r="L1189" s="75">
        <f t="shared" si="114"/>
        <v>8.6661825223916737E-5</v>
      </c>
      <c r="M1189" s="83">
        <f t="shared" si="115"/>
        <v>0.31481481481481483</v>
      </c>
      <c r="O1189" s="71" t="str">
        <f t="shared" si="116"/>
        <v/>
      </c>
    </row>
    <row r="1190" spans="1:15" ht="13.5" thickBot="1" x14ac:dyDescent="0.25">
      <c r="A1190" s="54" t="s">
        <v>48</v>
      </c>
      <c r="B1190" s="55">
        <v>21</v>
      </c>
      <c r="C1190" s="55">
        <v>22</v>
      </c>
      <c r="D1190" s="55">
        <v>638</v>
      </c>
      <c r="E1190" s="56">
        <v>30.380952380951999</v>
      </c>
      <c r="F1190" s="55">
        <v>83850</v>
      </c>
      <c r="G1190" s="57">
        <v>4</v>
      </c>
      <c r="H1190" s="57">
        <v>2011</v>
      </c>
      <c r="I1190" s="79" t="str">
        <f t="shared" si="112"/>
        <v>2011-4</v>
      </c>
      <c r="J1190" s="75">
        <f>VLOOKUP(I1190,Meters!$A$1:$B$165,2,FALSE)</f>
        <v>360450</v>
      </c>
      <c r="K1190" s="75">
        <f t="shared" si="113"/>
        <v>8.4286176670694959E-5</v>
      </c>
      <c r="L1190" s="75">
        <f t="shared" si="114"/>
        <v>1.8462371770736082E-4</v>
      </c>
      <c r="M1190" s="83">
        <f t="shared" si="115"/>
        <v>0.95454545454545459</v>
      </c>
      <c r="O1190" s="71" t="str">
        <f t="shared" si="116"/>
        <v/>
      </c>
    </row>
    <row r="1191" spans="1:15" ht="13.5" thickBot="1" x14ac:dyDescent="0.25">
      <c r="A1191" s="54" t="s">
        <v>49</v>
      </c>
      <c r="B1191" s="55">
        <v>37</v>
      </c>
      <c r="C1191" s="55">
        <v>43</v>
      </c>
      <c r="D1191" s="55">
        <v>137</v>
      </c>
      <c r="E1191" s="56">
        <v>3.7027027027020001</v>
      </c>
      <c r="F1191" s="55">
        <v>36739</v>
      </c>
      <c r="G1191" s="57">
        <v>4</v>
      </c>
      <c r="H1191" s="57">
        <v>2011</v>
      </c>
      <c r="I1191" s="79" t="str">
        <f t="shared" si="112"/>
        <v>2011-4</v>
      </c>
      <c r="J1191" s="75">
        <f>VLOOKUP(I1191,Meters!$A$1:$B$165,2,FALSE)</f>
        <v>360450</v>
      </c>
      <c r="K1191" s="75">
        <f t="shared" si="113"/>
        <v>1.027244472937162E-5</v>
      </c>
      <c r="L1191" s="75">
        <f t="shared" si="114"/>
        <v>4.5912329308075902E-5</v>
      </c>
      <c r="M1191" s="83">
        <f t="shared" si="115"/>
        <v>0.86046511627906974</v>
      </c>
      <c r="O1191" s="71" t="str">
        <f t="shared" si="116"/>
        <v>2011-4-ext.</v>
      </c>
    </row>
    <row r="1192" spans="1:15" ht="13.5" thickBot="1" x14ac:dyDescent="0.25">
      <c r="A1192" s="54" t="s">
        <v>51</v>
      </c>
      <c r="B1192" s="55">
        <v>162</v>
      </c>
      <c r="C1192" s="55">
        <v>178</v>
      </c>
      <c r="D1192" s="55">
        <v>20683</v>
      </c>
      <c r="E1192" s="56">
        <v>127.67283950617301</v>
      </c>
      <c r="F1192" s="55">
        <v>1407924</v>
      </c>
      <c r="G1192" s="57">
        <v>4</v>
      </c>
      <c r="H1192" s="57">
        <v>2011</v>
      </c>
      <c r="I1192" s="79" t="str">
        <f t="shared" si="112"/>
        <v>2011-4</v>
      </c>
      <c r="J1192" s="75">
        <f>VLOOKUP(I1192,Meters!$A$1:$B$165,2,FALSE)</f>
        <v>360450</v>
      </c>
      <c r="K1192" s="75">
        <f t="shared" si="113"/>
        <v>3.54204021379312E-4</v>
      </c>
      <c r="L1192" s="75">
        <f t="shared" si="114"/>
        <v>4.0185365001567028E-4</v>
      </c>
      <c r="M1192" s="83">
        <f t="shared" si="115"/>
        <v>0.9101123595505618</v>
      </c>
      <c r="O1192" s="71" t="str">
        <f t="shared" si="116"/>
        <v/>
      </c>
    </row>
    <row r="1193" spans="1:15" ht="13.5" thickBot="1" x14ac:dyDescent="0.25">
      <c r="A1193" s="54" t="s">
        <v>52</v>
      </c>
      <c r="B1193" s="55">
        <v>43</v>
      </c>
      <c r="C1193" s="55">
        <v>61</v>
      </c>
      <c r="D1193" s="55">
        <v>8056</v>
      </c>
      <c r="E1193" s="56">
        <v>187.34883720930199</v>
      </c>
      <c r="F1193" s="55">
        <v>1215312</v>
      </c>
      <c r="G1193" s="57">
        <v>4</v>
      </c>
      <c r="H1193" s="57">
        <v>2011</v>
      </c>
      <c r="I1193" s="79" t="str">
        <f t="shared" si="112"/>
        <v>2011-4</v>
      </c>
      <c r="J1193" s="75">
        <f>VLOOKUP(I1193,Meters!$A$1:$B$165,2,FALSE)</f>
        <v>360450</v>
      </c>
      <c r="K1193" s="75">
        <f t="shared" si="113"/>
        <v>5.1976373202747121E-4</v>
      </c>
      <c r="L1193" s="75">
        <f t="shared" si="114"/>
        <v>1.3068418998216031E-3</v>
      </c>
      <c r="M1193" s="83">
        <f t="shared" si="115"/>
        <v>0.70491803278688525</v>
      </c>
      <c r="O1193" s="71" t="str">
        <f t="shared" si="116"/>
        <v/>
      </c>
    </row>
    <row r="1194" spans="1:15" ht="13.5" thickBot="1" x14ac:dyDescent="0.25">
      <c r="A1194" s="54" t="s">
        <v>53</v>
      </c>
      <c r="B1194" s="55">
        <v>77</v>
      </c>
      <c r="C1194" s="55">
        <v>90</v>
      </c>
      <c r="D1194" s="55">
        <v>9809</v>
      </c>
      <c r="E1194" s="56">
        <v>127.38961038961</v>
      </c>
      <c r="F1194" s="55">
        <v>1755556</v>
      </c>
      <c r="G1194" s="57">
        <v>4</v>
      </c>
      <c r="H1194" s="57">
        <v>2011</v>
      </c>
      <c r="I1194" s="79" t="str">
        <f t="shared" si="112"/>
        <v>2011-4</v>
      </c>
      <c r="J1194" s="75">
        <f>VLOOKUP(I1194,Meters!$A$1:$B$165,2,FALSE)</f>
        <v>360450</v>
      </c>
      <c r="K1194" s="75">
        <f t="shared" si="113"/>
        <v>3.5341825603997778E-4</v>
      </c>
      <c r="L1194" s="75">
        <f t="shared" si="114"/>
        <v>1.0542113363586488E-3</v>
      </c>
      <c r="M1194" s="83">
        <f t="shared" si="115"/>
        <v>0.85555555555555551</v>
      </c>
      <c r="O1194" s="71" t="str">
        <f t="shared" si="116"/>
        <v/>
      </c>
    </row>
    <row r="1195" spans="1:15" ht="13.5" thickBot="1" x14ac:dyDescent="0.25">
      <c r="A1195" s="87" t="s">
        <v>8</v>
      </c>
      <c r="B1195" s="88">
        <v>7</v>
      </c>
      <c r="C1195" s="88">
        <v>9</v>
      </c>
      <c r="D1195" s="88">
        <v>411</v>
      </c>
      <c r="E1195" s="89">
        <v>58.714285714284998</v>
      </c>
      <c r="F1195" s="88">
        <v>45839</v>
      </c>
      <c r="G1195" s="90">
        <v>1</v>
      </c>
      <c r="H1195" s="90">
        <v>2012</v>
      </c>
      <c r="I1195" s="91" t="s">
        <v>74</v>
      </c>
      <c r="J1195" s="81">
        <f>VLOOKUP(I1195,Meters!$A$1:$B$165,2,FALSE)</f>
        <v>360177</v>
      </c>
      <c r="K1195" s="81">
        <f t="shared" ref="K1195:K1234" si="117">E1195/J1195</f>
        <v>1.6301508900980628E-4</v>
      </c>
      <c r="L1195" s="81">
        <f t="shared" ref="L1195:L1234" si="118">IFERROR(IF(ISBLANK(F1195),"",(E1195*(F1195/D1195)/J1195)*(1/60)),"")</f>
        <v>3.0301900507382441E-4</v>
      </c>
      <c r="M1195" s="83">
        <f t="shared" ref="M1195:M1234" si="119">B1195/C1195</f>
        <v>0.77777777777777779</v>
      </c>
      <c r="O1195" s="71" t="str">
        <f t="shared" si="116"/>
        <v/>
      </c>
    </row>
    <row r="1196" spans="1:15" ht="13.5" thickBot="1" x14ac:dyDescent="0.25">
      <c r="A1196" s="87" t="s">
        <v>9</v>
      </c>
      <c r="B1196" s="88">
        <v>9</v>
      </c>
      <c r="C1196" s="88">
        <v>10</v>
      </c>
      <c r="D1196" s="88">
        <v>65</v>
      </c>
      <c r="E1196" s="89">
        <v>7.2222222222220003</v>
      </c>
      <c r="F1196" s="88">
        <v>5621</v>
      </c>
      <c r="G1196" s="90">
        <v>1</v>
      </c>
      <c r="H1196" s="90">
        <v>2012</v>
      </c>
      <c r="I1196" s="91" t="s">
        <v>74</v>
      </c>
      <c r="J1196" s="81">
        <f>VLOOKUP(I1196,Meters!$A$1:$B$165,2,FALSE)</f>
        <v>360177</v>
      </c>
      <c r="K1196" s="81">
        <f t="shared" si="117"/>
        <v>2.0051869559194508E-5</v>
      </c>
      <c r="L1196" s="81">
        <f t="shared" si="118"/>
        <v>2.8900399690315981E-5</v>
      </c>
      <c r="M1196" s="83">
        <f t="shared" si="119"/>
        <v>0.9</v>
      </c>
      <c r="O1196" s="71" t="str">
        <f t="shared" si="116"/>
        <v/>
      </c>
    </row>
    <row r="1197" spans="1:15" ht="13.5" thickBot="1" x14ac:dyDescent="0.25">
      <c r="A1197" s="87" t="s">
        <v>11</v>
      </c>
      <c r="B1197" s="88">
        <v>8</v>
      </c>
      <c r="C1197" s="88">
        <v>31</v>
      </c>
      <c r="D1197" s="88">
        <v>252</v>
      </c>
      <c r="E1197" s="89">
        <v>31.5</v>
      </c>
      <c r="F1197" s="88">
        <v>36051</v>
      </c>
      <c r="G1197" s="90">
        <v>1</v>
      </c>
      <c r="H1197" s="90">
        <v>2012</v>
      </c>
      <c r="I1197" s="91" t="s">
        <v>74</v>
      </c>
      <c r="J1197" s="81">
        <f>VLOOKUP(I1197,Meters!$A$1:$B$165,2,FALSE)</f>
        <v>360177</v>
      </c>
      <c r="K1197" s="81">
        <f t="shared" si="117"/>
        <v>8.7457000308181811E-5</v>
      </c>
      <c r="L1197" s="81">
        <f t="shared" si="118"/>
        <v>2.0852594696496446E-4</v>
      </c>
      <c r="M1197" s="83">
        <f t="shared" si="119"/>
        <v>0.25806451612903225</v>
      </c>
      <c r="O1197" s="71" t="str">
        <f t="shared" si="116"/>
        <v/>
      </c>
    </row>
    <row r="1198" spans="1:15" ht="13.5" thickBot="1" x14ac:dyDescent="0.25">
      <c r="A1198" s="87" t="s">
        <v>12</v>
      </c>
      <c r="B1198" s="88">
        <v>29</v>
      </c>
      <c r="C1198" s="88">
        <v>84</v>
      </c>
      <c r="D1198" s="88">
        <v>9816</v>
      </c>
      <c r="E1198" s="89">
        <v>338.48275862068999</v>
      </c>
      <c r="F1198" s="88">
        <v>1436257</v>
      </c>
      <c r="G1198" s="90">
        <v>1</v>
      </c>
      <c r="H1198" s="90">
        <v>2012</v>
      </c>
      <c r="I1198" s="91" t="s">
        <v>74</v>
      </c>
      <c r="J1198" s="81">
        <f>VLOOKUP(I1198,Meters!$A$1:$B$165,2,FALSE)</f>
        <v>360177</v>
      </c>
      <c r="K1198" s="81">
        <f t="shared" si="117"/>
        <v>9.3976783253980683E-4</v>
      </c>
      <c r="L1198" s="81">
        <f t="shared" si="118"/>
        <v>2.2917483833539212E-3</v>
      </c>
      <c r="M1198" s="83">
        <f t="shared" si="119"/>
        <v>0.34523809523809523</v>
      </c>
      <c r="O1198" s="71" t="str">
        <f t="shared" si="116"/>
        <v/>
      </c>
    </row>
    <row r="1199" spans="1:15" ht="13.5" thickBot="1" x14ac:dyDescent="0.25">
      <c r="A1199" s="87" t="s">
        <v>13</v>
      </c>
      <c r="B1199" s="88">
        <v>16</v>
      </c>
      <c r="C1199" s="88">
        <v>27</v>
      </c>
      <c r="D1199" s="88">
        <v>4014</v>
      </c>
      <c r="E1199" s="89">
        <v>250.875</v>
      </c>
      <c r="F1199" s="88">
        <v>452178</v>
      </c>
      <c r="G1199" s="90">
        <v>1</v>
      </c>
      <c r="H1199" s="90">
        <v>2012</v>
      </c>
      <c r="I1199" s="91" t="s">
        <v>74</v>
      </c>
      <c r="J1199" s="81">
        <f>VLOOKUP(I1199,Meters!$A$1:$B$165,2,FALSE)</f>
        <v>360177</v>
      </c>
      <c r="K1199" s="81">
        <f t="shared" si="117"/>
        <v>6.9653253816873368E-4</v>
      </c>
      <c r="L1199" s="81">
        <f t="shared" si="118"/>
        <v>1.3077424432987115E-3</v>
      </c>
      <c r="M1199" s="83">
        <f t="shared" si="119"/>
        <v>0.59259259259259256</v>
      </c>
      <c r="O1199" s="71" t="str">
        <f t="shared" si="116"/>
        <v/>
      </c>
    </row>
    <row r="1200" spans="1:15" ht="13.5" thickBot="1" x14ac:dyDescent="0.25">
      <c r="A1200" s="87" t="s">
        <v>14</v>
      </c>
      <c r="B1200" s="88">
        <v>32</v>
      </c>
      <c r="C1200" s="88">
        <v>63</v>
      </c>
      <c r="D1200" s="88">
        <v>154</v>
      </c>
      <c r="E1200" s="89">
        <v>4.8125</v>
      </c>
      <c r="F1200" s="88">
        <v>16366</v>
      </c>
      <c r="G1200" s="90">
        <v>1</v>
      </c>
      <c r="H1200" s="90">
        <v>2012</v>
      </c>
      <c r="I1200" s="91" t="s">
        <v>74</v>
      </c>
      <c r="J1200" s="81">
        <f>VLOOKUP(I1200,Meters!$A$1:$B$165,2,FALSE)</f>
        <v>360177</v>
      </c>
      <c r="K1200" s="81">
        <f t="shared" si="117"/>
        <v>1.3361486158194444E-5</v>
      </c>
      <c r="L1200" s="81">
        <f t="shared" si="118"/>
        <v>2.3666026240801971E-5</v>
      </c>
      <c r="M1200" s="83">
        <f t="shared" si="119"/>
        <v>0.50793650793650791</v>
      </c>
      <c r="O1200" s="71" t="str">
        <f t="shared" si="116"/>
        <v/>
      </c>
    </row>
    <row r="1201" spans="1:15" ht="13.5" thickBot="1" x14ac:dyDescent="0.25">
      <c r="A1201" s="87" t="s">
        <v>15</v>
      </c>
      <c r="B1201" s="88">
        <v>16</v>
      </c>
      <c r="C1201" s="88">
        <v>22</v>
      </c>
      <c r="D1201" s="88">
        <v>3877</v>
      </c>
      <c r="E1201" s="89">
        <v>242.3125</v>
      </c>
      <c r="F1201" s="88">
        <v>327864</v>
      </c>
      <c r="G1201" s="90">
        <v>1</v>
      </c>
      <c r="H1201" s="90">
        <v>2012</v>
      </c>
      <c r="I1201" s="91" t="s">
        <v>74</v>
      </c>
      <c r="J1201" s="81">
        <f>VLOOKUP(I1201,Meters!$A$1:$B$165,2,FALSE)</f>
        <v>360177</v>
      </c>
      <c r="K1201" s="81">
        <f t="shared" si="117"/>
        <v>6.7275950435480335E-4</v>
      </c>
      <c r="L1201" s="81">
        <f t="shared" si="118"/>
        <v>9.4821435016672359E-4</v>
      </c>
      <c r="M1201" s="83">
        <f t="shared" si="119"/>
        <v>0.72727272727272729</v>
      </c>
      <c r="O1201" s="71" t="str">
        <f t="shared" si="116"/>
        <v/>
      </c>
    </row>
    <row r="1202" spans="1:15" ht="13.5" thickBot="1" x14ac:dyDescent="0.25">
      <c r="A1202" s="87" t="s">
        <v>16</v>
      </c>
      <c r="B1202" s="88">
        <v>65</v>
      </c>
      <c r="C1202" s="88">
        <v>97</v>
      </c>
      <c r="D1202" s="88">
        <v>190</v>
      </c>
      <c r="E1202" s="89">
        <v>2.9230769230760001</v>
      </c>
      <c r="F1202" s="88">
        <v>19387</v>
      </c>
      <c r="G1202" s="90">
        <v>1</v>
      </c>
      <c r="H1202" s="90">
        <v>2012</v>
      </c>
      <c r="I1202" s="91" t="s">
        <v>74</v>
      </c>
      <c r="J1202" s="81">
        <f>VLOOKUP(I1202,Meters!$A$1:$B$165,2,FALSE)</f>
        <v>360177</v>
      </c>
      <c r="K1202" s="81">
        <f t="shared" si="117"/>
        <v>8.1156679162633935E-6</v>
      </c>
      <c r="L1202" s="81">
        <f t="shared" si="118"/>
        <v>1.380161876250863E-5</v>
      </c>
      <c r="M1202" s="83">
        <f t="shared" si="119"/>
        <v>0.67010309278350511</v>
      </c>
      <c r="O1202" s="71" t="str">
        <f t="shared" si="116"/>
        <v/>
      </c>
    </row>
    <row r="1203" spans="1:15" ht="13.5" thickBot="1" x14ac:dyDescent="0.25">
      <c r="A1203" s="87" t="s">
        <v>17</v>
      </c>
      <c r="B1203" s="88">
        <v>5</v>
      </c>
      <c r="C1203" s="88">
        <v>5</v>
      </c>
      <c r="D1203" s="88">
        <v>157</v>
      </c>
      <c r="E1203" s="89">
        <v>31.4</v>
      </c>
      <c r="F1203" s="88">
        <v>15285</v>
      </c>
      <c r="G1203" s="90">
        <v>1</v>
      </c>
      <c r="H1203" s="90">
        <v>2012</v>
      </c>
      <c r="I1203" s="91" t="s">
        <v>74</v>
      </c>
      <c r="J1203" s="81">
        <f>VLOOKUP(I1203,Meters!$A$1:$B$165,2,FALSE)</f>
        <v>360177</v>
      </c>
      <c r="K1203" s="81">
        <f t="shared" si="117"/>
        <v>8.7179359037362178E-5</v>
      </c>
      <c r="L1203" s="81">
        <f t="shared" si="118"/>
        <v>1.4145822748259883E-4</v>
      </c>
      <c r="M1203" s="83">
        <f t="shared" si="119"/>
        <v>1</v>
      </c>
      <c r="O1203" s="71" t="str">
        <f t="shared" si="116"/>
        <v/>
      </c>
    </row>
    <row r="1204" spans="1:15" ht="13.5" thickBot="1" x14ac:dyDescent="0.25">
      <c r="A1204" s="87" t="s">
        <v>18</v>
      </c>
      <c r="B1204" s="88">
        <v>250</v>
      </c>
      <c r="C1204" s="88">
        <v>325</v>
      </c>
      <c r="D1204" s="88">
        <v>0</v>
      </c>
      <c r="E1204" s="88">
        <v>0</v>
      </c>
      <c r="F1204" s="88">
        <v>0</v>
      </c>
      <c r="G1204" s="90">
        <v>1</v>
      </c>
      <c r="H1204" s="90">
        <v>2012</v>
      </c>
      <c r="I1204" s="91" t="s">
        <v>74</v>
      </c>
      <c r="J1204" s="81">
        <f>VLOOKUP(I1204,Meters!$A$1:$B$165,2,FALSE)</f>
        <v>360177</v>
      </c>
      <c r="K1204" s="81">
        <f t="shared" si="117"/>
        <v>0</v>
      </c>
      <c r="L1204" s="81" t="str">
        <f t="shared" si="118"/>
        <v/>
      </c>
      <c r="M1204" s="83">
        <f t="shared" si="119"/>
        <v>0.76923076923076927</v>
      </c>
      <c r="O1204" s="71" t="e">
        <f t="shared" si="116"/>
        <v>#DIV/0!</v>
      </c>
    </row>
    <row r="1205" spans="1:15" ht="13.5" thickBot="1" x14ac:dyDescent="0.25">
      <c r="A1205" s="87" t="s">
        <v>19</v>
      </c>
      <c r="B1205" s="88">
        <v>57</v>
      </c>
      <c r="C1205" s="88">
        <v>64</v>
      </c>
      <c r="D1205" s="88">
        <v>3122</v>
      </c>
      <c r="E1205" s="89">
        <v>54.771929824560999</v>
      </c>
      <c r="F1205" s="88">
        <v>463994</v>
      </c>
      <c r="G1205" s="90">
        <v>1</v>
      </c>
      <c r="H1205" s="90">
        <v>2012</v>
      </c>
      <c r="I1205" s="91" t="s">
        <v>74</v>
      </c>
      <c r="J1205" s="81">
        <f>VLOOKUP(I1205,Meters!$A$1:$B$165,2,FALSE)</f>
        <v>360177</v>
      </c>
      <c r="K1205" s="81">
        <f t="shared" si="117"/>
        <v>1.5206948201734424E-4</v>
      </c>
      <c r="L1205" s="81">
        <f t="shared" si="118"/>
        <v>3.7667802284409367E-4</v>
      </c>
      <c r="M1205" s="83">
        <f t="shared" si="119"/>
        <v>0.890625</v>
      </c>
      <c r="O1205" s="71" t="str">
        <f t="shared" si="116"/>
        <v/>
      </c>
    </row>
    <row r="1206" spans="1:15" ht="13.5" thickBot="1" x14ac:dyDescent="0.25">
      <c r="A1206" s="87" t="s">
        <v>20</v>
      </c>
      <c r="B1206" s="88">
        <v>4</v>
      </c>
      <c r="C1206" s="88">
        <v>7</v>
      </c>
      <c r="D1206" s="88">
        <v>12</v>
      </c>
      <c r="E1206" s="88">
        <v>3</v>
      </c>
      <c r="F1206" s="88">
        <v>1086</v>
      </c>
      <c r="G1206" s="90">
        <v>1</v>
      </c>
      <c r="H1206" s="90">
        <v>2012</v>
      </c>
      <c r="I1206" s="91" t="s">
        <v>74</v>
      </c>
      <c r="J1206" s="81">
        <f>VLOOKUP(I1206,Meters!$A$1:$B$165,2,FALSE)</f>
        <v>360177</v>
      </c>
      <c r="K1206" s="81">
        <f t="shared" si="117"/>
        <v>8.3292381245887434E-6</v>
      </c>
      <c r="L1206" s="81">
        <f t="shared" si="118"/>
        <v>1.2563267504588022E-5</v>
      </c>
      <c r="M1206" s="83">
        <f t="shared" si="119"/>
        <v>0.5714285714285714</v>
      </c>
      <c r="O1206" s="71" t="str">
        <f t="shared" si="116"/>
        <v/>
      </c>
    </row>
    <row r="1207" spans="1:15" ht="13.5" thickBot="1" x14ac:dyDescent="0.25">
      <c r="A1207" s="87" t="s">
        <v>21</v>
      </c>
      <c r="B1207" s="88">
        <v>1</v>
      </c>
      <c r="C1207" s="88">
        <v>1</v>
      </c>
      <c r="D1207" s="88">
        <v>2</v>
      </c>
      <c r="E1207" s="88">
        <v>2</v>
      </c>
      <c r="F1207" s="88">
        <v>606</v>
      </c>
      <c r="G1207" s="90">
        <v>1</v>
      </c>
      <c r="H1207" s="90">
        <v>2012</v>
      </c>
      <c r="I1207" s="91" t="s">
        <v>74</v>
      </c>
      <c r="J1207" s="81">
        <f>VLOOKUP(I1207,Meters!$A$1:$B$165,2,FALSE)</f>
        <v>360177</v>
      </c>
      <c r="K1207" s="81">
        <f t="shared" si="117"/>
        <v>5.5528254163924959E-6</v>
      </c>
      <c r="L1207" s="81">
        <f t="shared" si="118"/>
        <v>2.8041768352782103E-5</v>
      </c>
      <c r="M1207" s="83">
        <f t="shared" si="119"/>
        <v>1</v>
      </c>
      <c r="O1207" s="71" t="str">
        <f t="shared" si="116"/>
        <v>2012-1-ext.</v>
      </c>
    </row>
    <row r="1208" spans="1:15" ht="13.5" thickBot="1" x14ac:dyDescent="0.25">
      <c r="A1208" s="87" t="s">
        <v>22</v>
      </c>
      <c r="B1208" s="88">
        <v>17</v>
      </c>
      <c r="C1208" s="88">
        <v>56</v>
      </c>
      <c r="D1208" s="88">
        <v>58</v>
      </c>
      <c r="E1208" s="89">
        <v>3.4117647058820002</v>
      </c>
      <c r="F1208" s="88">
        <v>3603</v>
      </c>
      <c r="G1208" s="90">
        <v>1</v>
      </c>
      <c r="H1208" s="90">
        <v>2012</v>
      </c>
      <c r="I1208" s="91" t="s">
        <v>74</v>
      </c>
      <c r="J1208" s="81">
        <f>VLOOKUP(I1208,Meters!$A$1:$B$165,2,FALSE)</f>
        <v>360177</v>
      </c>
      <c r="K1208" s="81">
        <f t="shared" si="117"/>
        <v>9.4724668867862193E-6</v>
      </c>
      <c r="L1208" s="81">
        <f t="shared" si="118"/>
        <v>9.8072695957157327E-6</v>
      </c>
      <c r="M1208" s="83">
        <f t="shared" si="119"/>
        <v>0.30357142857142855</v>
      </c>
      <c r="O1208" s="71" t="str">
        <f t="shared" si="116"/>
        <v/>
      </c>
    </row>
    <row r="1209" spans="1:15" ht="13.5" thickBot="1" x14ac:dyDescent="0.25">
      <c r="A1209" s="87" t="s">
        <v>23</v>
      </c>
      <c r="B1209" s="88">
        <v>11</v>
      </c>
      <c r="C1209" s="88">
        <v>11</v>
      </c>
      <c r="D1209" s="88">
        <v>1438</v>
      </c>
      <c r="E1209" s="89">
        <v>130.727272727273</v>
      </c>
      <c r="F1209" s="88">
        <v>411205</v>
      </c>
      <c r="G1209" s="90">
        <v>1</v>
      </c>
      <c r="H1209" s="90">
        <v>2012</v>
      </c>
      <c r="I1209" s="91" t="s">
        <v>74</v>
      </c>
      <c r="J1209" s="81">
        <f>VLOOKUP(I1209,Meters!$A$1:$B$165,2,FALSE)</f>
        <v>360177</v>
      </c>
      <c r="K1209" s="81">
        <f t="shared" si="117"/>
        <v>3.6295286130783754E-4</v>
      </c>
      <c r="L1209" s="81">
        <f t="shared" si="118"/>
        <v>1.7298102843543038E-3</v>
      </c>
      <c r="M1209" s="83">
        <f t="shared" si="119"/>
        <v>1</v>
      </c>
      <c r="O1209" s="71" t="str">
        <f t="shared" si="116"/>
        <v>2012-1-ext.</v>
      </c>
    </row>
    <row r="1210" spans="1:15" ht="13.5" thickBot="1" x14ac:dyDescent="0.25">
      <c r="A1210" s="87" t="s">
        <v>24</v>
      </c>
      <c r="B1210" s="88">
        <v>11</v>
      </c>
      <c r="C1210" s="88">
        <v>202</v>
      </c>
      <c r="D1210" s="88">
        <v>0</v>
      </c>
      <c r="E1210" s="88">
        <v>0</v>
      </c>
      <c r="F1210" s="88">
        <v>0</v>
      </c>
      <c r="G1210" s="90">
        <v>1</v>
      </c>
      <c r="H1210" s="90">
        <v>2012</v>
      </c>
      <c r="I1210" s="91" t="s">
        <v>74</v>
      </c>
      <c r="J1210" s="81">
        <f>VLOOKUP(I1210,Meters!$A$1:$B$165,2,FALSE)</f>
        <v>360177</v>
      </c>
      <c r="K1210" s="81">
        <f t="shared" si="117"/>
        <v>0</v>
      </c>
      <c r="L1210" s="81" t="str">
        <f t="shared" si="118"/>
        <v/>
      </c>
      <c r="M1210" s="83">
        <f t="shared" si="119"/>
        <v>5.4455445544554455E-2</v>
      </c>
      <c r="O1210" s="71" t="e">
        <f t="shared" si="116"/>
        <v>#DIV/0!</v>
      </c>
    </row>
    <row r="1211" spans="1:15" ht="13.5" thickBot="1" x14ac:dyDescent="0.25">
      <c r="A1211" s="87" t="s">
        <v>26</v>
      </c>
      <c r="B1211" s="88">
        <v>7</v>
      </c>
      <c r="C1211" s="88">
        <v>12</v>
      </c>
      <c r="D1211" s="88">
        <v>128</v>
      </c>
      <c r="E1211" s="89">
        <v>18.285714285714</v>
      </c>
      <c r="F1211" s="88">
        <v>33911</v>
      </c>
      <c r="G1211" s="90">
        <v>1</v>
      </c>
      <c r="H1211" s="90">
        <v>2012</v>
      </c>
      <c r="I1211" s="91" t="s">
        <v>74</v>
      </c>
      <c r="J1211" s="81">
        <f>VLOOKUP(I1211,Meters!$A$1:$B$165,2,FALSE)</f>
        <v>360177</v>
      </c>
      <c r="K1211" s="81">
        <f t="shared" si="117"/>
        <v>5.0768689521302027E-5</v>
      </c>
      <c r="L1211" s="81">
        <f t="shared" si="118"/>
        <v>2.2416888416105119E-4</v>
      </c>
      <c r="M1211" s="83">
        <f t="shared" si="119"/>
        <v>0.58333333333333337</v>
      </c>
      <c r="O1211" s="71" t="str">
        <f t="shared" si="116"/>
        <v>2012-1-ext.</v>
      </c>
    </row>
    <row r="1212" spans="1:15" ht="13.5" thickBot="1" x14ac:dyDescent="0.25">
      <c r="A1212" s="87" t="s">
        <v>27</v>
      </c>
      <c r="B1212" s="88">
        <v>9</v>
      </c>
      <c r="C1212" s="88">
        <v>11</v>
      </c>
      <c r="D1212" s="88">
        <v>617</v>
      </c>
      <c r="E1212" s="89">
        <v>68.555555555555003</v>
      </c>
      <c r="F1212" s="88">
        <v>122237</v>
      </c>
      <c r="G1212" s="90">
        <v>1</v>
      </c>
      <c r="H1212" s="90">
        <v>2012</v>
      </c>
      <c r="I1212" s="91" t="s">
        <v>74</v>
      </c>
      <c r="J1212" s="81">
        <f>VLOOKUP(I1212,Meters!$A$1:$B$165,2,FALSE)</f>
        <v>360177</v>
      </c>
      <c r="K1212" s="81">
        <f t="shared" si="117"/>
        <v>1.903385156618968E-4</v>
      </c>
      <c r="L1212" s="81">
        <f t="shared" si="118"/>
        <v>6.2848214854033713E-4</v>
      </c>
      <c r="M1212" s="83">
        <f t="shared" si="119"/>
        <v>0.81818181818181823</v>
      </c>
      <c r="O1212" s="71" t="str">
        <f t="shared" si="116"/>
        <v>2012-1-ext.</v>
      </c>
    </row>
    <row r="1213" spans="1:15" ht="13.5" thickBot="1" x14ac:dyDescent="0.25">
      <c r="A1213" s="87" t="s">
        <v>54</v>
      </c>
      <c r="B1213" s="88">
        <v>1</v>
      </c>
      <c r="C1213" s="88">
        <v>1</v>
      </c>
      <c r="D1213" s="88">
        <v>527</v>
      </c>
      <c r="E1213" s="88">
        <v>527</v>
      </c>
      <c r="F1213" s="88">
        <v>88009</v>
      </c>
      <c r="G1213" s="90">
        <v>1</v>
      </c>
      <c r="H1213" s="90">
        <v>2012</v>
      </c>
      <c r="I1213" s="91" t="s">
        <v>74</v>
      </c>
      <c r="J1213" s="81">
        <f>VLOOKUP(I1213,Meters!$A$1:$B$165,2,FALSE)</f>
        <v>360177</v>
      </c>
      <c r="K1213" s="81">
        <f t="shared" si="117"/>
        <v>1.4631694972194226E-3</v>
      </c>
      <c r="L1213" s="81">
        <f t="shared" si="118"/>
        <v>4.0724884339273931E-3</v>
      </c>
      <c r="M1213" s="83">
        <f t="shared" si="119"/>
        <v>1</v>
      </c>
      <c r="O1213" s="71" t="str">
        <f t="shared" si="116"/>
        <v/>
      </c>
    </row>
    <row r="1214" spans="1:15" ht="13.5" thickBot="1" x14ac:dyDescent="0.25">
      <c r="A1214" s="87" t="s">
        <v>28</v>
      </c>
      <c r="B1214" s="88">
        <v>3</v>
      </c>
      <c r="C1214" s="88">
        <v>4</v>
      </c>
      <c r="D1214" s="88">
        <v>647</v>
      </c>
      <c r="E1214" s="89">
        <v>215.666666666667</v>
      </c>
      <c r="F1214" s="88">
        <v>65277</v>
      </c>
      <c r="G1214" s="90">
        <v>1</v>
      </c>
      <c r="H1214" s="90">
        <v>2012</v>
      </c>
      <c r="I1214" s="91" t="s">
        <v>74</v>
      </c>
      <c r="J1214" s="81">
        <f>VLOOKUP(I1214,Meters!$A$1:$B$165,2,FALSE)</f>
        <v>360177</v>
      </c>
      <c r="K1214" s="81">
        <f t="shared" si="117"/>
        <v>5.9877967406765837E-4</v>
      </c>
      <c r="L1214" s="81">
        <f t="shared" si="118"/>
        <v>1.0068660686273709E-3</v>
      </c>
      <c r="M1214" s="83">
        <f t="shared" si="119"/>
        <v>0.75</v>
      </c>
      <c r="O1214" s="71" t="str">
        <f t="shared" si="116"/>
        <v/>
      </c>
    </row>
    <row r="1215" spans="1:15" ht="13.5" thickBot="1" x14ac:dyDescent="0.25">
      <c r="A1215" s="87" t="s">
        <v>30</v>
      </c>
      <c r="B1215" s="88">
        <v>873</v>
      </c>
      <c r="C1215" s="88">
        <v>875</v>
      </c>
      <c r="D1215" s="88">
        <v>9731</v>
      </c>
      <c r="E1215" s="89">
        <v>11.146620847651</v>
      </c>
      <c r="F1215" s="88">
        <v>694012</v>
      </c>
      <c r="G1215" s="90">
        <v>1</v>
      </c>
      <c r="H1215" s="90">
        <v>2012</v>
      </c>
      <c r="I1215" s="91" t="s">
        <v>74</v>
      </c>
      <c r="J1215" s="81">
        <f>VLOOKUP(I1215,Meters!$A$1:$B$165,2,FALSE)</f>
        <v>360177</v>
      </c>
      <c r="K1215" s="81">
        <f t="shared" si="117"/>
        <v>3.094761977486347E-5</v>
      </c>
      <c r="L1215" s="81">
        <f t="shared" si="118"/>
        <v>3.6786249263851865E-5</v>
      </c>
      <c r="M1215" s="83">
        <f t="shared" si="119"/>
        <v>0.99771428571428566</v>
      </c>
      <c r="O1215" s="71" t="str">
        <f t="shared" si="116"/>
        <v/>
      </c>
    </row>
    <row r="1216" spans="1:15" ht="13.5" thickBot="1" x14ac:dyDescent="0.25">
      <c r="A1216" s="87" t="s">
        <v>31</v>
      </c>
      <c r="B1216" s="88">
        <v>80</v>
      </c>
      <c r="C1216" s="88">
        <v>118</v>
      </c>
      <c r="D1216" s="88">
        <v>13161</v>
      </c>
      <c r="E1216" s="89">
        <v>164.51249999999999</v>
      </c>
      <c r="F1216" s="88">
        <v>536236</v>
      </c>
      <c r="G1216" s="90">
        <v>1</v>
      </c>
      <c r="H1216" s="90">
        <v>2012</v>
      </c>
      <c r="I1216" s="91" t="s">
        <v>74</v>
      </c>
      <c r="J1216" s="81">
        <f>VLOOKUP(I1216,Meters!$A$1:$B$165,2,FALSE)</f>
        <v>360177</v>
      </c>
      <c r="K1216" s="81">
        <f t="shared" si="117"/>
        <v>4.5675459565713519E-4</v>
      </c>
      <c r="L1216" s="81">
        <f t="shared" si="118"/>
        <v>3.1016925937340064E-4</v>
      </c>
      <c r="M1216" s="83">
        <f t="shared" si="119"/>
        <v>0.67796610169491522</v>
      </c>
      <c r="O1216" s="71" t="str">
        <f t="shared" si="116"/>
        <v/>
      </c>
    </row>
    <row r="1217" spans="1:15" ht="13.5" thickBot="1" x14ac:dyDescent="0.25">
      <c r="A1217" s="87" t="s">
        <v>32</v>
      </c>
      <c r="B1217" s="88">
        <v>12</v>
      </c>
      <c r="C1217" s="88">
        <v>16</v>
      </c>
      <c r="D1217" s="88">
        <v>298</v>
      </c>
      <c r="E1217" s="89">
        <v>24.833333333333002</v>
      </c>
      <c r="F1217" s="88">
        <v>40089</v>
      </c>
      <c r="G1217" s="90">
        <v>1</v>
      </c>
      <c r="H1217" s="90">
        <v>2012</v>
      </c>
      <c r="I1217" s="91" t="s">
        <v>74</v>
      </c>
      <c r="J1217" s="81">
        <f>VLOOKUP(I1217,Meters!$A$1:$B$165,2,FALSE)</f>
        <v>360177</v>
      </c>
      <c r="K1217" s="81">
        <f t="shared" si="117"/>
        <v>6.8947582253539236E-5</v>
      </c>
      <c r="L1217" s="81">
        <f t="shared" si="118"/>
        <v>1.5458834591510823E-4</v>
      </c>
      <c r="M1217" s="83">
        <f t="shared" si="119"/>
        <v>0.75</v>
      </c>
      <c r="O1217" s="71" t="str">
        <f t="shared" si="116"/>
        <v/>
      </c>
    </row>
    <row r="1218" spans="1:15" ht="13.5" thickBot="1" x14ac:dyDescent="0.25">
      <c r="A1218" s="87" t="s">
        <v>33</v>
      </c>
      <c r="B1218" s="88">
        <v>1</v>
      </c>
      <c r="C1218" s="88">
        <v>10</v>
      </c>
      <c r="D1218" s="88">
        <v>37</v>
      </c>
      <c r="E1218" s="88">
        <v>37</v>
      </c>
      <c r="F1218" s="88">
        <v>13659</v>
      </c>
      <c r="G1218" s="90">
        <v>1</v>
      </c>
      <c r="H1218" s="90">
        <v>2012</v>
      </c>
      <c r="I1218" s="91" t="s">
        <v>74</v>
      </c>
      <c r="J1218" s="81">
        <f>VLOOKUP(I1218,Meters!$A$1:$B$165,2,FALSE)</f>
        <v>360177</v>
      </c>
      <c r="K1218" s="81">
        <f t="shared" si="117"/>
        <v>1.0272727020326117E-4</v>
      </c>
      <c r="L1218" s="81">
        <f t="shared" si="118"/>
        <v>6.3205035302087587E-4</v>
      </c>
      <c r="M1218" s="83">
        <f t="shared" si="119"/>
        <v>0.1</v>
      </c>
      <c r="O1218" s="71" t="str">
        <f t="shared" si="116"/>
        <v>2012-1-ext.</v>
      </c>
    </row>
    <row r="1219" spans="1:15" ht="13.5" thickBot="1" x14ac:dyDescent="0.25">
      <c r="A1219" s="87" t="s">
        <v>35</v>
      </c>
      <c r="B1219" s="88">
        <v>1</v>
      </c>
      <c r="C1219" s="88">
        <v>1</v>
      </c>
      <c r="D1219" s="88">
        <v>1452</v>
      </c>
      <c r="E1219" s="88">
        <v>1452</v>
      </c>
      <c r="F1219" s="88">
        <v>20328</v>
      </c>
      <c r="G1219" s="90">
        <v>1</v>
      </c>
      <c r="H1219" s="90">
        <v>2012</v>
      </c>
      <c r="I1219" s="91" t="s">
        <v>74</v>
      </c>
      <c r="J1219" s="81">
        <f>VLOOKUP(I1219,Meters!$A$1:$B$165,2,FALSE)</f>
        <v>360177</v>
      </c>
      <c r="K1219" s="81">
        <f t="shared" si="117"/>
        <v>4.0313512523009517E-3</v>
      </c>
      <c r="L1219" s="81">
        <f t="shared" si="118"/>
        <v>9.4064862553688876E-4</v>
      </c>
      <c r="M1219" s="83">
        <f t="shared" si="119"/>
        <v>1</v>
      </c>
      <c r="O1219" s="71" t="str">
        <f t="shared" ref="O1219:O1282" si="120">IF((F1219/D1219)&gt;180,CONCATENATE(I1219,"-ext."),"")</f>
        <v/>
      </c>
    </row>
    <row r="1220" spans="1:15" ht="13.5" thickBot="1" x14ac:dyDescent="0.25">
      <c r="A1220" s="87" t="s">
        <v>36</v>
      </c>
      <c r="B1220" s="88">
        <v>74</v>
      </c>
      <c r="C1220" s="88">
        <v>132</v>
      </c>
      <c r="D1220" s="88">
        <v>309</v>
      </c>
      <c r="E1220" s="89">
        <v>4.1756756756750004</v>
      </c>
      <c r="F1220" s="88">
        <v>36737</v>
      </c>
      <c r="G1220" s="90">
        <v>1</v>
      </c>
      <c r="H1220" s="90">
        <v>2012</v>
      </c>
      <c r="I1220" s="91" t="s">
        <v>74</v>
      </c>
      <c r="J1220" s="81">
        <f>VLOOKUP(I1220,Meters!$A$1:$B$165,2,FALSE)</f>
        <v>360177</v>
      </c>
      <c r="K1220" s="81">
        <f t="shared" si="117"/>
        <v>1.1593399011250026E-5</v>
      </c>
      <c r="L1220" s="81">
        <f t="shared" si="118"/>
        <v>2.2972313887610151E-5</v>
      </c>
      <c r="M1220" s="83">
        <f t="shared" si="119"/>
        <v>0.56060606060606055</v>
      </c>
      <c r="O1220" s="71" t="str">
        <f t="shared" si="120"/>
        <v/>
      </c>
    </row>
    <row r="1221" spans="1:15" ht="13.5" thickBot="1" x14ac:dyDescent="0.25">
      <c r="A1221" s="87" t="s">
        <v>37</v>
      </c>
      <c r="B1221" s="88">
        <v>12</v>
      </c>
      <c r="C1221" s="88">
        <v>46</v>
      </c>
      <c r="D1221" s="88">
        <v>110</v>
      </c>
      <c r="E1221" s="89">
        <v>9.1666666666659999</v>
      </c>
      <c r="F1221" s="88">
        <v>17255</v>
      </c>
      <c r="G1221" s="90">
        <v>1</v>
      </c>
      <c r="H1221" s="90">
        <v>2012</v>
      </c>
      <c r="I1221" s="91" t="s">
        <v>74</v>
      </c>
      <c r="J1221" s="81">
        <f>VLOOKUP(I1221,Meters!$A$1:$B$165,2,FALSE)</f>
        <v>360177</v>
      </c>
      <c r="K1221" s="81">
        <f t="shared" si="117"/>
        <v>2.545044982513042E-5</v>
      </c>
      <c r="L1221" s="81">
        <f t="shared" si="118"/>
        <v>6.6537501777670524E-5</v>
      </c>
      <c r="M1221" s="83">
        <f t="shared" si="119"/>
        <v>0.2608695652173913</v>
      </c>
      <c r="O1221" s="71" t="str">
        <f t="shared" si="120"/>
        <v/>
      </c>
    </row>
    <row r="1222" spans="1:15" ht="13.5" thickBot="1" x14ac:dyDescent="0.25">
      <c r="A1222" s="87" t="s">
        <v>38</v>
      </c>
      <c r="B1222" s="88">
        <v>215</v>
      </c>
      <c r="C1222" s="88">
        <v>260</v>
      </c>
      <c r="D1222" s="88">
        <v>28557</v>
      </c>
      <c r="E1222" s="89">
        <v>132.82325581395301</v>
      </c>
      <c r="F1222" s="88">
        <v>4704313</v>
      </c>
      <c r="G1222" s="90">
        <v>1</v>
      </c>
      <c r="H1222" s="90">
        <v>2012</v>
      </c>
      <c r="I1222" s="91" t="s">
        <v>74</v>
      </c>
      <c r="J1222" s="81">
        <f>VLOOKUP(I1222,Meters!$A$1:$B$165,2,FALSE)</f>
        <v>360177</v>
      </c>
      <c r="K1222" s="81">
        <f t="shared" si="117"/>
        <v>3.6877217538586031E-4</v>
      </c>
      <c r="L1222" s="81">
        <f t="shared" si="118"/>
        <v>1.0124894881033155E-3</v>
      </c>
      <c r="M1222" s="83">
        <f t="shared" si="119"/>
        <v>0.82692307692307687</v>
      </c>
      <c r="O1222" s="71" t="str">
        <f t="shared" si="120"/>
        <v/>
      </c>
    </row>
    <row r="1223" spans="1:15" ht="13.5" thickBot="1" x14ac:dyDescent="0.25">
      <c r="A1223" s="87" t="s">
        <v>39</v>
      </c>
      <c r="B1223" s="88">
        <v>27</v>
      </c>
      <c r="C1223" s="88">
        <v>29</v>
      </c>
      <c r="D1223" s="88">
        <v>2309</v>
      </c>
      <c r="E1223" s="89">
        <v>85.518518518517993</v>
      </c>
      <c r="F1223" s="88">
        <v>32790</v>
      </c>
      <c r="G1223" s="90">
        <v>1</v>
      </c>
      <c r="H1223" s="90">
        <v>2012</v>
      </c>
      <c r="I1223" s="91" t="s">
        <v>74</v>
      </c>
      <c r="J1223" s="81">
        <f>VLOOKUP(I1223,Meters!$A$1:$B$165,2,FALSE)</f>
        <v>360177</v>
      </c>
      <c r="K1223" s="81">
        <f t="shared" si="117"/>
        <v>2.3743470160092952E-4</v>
      </c>
      <c r="L1223" s="81">
        <f t="shared" si="118"/>
        <v>5.6196649815897789E-5</v>
      </c>
      <c r="M1223" s="83">
        <f t="shared" si="119"/>
        <v>0.93103448275862066</v>
      </c>
      <c r="O1223" s="71" t="str">
        <f t="shared" si="120"/>
        <v/>
      </c>
    </row>
    <row r="1224" spans="1:15" ht="13.5" thickBot="1" x14ac:dyDescent="0.25">
      <c r="A1224" s="87" t="s">
        <v>43</v>
      </c>
      <c r="B1224" s="88">
        <v>30</v>
      </c>
      <c r="C1224" s="88">
        <v>33</v>
      </c>
      <c r="D1224" s="88">
        <v>147</v>
      </c>
      <c r="E1224" s="89">
        <v>4.9000000000000004</v>
      </c>
      <c r="F1224" s="88">
        <v>35868</v>
      </c>
      <c r="G1224" s="90">
        <v>1</v>
      </c>
      <c r="H1224" s="90">
        <v>2012</v>
      </c>
      <c r="I1224" s="91" t="s">
        <v>74</v>
      </c>
      <c r="J1224" s="81">
        <f>VLOOKUP(I1224,Meters!$A$1:$B$165,2,FALSE)</f>
        <v>360177</v>
      </c>
      <c r="K1224" s="81">
        <f t="shared" si="117"/>
        <v>1.3604422270161616E-5</v>
      </c>
      <c r="L1224" s="81">
        <f t="shared" si="118"/>
        <v>5.5324650565323903E-5</v>
      </c>
      <c r="M1224" s="83">
        <f t="shared" si="119"/>
        <v>0.90909090909090906</v>
      </c>
      <c r="O1224" s="71" t="str">
        <f t="shared" si="120"/>
        <v>2012-1-ext.</v>
      </c>
    </row>
    <row r="1225" spans="1:15" ht="13.5" thickBot="1" x14ac:dyDescent="0.25">
      <c r="A1225" s="87" t="s">
        <v>44</v>
      </c>
      <c r="B1225" s="88">
        <v>5</v>
      </c>
      <c r="C1225" s="88">
        <v>6</v>
      </c>
      <c r="D1225" s="88">
        <v>68</v>
      </c>
      <c r="E1225" s="89">
        <v>13.6</v>
      </c>
      <c r="F1225" s="88">
        <v>3000</v>
      </c>
      <c r="G1225" s="90">
        <v>1</v>
      </c>
      <c r="H1225" s="90">
        <v>2012</v>
      </c>
      <c r="I1225" s="91" t="s">
        <v>74</v>
      </c>
      <c r="J1225" s="81">
        <f>VLOOKUP(I1225,Meters!$A$1:$B$165,2,FALSE)</f>
        <v>360177</v>
      </c>
      <c r="K1225" s="81">
        <f t="shared" si="117"/>
        <v>3.775921283146897E-5</v>
      </c>
      <c r="L1225" s="81">
        <f t="shared" si="118"/>
        <v>2.776412708196248E-5</v>
      </c>
      <c r="M1225" s="83">
        <f t="shared" si="119"/>
        <v>0.83333333333333337</v>
      </c>
      <c r="O1225" s="71" t="str">
        <f t="shared" si="120"/>
        <v/>
      </c>
    </row>
    <row r="1226" spans="1:15" ht="13.5" thickBot="1" x14ac:dyDescent="0.25">
      <c r="A1226" s="87" t="s">
        <v>45</v>
      </c>
      <c r="B1226" s="88">
        <v>6</v>
      </c>
      <c r="C1226" s="88">
        <v>8</v>
      </c>
      <c r="D1226" s="88">
        <v>1833</v>
      </c>
      <c r="E1226" s="89">
        <v>305.5</v>
      </c>
      <c r="F1226" s="88">
        <v>111316</v>
      </c>
      <c r="G1226" s="90">
        <v>1</v>
      </c>
      <c r="H1226" s="90">
        <v>2012</v>
      </c>
      <c r="I1226" s="91" t="s">
        <v>74</v>
      </c>
      <c r="J1226" s="81">
        <f>VLOOKUP(I1226,Meters!$A$1:$B$165,2,FALSE)</f>
        <v>360177</v>
      </c>
      <c r="K1226" s="81">
        <f t="shared" si="117"/>
        <v>8.4819408235395377E-4</v>
      </c>
      <c r="L1226" s="81">
        <f t="shared" si="118"/>
        <v>8.5849765840437101E-4</v>
      </c>
      <c r="M1226" s="83">
        <f t="shared" si="119"/>
        <v>0.75</v>
      </c>
      <c r="O1226" s="71" t="str">
        <f t="shared" si="120"/>
        <v/>
      </c>
    </row>
    <row r="1227" spans="1:15" ht="13.5" thickBot="1" x14ac:dyDescent="0.25">
      <c r="A1227" s="87" t="s">
        <v>46</v>
      </c>
      <c r="B1227" s="88">
        <v>40</v>
      </c>
      <c r="C1227" s="88">
        <v>65</v>
      </c>
      <c r="D1227" s="88">
        <v>3995</v>
      </c>
      <c r="E1227" s="89">
        <v>99.875</v>
      </c>
      <c r="F1227" s="88">
        <v>329196</v>
      </c>
      <c r="G1227" s="90">
        <v>1</v>
      </c>
      <c r="H1227" s="90">
        <v>2012</v>
      </c>
      <c r="I1227" s="91" t="s">
        <v>74</v>
      </c>
      <c r="J1227" s="81">
        <f>VLOOKUP(I1227,Meters!$A$1:$B$165,2,FALSE)</f>
        <v>360177</v>
      </c>
      <c r="K1227" s="81">
        <f t="shared" si="117"/>
        <v>2.7729421923110027E-4</v>
      </c>
      <c r="L1227" s="81">
        <f t="shared" si="118"/>
        <v>3.8082664911973828E-4</v>
      </c>
      <c r="M1227" s="83">
        <f t="shared" si="119"/>
        <v>0.61538461538461542</v>
      </c>
      <c r="O1227" s="71" t="str">
        <f t="shared" si="120"/>
        <v/>
      </c>
    </row>
    <row r="1228" spans="1:15" ht="13.5" thickBot="1" x14ac:dyDescent="0.25">
      <c r="A1228" s="87" t="s">
        <v>47</v>
      </c>
      <c r="B1228" s="88">
        <v>9</v>
      </c>
      <c r="C1228" s="88">
        <v>57</v>
      </c>
      <c r="D1228" s="88">
        <v>304</v>
      </c>
      <c r="E1228" s="89">
        <v>33.777777777776997</v>
      </c>
      <c r="F1228" s="88">
        <v>52293</v>
      </c>
      <c r="G1228" s="90">
        <v>1</v>
      </c>
      <c r="H1228" s="90">
        <v>2012</v>
      </c>
      <c r="I1228" s="91" t="s">
        <v>74</v>
      </c>
      <c r="J1228" s="81">
        <f>VLOOKUP(I1228,Meters!$A$1:$B$165,2,FALSE)</f>
        <v>360177</v>
      </c>
      <c r="K1228" s="81">
        <f t="shared" si="117"/>
        <v>9.3781051476848868E-5</v>
      </c>
      <c r="L1228" s="81">
        <f t="shared" si="118"/>
        <v>2.6886472175870928E-4</v>
      </c>
      <c r="M1228" s="83">
        <f t="shared" si="119"/>
        <v>0.15789473684210525</v>
      </c>
      <c r="O1228" s="71" t="str">
        <f t="shared" si="120"/>
        <v/>
      </c>
    </row>
    <row r="1229" spans="1:15" ht="13.5" thickBot="1" x14ac:dyDescent="0.25">
      <c r="A1229" s="87" t="s">
        <v>48</v>
      </c>
      <c r="B1229" s="88">
        <v>10</v>
      </c>
      <c r="C1229" s="88">
        <v>10</v>
      </c>
      <c r="D1229" s="88">
        <v>137</v>
      </c>
      <c r="E1229" s="89">
        <v>13.7</v>
      </c>
      <c r="F1229" s="88">
        <v>30771</v>
      </c>
      <c r="G1229" s="90">
        <v>1</v>
      </c>
      <c r="H1229" s="90">
        <v>2012</v>
      </c>
      <c r="I1229" s="91" t="s">
        <v>74</v>
      </c>
      <c r="J1229" s="81">
        <f>VLOOKUP(I1229,Meters!$A$1:$B$165,2,FALSE)</f>
        <v>360177</v>
      </c>
      <c r="K1229" s="81">
        <f t="shared" si="117"/>
        <v>3.8036854102288596E-5</v>
      </c>
      <c r="L1229" s="81">
        <f t="shared" si="118"/>
        <v>1.4238832573984457E-4</v>
      </c>
      <c r="M1229" s="83">
        <f t="shared" si="119"/>
        <v>1</v>
      </c>
      <c r="O1229" s="71" t="str">
        <f t="shared" si="120"/>
        <v>2012-1-ext.</v>
      </c>
    </row>
    <row r="1230" spans="1:15" ht="13.5" thickBot="1" x14ac:dyDescent="0.25">
      <c r="A1230" s="87" t="s">
        <v>49</v>
      </c>
      <c r="B1230" s="88">
        <v>47</v>
      </c>
      <c r="C1230" s="88">
        <v>50</v>
      </c>
      <c r="D1230" s="88">
        <v>131</v>
      </c>
      <c r="E1230" s="89">
        <v>2.787234042553</v>
      </c>
      <c r="F1230" s="88">
        <v>32100</v>
      </c>
      <c r="G1230" s="90">
        <v>1</v>
      </c>
      <c r="H1230" s="90">
        <v>2012</v>
      </c>
      <c r="I1230" s="91" t="s">
        <v>74</v>
      </c>
      <c r="J1230" s="81">
        <f>VLOOKUP(I1230,Meters!$A$1:$B$165,2,FALSE)</f>
        <v>360177</v>
      </c>
      <c r="K1230" s="81">
        <f t="shared" si="117"/>
        <v>7.7385120164613501E-6</v>
      </c>
      <c r="L1230" s="81">
        <f t="shared" si="118"/>
        <v>3.1603846784784906E-5</v>
      </c>
      <c r="M1230" s="83">
        <f t="shared" si="119"/>
        <v>0.94</v>
      </c>
      <c r="O1230" s="71" t="str">
        <f t="shared" si="120"/>
        <v>2012-1-ext.</v>
      </c>
    </row>
    <row r="1231" spans="1:15" ht="13.5" thickBot="1" x14ac:dyDescent="0.25">
      <c r="A1231" s="87" t="s">
        <v>51</v>
      </c>
      <c r="B1231" s="88">
        <v>121</v>
      </c>
      <c r="C1231" s="88">
        <v>152</v>
      </c>
      <c r="D1231" s="88">
        <v>8911</v>
      </c>
      <c r="E1231" s="89">
        <v>73.644628099173005</v>
      </c>
      <c r="F1231" s="88">
        <v>1298211</v>
      </c>
      <c r="G1231" s="90">
        <v>1</v>
      </c>
      <c r="H1231" s="90">
        <v>2012</v>
      </c>
      <c r="I1231" s="91" t="s">
        <v>74</v>
      </c>
      <c r="J1231" s="81">
        <f>VLOOKUP(I1231,Meters!$A$1:$B$165,2,FALSE)</f>
        <v>360177</v>
      </c>
      <c r="K1231" s="81">
        <f t="shared" si="117"/>
        <v>2.0446788134493042E-4</v>
      </c>
      <c r="L1231" s="81">
        <f t="shared" si="118"/>
        <v>4.9646963062260777E-4</v>
      </c>
      <c r="M1231" s="83">
        <f t="shared" si="119"/>
        <v>0.79605263157894735</v>
      </c>
      <c r="O1231" s="71" t="str">
        <f t="shared" si="120"/>
        <v/>
      </c>
    </row>
    <row r="1232" spans="1:15" ht="13.5" thickBot="1" x14ac:dyDescent="0.25">
      <c r="A1232" s="87" t="s">
        <v>52</v>
      </c>
      <c r="B1232" s="88">
        <v>84</v>
      </c>
      <c r="C1232" s="88">
        <v>158</v>
      </c>
      <c r="D1232" s="88">
        <v>13002</v>
      </c>
      <c r="E1232" s="89">
        <v>154.78571428571399</v>
      </c>
      <c r="F1232" s="88">
        <v>1110943</v>
      </c>
      <c r="G1232" s="90">
        <v>1</v>
      </c>
      <c r="H1232" s="90">
        <v>2012</v>
      </c>
      <c r="I1232" s="91" t="s">
        <v>74</v>
      </c>
      <c r="J1232" s="81">
        <f>VLOOKUP(I1232,Meters!$A$1:$B$165,2,FALSE)</f>
        <v>360177</v>
      </c>
      <c r="K1232" s="81">
        <f t="shared" si="117"/>
        <v>4.2974902419008987E-4</v>
      </c>
      <c r="L1232" s="81">
        <f t="shared" si="118"/>
        <v>6.1199132207969407E-4</v>
      </c>
      <c r="M1232" s="83">
        <f t="shared" si="119"/>
        <v>0.53164556962025311</v>
      </c>
      <c r="O1232" s="71" t="str">
        <f t="shared" si="120"/>
        <v/>
      </c>
    </row>
    <row r="1233" spans="1:15" ht="13.5" thickBot="1" x14ac:dyDescent="0.25">
      <c r="A1233" s="87" t="s">
        <v>65</v>
      </c>
      <c r="B1233" s="88">
        <v>1</v>
      </c>
      <c r="C1233" s="88">
        <v>1</v>
      </c>
      <c r="D1233" s="88">
        <v>1</v>
      </c>
      <c r="E1233" s="88">
        <v>1</v>
      </c>
      <c r="F1233" s="88">
        <v>70</v>
      </c>
      <c r="G1233" s="90">
        <v>1</v>
      </c>
      <c r="H1233" s="90">
        <v>2012</v>
      </c>
      <c r="I1233" s="91" t="s">
        <v>74</v>
      </c>
      <c r="J1233" s="81">
        <f>VLOOKUP(I1233,Meters!$A$1:$B$165,2,FALSE)</f>
        <v>360177</v>
      </c>
      <c r="K1233" s="81">
        <f t="shared" si="117"/>
        <v>2.7764127081962479E-6</v>
      </c>
      <c r="L1233" s="81">
        <f t="shared" si="118"/>
        <v>3.2391481595622892E-6</v>
      </c>
      <c r="M1233" s="83">
        <f t="shared" si="119"/>
        <v>1</v>
      </c>
      <c r="O1233" s="71" t="str">
        <f t="shared" si="120"/>
        <v/>
      </c>
    </row>
    <row r="1234" spans="1:15" ht="13.5" thickBot="1" x14ac:dyDescent="0.25">
      <c r="A1234" s="87" t="s">
        <v>53</v>
      </c>
      <c r="B1234" s="88">
        <v>132</v>
      </c>
      <c r="C1234" s="88">
        <v>175</v>
      </c>
      <c r="D1234" s="88">
        <v>13773</v>
      </c>
      <c r="E1234" s="89">
        <v>104.34090909090899</v>
      </c>
      <c r="F1234" s="88">
        <v>1883563</v>
      </c>
      <c r="G1234" s="90">
        <v>1</v>
      </c>
      <c r="H1234" s="90">
        <v>2012</v>
      </c>
      <c r="I1234" s="91" t="s">
        <v>74</v>
      </c>
      <c r="J1234" s="81">
        <f>VLOOKUP(I1234,Meters!$A$1:$B$165,2,FALSE)</f>
        <v>360177</v>
      </c>
      <c r="K1234" s="81">
        <f t="shared" si="117"/>
        <v>2.8969342598474915E-4</v>
      </c>
      <c r="L1234" s="81">
        <f t="shared" si="118"/>
        <v>6.6029649619801073E-4</v>
      </c>
      <c r="M1234" s="83">
        <f t="shared" si="119"/>
        <v>0.75428571428571434</v>
      </c>
      <c r="O1234" s="71" t="str">
        <f t="shared" si="120"/>
        <v/>
      </c>
    </row>
    <row r="1235" spans="1:15" ht="13.5" thickBot="1" x14ac:dyDescent="0.25">
      <c r="A1235" s="93" t="s">
        <v>8</v>
      </c>
      <c r="B1235" s="94">
        <v>8</v>
      </c>
      <c r="C1235" s="94">
        <v>8</v>
      </c>
      <c r="D1235" s="94">
        <v>131</v>
      </c>
      <c r="E1235" s="95">
        <v>16.375</v>
      </c>
      <c r="F1235" s="94">
        <v>25645</v>
      </c>
      <c r="G1235" s="96">
        <v>2</v>
      </c>
      <c r="H1235" s="96">
        <v>2012</v>
      </c>
      <c r="I1235" s="97" t="s">
        <v>75</v>
      </c>
      <c r="J1235" s="81">
        <f>VLOOKUP(I1235,Meters!$A$1:$B$165,2,FALSE)</f>
        <v>358686</v>
      </c>
      <c r="K1235" s="81">
        <f t="shared" ref="K1235:K1279" si="121">E1235/J1235</f>
        <v>4.5652743625343617E-5</v>
      </c>
      <c r="L1235" s="81">
        <f t="shared" ref="L1235:L1279" si="122">IFERROR(IF(ISBLANK(F1235),"",(E1235*(F1235/D1235)/J1235)*(1/60)),"")</f>
        <v>1.4895224049261285E-4</v>
      </c>
      <c r="M1235" s="83">
        <f t="shared" ref="M1235:M1279" si="123">B1235/C1235</f>
        <v>1</v>
      </c>
      <c r="O1235" s="71" t="str">
        <f t="shared" si="120"/>
        <v>2012-2-ext.</v>
      </c>
    </row>
    <row r="1236" spans="1:15" ht="13.5" thickBot="1" x14ac:dyDescent="0.25">
      <c r="A1236" s="93" t="s">
        <v>9</v>
      </c>
      <c r="B1236" s="94">
        <v>36</v>
      </c>
      <c r="C1236" s="94">
        <v>36</v>
      </c>
      <c r="D1236" s="94">
        <v>1593</v>
      </c>
      <c r="E1236" s="95">
        <v>44.25</v>
      </c>
      <c r="F1236" s="94">
        <v>170486</v>
      </c>
      <c r="G1236" s="96">
        <v>2</v>
      </c>
      <c r="H1236" s="96">
        <v>2012</v>
      </c>
      <c r="I1236" s="97" t="s">
        <v>75</v>
      </c>
      <c r="J1236" s="81">
        <f>VLOOKUP(I1236,Meters!$A$1:$B$165,2,FALSE)</f>
        <v>358686</v>
      </c>
      <c r="K1236" s="81">
        <f t="shared" si="121"/>
        <v>1.2336695605627207E-4</v>
      </c>
      <c r="L1236" s="81">
        <f t="shared" si="122"/>
        <v>2.2004958014448206E-4</v>
      </c>
      <c r="M1236" s="83">
        <f t="shared" si="123"/>
        <v>1</v>
      </c>
      <c r="O1236" s="71" t="str">
        <f t="shared" si="120"/>
        <v/>
      </c>
    </row>
    <row r="1237" spans="1:15" ht="13.5" thickBot="1" x14ac:dyDescent="0.25">
      <c r="A1237" s="93" t="s">
        <v>10</v>
      </c>
      <c r="B1237" s="94">
        <v>1</v>
      </c>
      <c r="C1237" s="94">
        <v>1</v>
      </c>
      <c r="D1237" s="94">
        <v>1969</v>
      </c>
      <c r="E1237" s="94">
        <v>1969</v>
      </c>
      <c r="F1237" s="94">
        <v>113476</v>
      </c>
      <c r="G1237" s="96">
        <v>2</v>
      </c>
      <c r="H1237" s="96">
        <v>2012</v>
      </c>
      <c r="I1237" s="97" t="s">
        <v>75</v>
      </c>
      <c r="J1237" s="81">
        <f>VLOOKUP(I1237,Meters!$A$1:$B$165,2,FALSE)</f>
        <v>358686</v>
      </c>
      <c r="K1237" s="81">
        <f t="shared" si="121"/>
        <v>5.4894810502779589E-3</v>
      </c>
      <c r="L1237" s="81">
        <f t="shared" si="122"/>
        <v>5.2727641075109334E-3</v>
      </c>
      <c r="M1237" s="83">
        <f t="shared" si="123"/>
        <v>1</v>
      </c>
      <c r="O1237" s="71" t="str">
        <f t="shared" si="120"/>
        <v/>
      </c>
    </row>
    <row r="1238" spans="1:15" ht="13.5" thickBot="1" x14ac:dyDescent="0.25">
      <c r="A1238" s="93" t="s">
        <v>11</v>
      </c>
      <c r="B1238" s="94">
        <v>5</v>
      </c>
      <c r="C1238" s="94">
        <v>12</v>
      </c>
      <c r="D1238" s="94">
        <v>113</v>
      </c>
      <c r="E1238" s="95">
        <v>22.6</v>
      </c>
      <c r="F1238" s="94">
        <v>17822</v>
      </c>
      <c r="G1238" s="96">
        <v>2</v>
      </c>
      <c r="H1238" s="96">
        <v>2012</v>
      </c>
      <c r="I1238" s="97" t="s">
        <v>75</v>
      </c>
      <c r="J1238" s="81">
        <f>VLOOKUP(I1238,Meters!$A$1:$B$165,2,FALSE)</f>
        <v>358686</v>
      </c>
      <c r="K1238" s="81">
        <f t="shared" si="121"/>
        <v>6.3007756087497151E-5</v>
      </c>
      <c r="L1238" s="81">
        <f t="shared" si="122"/>
        <v>1.6562304262409647E-4</v>
      </c>
      <c r="M1238" s="83">
        <f t="shared" si="123"/>
        <v>0.41666666666666669</v>
      </c>
      <c r="O1238" s="71" t="str">
        <f t="shared" si="120"/>
        <v/>
      </c>
    </row>
    <row r="1239" spans="1:15" ht="13.5" thickBot="1" x14ac:dyDescent="0.25">
      <c r="A1239" s="93" t="s">
        <v>12</v>
      </c>
      <c r="B1239" s="94">
        <v>43</v>
      </c>
      <c r="C1239" s="94">
        <v>87</v>
      </c>
      <c r="D1239" s="94">
        <v>9563</v>
      </c>
      <c r="E1239" s="95">
        <v>222.39534883720901</v>
      </c>
      <c r="F1239" s="94">
        <v>936143</v>
      </c>
      <c r="G1239" s="96">
        <v>2</v>
      </c>
      <c r="H1239" s="96">
        <v>2012</v>
      </c>
      <c r="I1239" s="97" t="s">
        <v>75</v>
      </c>
      <c r="J1239" s="81">
        <f>VLOOKUP(I1239,Meters!$A$1:$B$165,2,FALSE)</f>
        <v>358686</v>
      </c>
      <c r="K1239" s="81">
        <f t="shared" si="121"/>
        <v>6.2002795993489849E-4</v>
      </c>
      <c r="L1239" s="81">
        <f t="shared" si="122"/>
        <v>1.0115982336389134E-3</v>
      </c>
      <c r="M1239" s="83">
        <f t="shared" si="123"/>
        <v>0.4942528735632184</v>
      </c>
      <c r="O1239" s="71" t="str">
        <f t="shared" si="120"/>
        <v/>
      </c>
    </row>
    <row r="1240" spans="1:15" ht="13.5" thickBot="1" x14ac:dyDescent="0.25">
      <c r="A1240" s="93" t="s">
        <v>13</v>
      </c>
      <c r="B1240" s="94">
        <v>11</v>
      </c>
      <c r="C1240" s="94">
        <v>21</v>
      </c>
      <c r="D1240" s="94">
        <v>870</v>
      </c>
      <c r="E1240" s="95">
        <v>79.090909090908994</v>
      </c>
      <c r="F1240" s="94">
        <v>55480</v>
      </c>
      <c r="G1240" s="96">
        <v>2</v>
      </c>
      <c r="H1240" s="96">
        <v>2012</v>
      </c>
      <c r="I1240" s="97" t="s">
        <v>75</v>
      </c>
      <c r="J1240" s="81">
        <f>VLOOKUP(I1240,Meters!$A$1:$B$165,2,FALSE)</f>
        <v>358686</v>
      </c>
      <c r="K1240" s="81">
        <f t="shared" si="121"/>
        <v>2.2050180127161081E-4</v>
      </c>
      <c r="L1240" s="81">
        <f t="shared" si="122"/>
        <v>2.3435708686875417E-4</v>
      </c>
      <c r="M1240" s="83">
        <f t="shared" si="123"/>
        <v>0.52380952380952384</v>
      </c>
      <c r="O1240" s="71" t="str">
        <f t="shared" si="120"/>
        <v/>
      </c>
    </row>
    <row r="1241" spans="1:15" ht="13.5" thickBot="1" x14ac:dyDescent="0.25">
      <c r="A1241" s="93" t="s">
        <v>14</v>
      </c>
      <c r="B1241" s="94">
        <v>35</v>
      </c>
      <c r="C1241" s="94">
        <v>75</v>
      </c>
      <c r="D1241" s="94">
        <v>830</v>
      </c>
      <c r="E1241" s="95">
        <v>23.714285714285001</v>
      </c>
      <c r="F1241" s="94">
        <v>80900</v>
      </c>
      <c r="G1241" s="96">
        <v>2</v>
      </c>
      <c r="H1241" s="96">
        <v>2012</v>
      </c>
      <c r="I1241" s="97" t="s">
        <v>75</v>
      </c>
      <c r="J1241" s="81">
        <f>VLOOKUP(I1241,Meters!$A$1:$B$165,2,FALSE)</f>
        <v>358686</v>
      </c>
      <c r="K1241" s="81">
        <f t="shared" si="121"/>
        <v>6.6114333189154311E-5</v>
      </c>
      <c r="L1241" s="81">
        <f t="shared" si="122"/>
        <v>1.0740260150607597E-4</v>
      </c>
      <c r="M1241" s="83">
        <f t="shared" si="123"/>
        <v>0.46666666666666667</v>
      </c>
      <c r="O1241" s="71" t="str">
        <f t="shared" si="120"/>
        <v/>
      </c>
    </row>
    <row r="1242" spans="1:15" ht="13.5" thickBot="1" x14ac:dyDescent="0.25">
      <c r="A1242" s="93" t="s">
        <v>15</v>
      </c>
      <c r="B1242" s="94">
        <v>9</v>
      </c>
      <c r="C1242" s="94">
        <v>13</v>
      </c>
      <c r="D1242" s="94">
        <v>1866</v>
      </c>
      <c r="E1242" s="95">
        <v>207.333333333333</v>
      </c>
      <c r="F1242" s="94">
        <v>378189</v>
      </c>
      <c r="G1242" s="96">
        <v>2</v>
      </c>
      <c r="H1242" s="96">
        <v>2012</v>
      </c>
      <c r="I1242" s="97" t="s">
        <v>75</v>
      </c>
      <c r="J1242" s="81">
        <f>VLOOKUP(I1242,Meters!$A$1:$B$165,2,FALSE)</f>
        <v>358686</v>
      </c>
      <c r="K1242" s="81">
        <f t="shared" si="121"/>
        <v>5.7803575643691979E-4</v>
      </c>
      <c r="L1242" s="81">
        <f t="shared" si="122"/>
        <v>1.952543450260113E-3</v>
      </c>
      <c r="M1242" s="83">
        <f t="shared" si="123"/>
        <v>0.69230769230769229</v>
      </c>
      <c r="O1242" s="71" t="str">
        <f t="shared" si="120"/>
        <v>2012-2-ext.</v>
      </c>
    </row>
    <row r="1243" spans="1:15" ht="13.5" thickBot="1" x14ac:dyDescent="0.25">
      <c r="A1243" s="93" t="s">
        <v>16</v>
      </c>
      <c r="B1243" s="94">
        <v>65</v>
      </c>
      <c r="C1243" s="94">
        <v>84</v>
      </c>
      <c r="D1243" s="94">
        <v>148</v>
      </c>
      <c r="E1243" s="95">
        <v>2.276923076923</v>
      </c>
      <c r="F1243" s="94">
        <v>18731</v>
      </c>
      <c r="G1243" s="96">
        <v>2</v>
      </c>
      <c r="H1243" s="96">
        <v>2012</v>
      </c>
      <c r="I1243" s="97" t="s">
        <v>75</v>
      </c>
      <c r="J1243" s="81">
        <f>VLOOKUP(I1243,Meters!$A$1:$B$165,2,FALSE)</f>
        <v>358686</v>
      </c>
      <c r="K1243" s="81">
        <f t="shared" si="121"/>
        <v>6.3479563655202604E-6</v>
      </c>
      <c r="L1243" s="81">
        <f t="shared" si="122"/>
        <v>1.3390041743531529E-5</v>
      </c>
      <c r="M1243" s="83">
        <f t="shared" si="123"/>
        <v>0.77380952380952384</v>
      </c>
      <c r="O1243" s="71" t="str">
        <f t="shared" si="120"/>
        <v/>
      </c>
    </row>
    <row r="1244" spans="1:15" ht="13.5" thickBot="1" x14ac:dyDescent="0.25">
      <c r="A1244" s="93" t="s">
        <v>17</v>
      </c>
      <c r="B1244" s="94">
        <v>5</v>
      </c>
      <c r="C1244" s="94">
        <v>5</v>
      </c>
      <c r="D1244" s="94">
        <v>206</v>
      </c>
      <c r="E1244" s="95">
        <v>41.2</v>
      </c>
      <c r="F1244" s="94">
        <v>21971</v>
      </c>
      <c r="G1244" s="96">
        <v>2</v>
      </c>
      <c r="H1244" s="96">
        <v>2012</v>
      </c>
      <c r="I1244" s="97" t="s">
        <v>75</v>
      </c>
      <c r="J1244" s="81">
        <f>VLOOKUP(I1244,Meters!$A$1:$B$165,2,FALSE)</f>
        <v>358686</v>
      </c>
      <c r="K1244" s="81">
        <f t="shared" si="121"/>
        <v>1.1486369693826914E-4</v>
      </c>
      <c r="L1244" s="81">
        <f t="shared" si="122"/>
        <v>2.0418044380507373E-4</v>
      </c>
      <c r="M1244" s="83">
        <f t="shared" si="123"/>
        <v>1</v>
      </c>
      <c r="O1244" s="71" t="str">
        <f t="shared" si="120"/>
        <v/>
      </c>
    </row>
    <row r="1245" spans="1:15" ht="13.5" thickBot="1" x14ac:dyDescent="0.25">
      <c r="A1245" s="93" t="s">
        <v>18</v>
      </c>
      <c r="B1245" s="94">
        <v>277</v>
      </c>
      <c r="C1245" s="94">
        <v>355</v>
      </c>
      <c r="D1245" s="94">
        <v>0</v>
      </c>
      <c r="E1245" s="94">
        <v>0</v>
      </c>
      <c r="F1245" s="94">
        <v>0</v>
      </c>
      <c r="G1245" s="96">
        <v>2</v>
      </c>
      <c r="H1245" s="96">
        <v>2012</v>
      </c>
      <c r="I1245" s="97" t="s">
        <v>75</v>
      </c>
      <c r="J1245" s="81">
        <f>VLOOKUP(I1245,Meters!$A$1:$B$165,2,FALSE)</f>
        <v>358686</v>
      </c>
      <c r="K1245" s="81">
        <f t="shared" si="121"/>
        <v>0</v>
      </c>
      <c r="L1245" s="81" t="str">
        <f t="shared" si="122"/>
        <v/>
      </c>
      <c r="M1245" s="83">
        <f t="shared" si="123"/>
        <v>0.78028169014084503</v>
      </c>
      <c r="O1245" s="71" t="e">
        <f t="shared" si="120"/>
        <v>#DIV/0!</v>
      </c>
    </row>
    <row r="1246" spans="1:15" ht="13.5" thickBot="1" x14ac:dyDescent="0.25">
      <c r="A1246" s="93" t="s">
        <v>19</v>
      </c>
      <c r="B1246" s="94">
        <v>40</v>
      </c>
      <c r="C1246" s="94">
        <v>44</v>
      </c>
      <c r="D1246" s="94">
        <v>1585</v>
      </c>
      <c r="E1246" s="95">
        <v>39.625</v>
      </c>
      <c r="F1246" s="94">
        <v>149199</v>
      </c>
      <c r="G1246" s="96">
        <v>2</v>
      </c>
      <c r="H1246" s="96">
        <v>2012</v>
      </c>
      <c r="I1246" s="97" t="s">
        <v>75</v>
      </c>
      <c r="J1246" s="81">
        <f>VLOOKUP(I1246,Meters!$A$1:$B$165,2,FALSE)</f>
        <v>358686</v>
      </c>
      <c r="K1246" s="81">
        <f t="shared" si="121"/>
        <v>1.1047266968880859E-4</v>
      </c>
      <c r="L1246" s="81">
        <f t="shared" si="122"/>
        <v>1.7331663349001632E-4</v>
      </c>
      <c r="M1246" s="83">
        <f t="shared" si="123"/>
        <v>0.90909090909090906</v>
      </c>
      <c r="O1246" s="71" t="str">
        <f t="shared" si="120"/>
        <v/>
      </c>
    </row>
    <row r="1247" spans="1:15" ht="13.5" thickBot="1" x14ac:dyDescent="0.25">
      <c r="A1247" s="93" t="s">
        <v>20</v>
      </c>
      <c r="B1247" s="94">
        <v>23</v>
      </c>
      <c r="C1247" s="94">
        <v>39</v>
      </c>
      <c r="D1247" s="94">
        <v>178</v>
      </c>
      <c r="E1247" s="95">
        <v>7.739130434782</v>
      </c>
      <c r="F1247" s="94">
        <v>35537</v>
      </c>
      <c r="G1247" s="96">
        <v>2</v>
      </c>
      <c r="H1247" s="96">
        <v>2012</v>
      </c>
      <c r="I1247" s="97" t="s">
        <v>75</v>
      </c>
      <c r="J1247" s="81">
        <f>VLOOKUP(I1247,Meters!$A$1:$B$165,2,FALSE)</f>
        <v>358686</v>
      </c>
      <c r="K1247" s="81">
        <f t="shared" si="121"/>
        <v>2.1576338175401326E-5</v>
      </c>
      <c r="L1247" s="81">
        <f t="shared" si="122"/>
        <v>7.1793851099179491E-5</v>
      </c>
      <c r="M1247" s="83">
        <f t="shared" si="123"/>
        <v>0.58974358974358976</v>
      </c>
      <c r="O1247" s="71" t="str">
        <f t="shared" si="120"/>
        <v>2012-2-ext.</v>
      </c>
    </row>
    <row r="1248" spans="1:15" ht="13.5" thickBot="1" x14ac:dyDescent="0.25">
      <c r="A1248" s="93" t="s">
        <v>21</v>
      </c>
      <c r="B1248" s="94">
        <v>1</v>
      </c>
      <c r="C1248" s="94">
        <v>1</v>
      </c>
      <c r="D1248" s="94">
        <v>7</v>
      </c>
      <c r="E1248" s="94">
        <v>7</v>
      </c>
      <c r="F1248" s="94">
        <v>1015</v>
      </c>
      <c r="G1248" s="96">
        <v>2</v>
      </c>
      <c r="H1248" s="96">
        <v>2012</v>
      </c>
      <c r="I1248" s="97" t="s">
        <v>75</v>
      </c>
      <c r="J1248" s="81">
        <f>VLOOKUP(I1248,Meters!$A$1:$B$165,2,FALSE)</f>
        <v>358686</v>
      </c>
      <c r="K1248" s="81">
        <f t="shared" si="121"/>
        <v>1.9515676664269026E-5</v>
      </c>
      <c r="L1248" s="81">
        <f t="shared" si="122"/>
        <v>4.716288527198348E-5</v>
      </c>
      <c r="M1248" s="83">
        <f t="shared" si="123"/>
        <v>1</v>
      </c>
      <c r="O1248" s="71" t="str">
        <f t="shared" si="120"/>
        <v/>
      </c>
    </row>
    <row r="1249" spans="1:15" ht="13.5" thickBot="1" x14ac:dyDescent="0.25">
      <c r="A1249" s="93" t="s">
        <v>22</v>
      </c>
      <c r="B1249" s="94">
        <v>25</v>
      </c>
      <c r="C1249" s="94">
        <v>53</v>
      </c>
      <c r="D1249" s="94">
        <v>576</v>
      </c>
      <c r="E1249" s="95">
        <v>23.04</v>
      </c>
      <c r="F1249" s="94">
        <v>117152</v>
      </c>
      <c r="G1249" s="96">
        <v>2</v>
      </c>
      <c r="H1249" s="96">
        <v>2012</v>
      </c>
      <c r="I1249" s="97" t="s">
        <v>75</v>
      </c>
      <c r="J1249" s="81">
        <f>VLOOKUP(I1249,Meters!$A$1:$B$165,2,FALSE)</f>
        <v>358686</v>
      </c>
      <c r="K1249" s="81">
        <f t="shared" si="121"/>
        <v>6.4234455763536905E-5</v>
      </c>
      <c r="L1249" s="81">
        <f t="shared" si="122"/>
        <v>2.1774290976880425E-4</v>
      </c>
      <c r="M1249" s="83">
        <f t="shared" si="123"/>
        <v>0.47169811320754718</v>
      </c>
      <c r="O1249" s="71" t="str">
        <f t="shared" si="120"/>
        <v>2012-2-ext.</v>
      </c>
    </row>
    <row r="1250" spans="1:15" ht="13.5" thickBot="1" x14ac:dyDescent="0.25">
      <c r="A1250" s="93" t="s">
        <v>23</v>
      </c>
      <c r="B1250" s="94">
        <v>4</v>
      </c>
      <c r="C1250" s="94">
        <v>4</v>
      </c>
      <c r="D1250" s="94">
        <v>100</v>
      </c>
      <c r="E1250" s="94">
        <v>25</v>
      </c>
      <c r="F1250" s="94">
        <v>4207</v>
      </c>
      <c r="G1250" s="96">
        <v>2</v>
      </c>
      <c r="H1250" s="96">
        <v>2012</v>
      </c>
      <c r="I1250" s="97" t="s">
        <v>75</v>
      </c>
      <c r="J1250" s="81">
        <f>VLOOKUP(I1250,Meters!$A$1:$B$165,2,FALSE)</f>
        <v>358686</v>
      </c>
      <c r="K1250" s="81">
        <f t="shared" si="121"/>
        <v>6.9698845229532235E-5</v>
      </c>
      <c r="L1250" s="81">
        <f t="shared" si="122"/>
        <v>4.8870506980107016E-5</v>
      </c>
      <c r="M1250" s="83">
        <f t="shared" si="123"/>
        <v>1</v>
      </c>
      <c r="O1250" s="71" t="str">
        <f t="shared" si="120"/>
        <v/>
      </c>
    </row>
    <row r="1251" spans="1:15" ht="13.5" thickBot="1" x14ac:dyDescent="0.25">
      <c r="A1251" s="93" t="s">
        <v>24</v>
      </c>
      <c r="B1251" s="94">
        <v>12</v>
      </c>
      <c r="C1251" s="94">
        <v>178</v>
      </c>
      <c r="D1251" s="94">
        <v>0</v>
      </c>
      <c r="E1251" s="94">
        <v>0</v>
      </c>
      <c r="F1251" s="94">
        <v>0</v>
      </c>
      <c r="G1251" s="96">
        <v>2</v>
      </c>
      <c r="H1251" s="96">
        <v>2012</v>
      </c>
      <c r="I1251" s="97" t="s">
        <v>75</v>
      </c>
      <c r="J1251" s="81">
        <f>VLOOKUP(I1251,Meters!$A$1:$B$165,2,FALSE)</f>
        <v>358686</v>
      </c>
      <c r="K1251" s="81">
        <f t="shared" si="121"/>
        <v>0</v>
      </c>
      <c r="L1251" s="81" t="str">
        <f t="shared" si="122"/>
        <v/>
      </c>
      <c r="M1251" s="83">
        <f t="shared" si="123"/>
        <v>6.741573033707865E-2</v>
      </c>
      <c r="O1251" s="71" t="e">
        <f t="shared" si="120"/>
        <v>#DIV/0!</v>
      </c>
    </row>
    <row r="1252" spans="1:15" ht="13.5" thickBot="1" x14ac:dyDescent="0.25">
      <c r="A1252" s="93" t="s">
        <v>26</v>
      </c>
      <c r="B1252" s="94">
        <v>6</v>
      </c>
      <c r="C1252" s="94">
        <v>8</v>
      </c>
      <c r="D1252" s="94">
        <v>116</v>
      </c>
      <c r="E1252" s="95">
        <v>19.333333333333002</v>
      </c>
      <c r="F1252" s="94">
        <v>27194</v>
      </c>
      <c r="G1252" s="96">
        <v>2</v>
      </c>
      <c r="H1252" s="96">
        <v>2012</v>
      </c>
      <c r="I1252" s="97" t="s">
        <v>75</v>
      </c>
      <c r="J1252" s="81">
        <f>VLOOKUP(I1252,Meters!$A$1:$B$165,2,FALSE)</f>
        <v>358686</v>
      </c>
      <c r="K1252" s="81">
        <f t="shared" si="121"/>
        <v>5.390044031083734E-5</v>
      </c>
      <c r="L1252" s="81">
        <f t="shared" si="122"/>
        <v>2.1059893301909636E-4</v>
      </c>
      <c r="M1252" s="83">
        <f t="shared" si="123"/>
        <v>0.75</v>
      </c>
      <c r="O1252" s="71" t="str">
        <f t="shared" si="120"/>
        <v>2012-2-ext.</v>
      </c>
    </row>
    <row r="1253" spans="1:15" ht="13.5" thickBot="1" x14ac:dyDescent="0.25">
      <c r="A1253" s="93" t="s">
        <v>27</v>
      </c>
      <c r="B1253" s="94">
        <v>4</v>
      </c>
      <c r="C1253" s="94">
        <v>6</v>
      </c>
      <c r="D1253" s="94">
        <v>74</v>
      </c>
      <c r="E1253" s="95">
        <v>18.5</v>
      </c>
      <c r="F1253" s="94">
        <v>4332</v>
      </c>
      <c r="G1253" s="96">
        <v>2</v>
      </c>
      <c r="H1253" s="96">
        <v>2012</v>
      </c>
      <c r="I1253" s="97" t="s">
        <v>75</v>
      </c>
      <c r="J1253" s="81">
        <f>VLOOKUP(I1253,Meters!$A$1:$B$165,2,FALSE)</f>
        <v>358686</v>
      </c>
      <c r="K1253" s="81">
        <f t="shared" si="121"/>
        <v>5.1577145469853852E-5</v>
      </c>
      <c r="L1253" s="81">
        <f t="shared" si="122"/>
        <v>5.0322566255722274E-5</v>
      </c>
      <c r="M1253" s="83">
        <f t="shared" si="123"/>
        <v>0.66666666666666663</v>
      </c>
      <c r="O1253" s="71" t="str">
        <f t="shared" si="120"/>
        <v/>
      </c>
    </row>
    <row r="1254" spans="1:15" ht="13.5" thickBot="1" x14ac:dyDescent="0.25">
      <c r="A1254" s="93" t="s">
        <v>54</v>
      </c>
      <c r="B1254" s="94">
        <v>0</v>
      </c>
      <c r="C1254" s="94">
        <v>1</v>
      </c>
      <c r="D1254" s="94">
        <v>5</v>
      </c>
      <c r="E1254" s="92"/>
      <c r="F1254" s="94">
        <v>210</v>
      </c>
      <c r="G1254" s="96">
        <v>2</v>
      </c>
      <c r="H1254" s="96">
        <v>2012</v>
      </c>
      <c r="I1254" s="97" t="s">
        <v>75</v>
      </c>
      <c r="J1254" s="81">
        <f>VLOOKUP(I1254,Meters!$A$1:$B$165,2,FALSE)</f>
        <v>358686</v>
      </c>
      <c r="K1254" s="81">
        <f t="shared" si="121"/>
        <v>0</v>
      </c>
      <c r="L1254" s="81">
        <f t="shared" si="122"/>
        <v>0</v>
      </c>
      <c r="M1254" s="83">
        <f t="shared" si="123"/>
        <v>0</v>
      </c>
      <c r="O1254" s="71" t="str">
        <f t="shared" si="120"/>
        <v/>
      </c>
    </row>
    <row r="1255" spans="1:15" ht="13.5" thickBot="1" x14ac:dyDescent="0.25">
      <c r="A1255" s="93" t="s">
        <v>28</v>
      </c>
      <c r="B1255" s="94">
        <v>120</v>
      </c>
      <c r="C1255" s="94">
        <v>126</v>
      </c>
      <c r="D1255" s="94">
        <v>3785</v>
      </c>
      <c r="E1255" s="95">
        <v>31.541666666666</v>
      </c>
      <c r="F1255" s="94">
        <v>345285</v>
      </c>
      <c r="G1255" s="96">
        <v>2</v>
      </c>
      <c r="H1255" s="96">
        <v>2012</v>
      </c>
      <c r="I1255" s="97" t="s">
        <v>75</v>
      </c>
      <c r="J1255" s="81">
        <f>VLOOKUP(I1255,Meters!$A$1:$B$165,2,FALSE)</f>
        <v>358686</v>
      </c>
      <c r="K1255" s="81">
        <f t="shared" si="121"/>
        <v>8.7936709731257983E-5</v>
      </c>
      <c r="L1255" s="81">
        <f t="shared" si="122"/>
        <v>1.3369980986154738E-4</v>
      </c>
      <c r="M1255" s="83">
        <f t="shared" si="123"/>
        <v>0.95238095238095233</v>
      </c>
      <c r="O1255" s="71" t="str">
        <f t="shared" si="120"/>
        <v/>
      </c>
    </row>
    <row r="1256" spans="1:15" ht="13.5" thickBot="1" x14ac:dyDescent="0.25">
      <c r="A1256" s="93" t="s">
        <v>30</v>
      </c>
      <c r="B1256" s="94">
        <v>691</v>
      </c>
      <c r="C1256" s="94">
        <v>691</v>
      </c>
      <c r="D1256" s="94">
        <v>9232</v>
      </c>
      <c r="E1256" s="95">
        <v>13.360347322719999</v>
      </c>
      <c r="F1256" s="94">
        <v>980879</v>
      </c>
      <c r="G1256" s="96">
        <v>2</v>
      </c>
      <c r="H1256" s="96">
        <v>2012</v>
      </c>
      <c r="I1256" s="97" t="s">
        <v>75</v>
      </c>
      <c r="J1256" s="81">
        <f>VLOOKUP(I1256,Meters!$A$1:$B$165,2,FALSE)</f>
        <v>358686</v>
      </c>
      <c r="K1256" s="81">
        <f t="shared" si="121"/>
        <v>3.7248031210362263E-5</v>
      </c>
      <c r="L1256" s="81">
        <f t="shared" si="122"/>
        <v>6.5958643135450841E-5</v>
      </c>
      <c r="M1256" s="83">
        <f t="shared" si="123"/>
        <v>1</v>
      </c>
      <c r="O1256" s="71" t="str">
        <f t="shared" si="120"/>
        <v/>
      </c>
    </row>
    <row r="1257" spans="1:15" ht="13.5" thickBot="1" x14ac:dyDescent="0.25">
      <c r="A1257" s="93" t="s">
        <v>31</v>
      </c>
      <c r="B1257" s="94">
        <v>66</v>
      </c>
      <c r="C1257" s="94">
        <v>124</v>
      </c>
      <c r="D1257" s="94">
        <v>12573</v>
      </c>
      <c r="E1257" s="95">
        <v>190.5</v>
      </c>
      <c r="F1257" s="94">
        <v>1003399</v>
      </c>
      <c r="G1257" s="96">
        <v>2</v>
      </c>
      <c r="H1257" s="96">
        <v>2012</v>
      </c>
      <c r="I1257" s="97" t="s">
        <v>75</v>
      </c>
      <c r="J1257" s="81">
        <f>VLOOKUP(I1257,Meters!$A$1:$B$165,2,FALSE)</f>
        <v>358686</v>
      </c>
      <c r="K1257" s="81">
        <f t="shared" si="121"/>
        <v>5.3110520064903561E-4</v>
      </c>
      <c r="L1257" s="81">
        <f t="shared" si="122"/>
        <v>7.0642173337845881E-4</v>
      </c>
      <c r="M1257" s="83">
        <f t="shared" si="123"/>
        <v>0.532258064516129</v>
      </c>
      <c r="O1257" s="71" t="str">
        <f t="shared" si="120"/>
        <v/>
      </c>
    </row>
    <row r="1258" spans="1:15" ht="13.5" thickBot="1" x14ac:dyDescent="0.25">
      <c r="A1258" s="93" t="s">
        <v>32</v>
      </c>
      <c r="B1258" s="94">
        <v>25</v>
      </c>
      <c r="C1258" s="94">
        <v>29</v>
      </c>
      <c r="D1258" s="94">
        <v>1642</v>
      </c>
      <c r="E1258" s="95">
        <v>65.680000000000007</v>
      </c>
      <c r="F1258" s="94">
        <v>276268</v>
      </c>
      <c r="G1258" s="96">
        <v>2</v>
      </c>
      <c r="H1258" s="96">
        <v>2012</v>
      </c>
      <c r="I1258" s="97" t="s">
        <v>75</v>
      </c>
      <c r="J1258" s="81">
        <f>VLOOKUP(I1258,Meters!$A$1:$B$165,2,FALSE)</f>
        <v>358686</v>
      </c>
      <c r="K1258" s="81">
        <f t="shared" si="121"/>
        <v>1.8311280618702711E-4</v>
      </c>
      <c r="L1258" s="81">
        <f t="shared" si="122"/>
        <v>5.1348161530326438E-4</v>
      </c>
      <c r="M1258" s="83">
        <f t="shared" si="123"/>
        <v>0.86206896551724133</v>
      </c>
      <c r="O1258" s="71" t="str">
        <f t="shared" si="120"/>
        <v/>
      </c>
    </row>
    <row r="1259" spans="1:15" ht="13.5" thickBot="1" x14ac:dyDescent="0.25">
      <c r="A1259" s="93" t="s">
        <v>33</v>
      </c>
      <c r="B1259" s="94">
        <v>3</v>
      </c>
      <c r="C1259" s="94">
        <v>18</v>
      </c>
      <c r="D1259" s="94">
        <v>85</v>
      </c>
      <c r="E1259" s="95">
        <v>28.333333333333002</v>
      </c>
      <c r="F1259" s="94">
        <v>28700</v>
      </c>
      <c r="G1259" s="96">
        <v>2</v>
      </c>
      <c r="H1259" s="96">
        <v>2012</v>
      </c>
      <c r="I1259" s="97" t="s">
        <v>75</v>
      </c>
      <c r="J1259" s="81">
        <f>VLOOKUP(I1259,Meters!$A$1:$B$165,2,FALSE)</f>
        <v>358686</v>
      </c>
      <c r="K1259" s="81">
        <f t="shared" si="121"/>
        <v>7.899202459346895E-5</v>
      </c>
      <c r="L1259" s="81">
        <f t="shared" si="122"/>
        <v>4.445237462416781E-4</v>
      </c>
      <c r="M1259" s="83">
        <f t="shared" si="123"/>
        <v>0.16666666666666666</v>
      </c>
      <c r="O1259" s="71" t="str">
        <f t="shared" si="120"/>
        <v>2012-2-ext.</v>
      </c>
    </row>
    <row r="1260" spans="1:15" ht="13.5" thickBot="1" x14ac:dyDescent="0.25">
      <c r="A1260" s="93" t="s">
        <v>34</v>
      </c>
      <c r="B1260" s="94">
        <v>1</v>
      </c>
      <c r="C1260" s="94">
        <v>1</v>
      </c>
      <c r="D1260" s="94">
        <v>174</v>
      </c>
      <c r="E1260" s="94">
        <v>174</v>
      </c>
      <c r="F1260" s="94">
        <v>13509</v>
      </c>
      <c r="G1260" s="96">
        <v>2</v>
      </c>
      <c r="H1260" s="96">
        <v>2012</v>
      </c>
      <c r="I1260" s="97" t="s">
        <v>75</v>
      </c>
      <c r="J1260" s="81">
        <f>VLOOKUP(I1260,Meters!$A$1:$B$165,2,FALSE)</f>
        <v>358686</v>
      </c>
      <c r="K1260" s="81">
        <f t="shared" si="121"/>
        <v>4.8510396279754435E-4</v>
      </c>
      <c r="L1260" s="81">
        <f t="shared" si="122"/>
        <v>6.2770780013716727E-4</v>
      </c>
      <c r="M1260" s="83">
        <f t="shared" si="123"/>
        <v>1</v>
      </c>
      <c r="O1260" s="71" t="str">
        <f t="shared" si="120"/>
        <v/>
      </c>
    </row>
    <row r="1261" spans="1:15" ht="13.5" thickBot="1" x14ac:dyDescent="0.25">
      <c r="A1261" s="93" t="s">
        <v>55</v>
      </c>
      <c r="B1261" s="94">
        <v>2</v>
      </c>
      <c r="C1261" s="94">
        <v>2</v>
      </c>
      <c r="D1261" s="94">
        <v>3</v>
      </c>
      <c r="E1261" s="95">
        <v>1.5</v>
      </c>
      <c r="F1261" s="94">
        <v>39</v>
      </c>
      <c r="G1261" s="96">
        <v>2</v>
      </c>
      <c r="H1261" s="96">
        <v>2012</v>
      </c>
      <c r="I1261" s="97" t="s">
        <v>75</v>
      </c>
      <c r="J1261" s="81">
        <f>VLOOKUP(I1261,Meters!$A$1:$B$165,2,FALSE)</f>
        <v>358686</v>
      </c>
      <c r="K1261" s="81">
        <f t="shared" si="121"/>
        <v>4.1819307137719346E-6</v>
      </c>
      <c r="L1261" s="81">
        <f t="shared" si="122"/>
        <v>9.0608498798391904E-7</v>
      </c>
      <c r="M1261" s="83">
        <f t="shared" si="123"/>
        <v>1</v>
      </c>
      <c r="O1261" s="71" t="str">
        <f t="shared" si="120"/>
        <v/>
      </c>
    </row>
    <row r="1262" spans="1:15" ht="13.5" thickBot="1" x14ac:dyDescent="0.25">
      <c r="A1262" s="93" t="s">
        <v>35</v>
      </c>
      <c r="B1262" s="94">
        <v>3</v>
      </c>
      <c r="C1262" s="94">
        <v>6</v>
      </c>
      <c r="D1262" s="94">
        <v>5</v>
      </c>
      <c r="E1262" s="95">
        <v>1.6666666666659999</v>
      </c>
      <c r="F1262" s="94">
        <v>681</v>
      </c>
      <c r="G1262" s="96">
        <v>2</v>
      </c>
      <c r="H1262" s="96">
        <v>2012</v>
      </c>
      <c r="I1262" s="97" t="s">
        <v>75</v>
      </c>
      <c r="J1262" s="81">
        <f>VLOOKUP(I1262,Meters!$A$1:$B$165,2,FALSE)</f>
        <v>358686</v>
      </c>
      <c r="K1262" s="81">
        <f t="shared" si="121"/>
        <v>4.6465896819669574E-6</v>
      </c>
      <c r="L1262" s="81">
        <f t="shared" si="122"/>
        <v>1.0547758578064991E-5</v>
      </c>
      <c r="M1262" s="83">
        <f t="shared" si="123"/>
        <v>0.5</v>
      </c>
      <c r="O1262" s="71" t="str">
        <f t="shared" si="120"/>
        <v/>
      </c>
    </row>
    <row r="1263" spans="1:15" ht="13.5" thickBot="1" x14ac:dyDescent="0.25">
      <c r="A1263" s="93" t="s">
        <v>36</v>
      </c>
      <c r="B1263" s="94">
        <v>47</v>
      </c>
      <c r="C1263" s="94">
        <v>88</v>
      </c>
      <c r="D1263" s="94">
        <v>2404</v>
      </c>
      <c r="E1263" s="95">
        <v>51.148936170211996</v>
      </c>
      <c r="F1263" s="94">
        <v>250852</v>
      </c>
      <c r="G1263" s="96">
        <v>2</v>
      </c>
      <c r="H1263" s="96">
        <v>2012</v>
      </c>
      <c r="I1263" s="97" t="s">
        <v>75</v>
      </c>
      <c r="J1263" s="81">
        <f>VLOOKUP(I1263,Meters!$A$1:$B$165,2,FALSE)</f>
        <v>358686</v>
      </c>
      <c r="K1263" s="81">
        <f t="shared" si="121"/>
        <v>1.4260087143131317E-4</v>
      </c>
      <c r="L1263" s="81">
        <f t="shared" si="122"/>
        <v>2.4800134359600503E-4</v>
      </c>
      <c r="M1263" s="83">
        <f t="shared" si="123"/>
        <v>0.53409090909090906</v>
      </c>
      <c r="O1263" s="71" t="str">
        <f t="shared" si="120"/>
        <v/>
      </c>
    </row>
    <row r="1264" spans="1:15" ht="13.5" thickBot="1" x14ac:dyDescent="0.25">
      <c r="A1264" s="93" t="s">
        <v>37</v>
      </c>
      <c r="B1264" s="94">
        <v>16</v>
      </c>
      <c r="C1264" s="94">
        <v>55</v>
      </c>
      <c r="D1264" s="94">
        <v>141</v>
      </c>
      <c r="E1264" s="95">
        <v>8.8125</v>
      </c>
      <c r="F1264" s="94">
        <v>13092</v>
      </c>
      <c r="G1264" s="96">
        <v>2</v>
      </c>
      <c r="H1264" s="96">
        <v>2012</v>
      </c>
      <c r="I1264" s="97" t="s">
        <v>75</v>
      </c>
      <c r="J1264" s="81">
        <f>VLOOKUP(I1264,Meters!$A$1:$B$165,2,FALSE)</f>
        <v>358686</v>
      </c>
      <c r="K1264" s="81">
        <f t="shared" si="121"/>
        <v>2.4568842943410114E-5</v>
      </c>
      <c r="L1264" s="81">
        <f t="shared" si="122"/>
        <v>3.8020720072709838E-5</v>
      </c>
      <c r="M1264" s="83">
        <f t="shared" si="123"/>
        <v>0.29090909090909089</v>
      </c>
      <c r="O1264" s="71" t="str">
        <f t="shared" si="120"/>
        <v/>
      </c>
    </row>
    <row r="1265" spans="1:15" ht="13.5" thickBot="1" x14ac:dyDescent="0.25">
      <c r="A1265" s="93" t="s">
        <v>38</v>
      </c>
      <c r="B1265" s="94">
        <v>4</v>
      </c>
      <c r="C1265" s="94">
        <v>6</v>
      </c>
      <c r="D1265" s="94">
        <v>1213</v>
      </c>
      <c r="E1265" s="95">
        <v>303.25</v>
      </c>
      <c r="F1265" s="94">
        <v>78181</v>
      </c>
      <c r="G1265" s="96">
        <v>2</v>
      </c>
      <c r="H1265" s="96">
        <v>2012</v>
      </c>
      <c r="I1265" s="97" t="s">
        <v>75</v>
      </c>
      <c r="J1265" s="81">
        <f>VLOOKUP(I1265,Meters!$A$1:$B$165,2,FALSE)</f>
        <v>358686</v>
      </c>
      <c r="K1265" s="81">
        <f t="shared" si="121"/>
        <v>8.4544699263422603E-4</v>
      </c>
      <c r="L1265" s="81">
        <f t="shared" si="122"/>
        <v>9.0818756981500993E-4</v>
      </c>
      <c r="M1265" s="83">
        <f t="shared" si="123"/>
        <v>0.66666666666666663</v>
      </c>
      <c r="O1265" s="71" t="str">
        <f t="shared" si="120"/>
        <v/>
      </c>
    </row>
    <row r="1266" spans="1:15" ht="13.5" thickBot="1" x14ac:dyDescent="0.25">
      <c r="A1266" s="93" t="s">
        <v>39</v>
      </c>
      <c r="B1266" s="94">
        <v>127</v>
      </c>
      <c r="C1266" s="94">
        <v>128</v>
      </c>
      <c r="D1266" s="94">
        <v>12747</v>
      </c>
      <c r="E1266" s="95">
        <v>100.370078740157</v>
      </c>
      <c r="F1266" s="94">
        <v>678074</v>
      </c>
      <c r="G1266" s="96">
        <v>2</v>
      </c>
      <c r="H1266" s="96">
        <v>2012</v>
      </c>
      <c r="I1266" s="97" t="s">
        <v>75</v>
      </c>
      <c r="J1266" s="81">
        <f>VLOOKUP(I1266,Meters!$A$1:$B$165,2,FALSE)</f>
        <v>358686</v>
      </c>
      <c r="K1266" s="81">
        <f t="shared" si="121"/>
        <v>2.7982714335144667E-4</v>
      </c>
      <c r="L1266" s="81">
        <f t="shared" si="122"/>
        <v>2.4808910645758326E-4</v>
      </c>
      <c r="M1266" s="83">
        <f t="shared" si="123"/>
        <v>0.9921875</v>
      </c>
      <c r="O1266" s="71" t="str">
        <f t="shared" si="120"/>
        <v/>
      </c>
    </row>
    <row r="1267" spans="1:15" ht="13.5" thickBot="1" x14ac:dyDescent="0.25">
      <c r="A1267" s="93" t="s">
        <v>41</v>
      </c>
      <c r="B1267" s="94">
        <v>2</v>
      </c>
      <c r="C1267" s="94">
        <v>2</v>
      </c>
      <c r="D1267" s="94">
        <v>42</v>
      </c>
      <c r="E1267" s="94">
        <v>21</v>
      </c>
      <c r="F1267" s="94">
        <v>1676</v>
      </c>
      <c r="G1267" s="96">
        <v>2</v>
      </c>
      <c r="H1267" s="96">
        <v>2012</v>
      </c>
      <c r="I1267" s="97" t="s">
        <v>75</v>
      </c>
      <c r="J1267" s="81">
        <f>VLOOKUP(I1267,Meters!$A$1:$B$165,2,FALSE)</f>
        <v>358686</v>
      </c>
      <c r="K1267" s="81">
        <f t="shared" si="121"/>
        <v>5.854702999280708E-5</v>
      </c>
      <c r="L1267" s="81">
        <f t="shared" si="122"/>
        <v>3.8938421534898674E-5</v>
      </c>
      <c r="M1267" s="83">
        <f t="shared" si="123"/>
        <v>1</v>
      </c>
      <c r="O1267" s="71" t="str">
        <f t="shared" si="120"/>
        <v/>
      </c>
    </row>
    <row r="1268" spans="1:15" ht="13.5" thickBot="1" x14ac:dyDescent="0.25">
      <c r="A1268" s="93" t="s">
        <v>43</v>
      </c>
      <c r="B1268" s="94">
        <v>37</v>
      </c>
      <c r="C1268" s="94">
        <v>40</v>
      </c>
      <c r="D1268" s="94">
        <v>166</v>
      </c>
      <c r="E1268" s="95">
        <v>4.4864864864860001</v>
      </c>
      <c r="F1268" s="94">
        <v>31213</v>
      </c>
      <c r="G1268" s="96">
        <v>2</v>
      </c>
      <c r="H1268" s="96">
        <v>2012</v>
      </c>
      <c r="I1268" s="97" t="s">
        <v>75</v>
      </c>
      <c r="J1268" s="81">
        <f>VLOOKUP(I1268,Meters!$A$1:$B$165,2,FALSE)</f>
        <v>358686</v>
      </c>
      <c r="K1268" s="81">
        <f t="shared" si="121"/>
        <v>1.2508117089839024E-5</v>
      </c>
      <c r="L1268" s="81">
        <f t="shared" si="122"/>
        <v>3.9198379390074844E-5</v>
      </c>
      <c r="M1268" s="83">
        <f t="shared" si="123"/>
        <v>0.92500000000000004</v>
      </c>
      <c r="O1268" s="71" t="str">
        <f t="shared" si="120"/>
        <v>2012-2-ext.</v>
      </c>
    </row>
    <row r="1269" spans="1:15" ht="13.5" thickBot="1" x14ac:dyDescent="0.25">
      <c r="A1269" s="93" t="s">
        <v>44</v>
      </c>
      <c r="B1269" s="94">
        <v>9</v>
      </c>
      <c r="C1269" s="94">
        <v>13</v>
      </c>
      <c r="D1269" s="94">
        <v>114</v>
      </c>
      <c r="E1269" s="95">
        <v>12.666666666666</v>
      </c>
      <c r="F1269" s="94">
        <v>24255</v>
      </c>
      <c r="G1269" s="96">
        <v>2</v>
      </c>
      <c r="H1269" s="96">
        <v>2012</v>
      </c>
      <c r="I1269" s="97" t="s">
        <v>75</v>
      </c>
      <c r="J1269" s="81">
        <f>VLOOKUP(I1269,Meters!$A$1:$B$165,2,FALSE)</f>
        <v>358686</v>
      </c>
      <c r="K1269" s="81">
        <f t="shared" si="121"/>
        <v>3.5314081582961138E-5</v>
      </c>
      <c r="L1269" s="81">
        <f t="shared" si="122"/>
        <v>1.25225591929053E-4</v>
      </c>
      <c r="M1269" s="83">
        <f t="shared" si="123"/>
        <v>0.69230769230769229</v>
      </c>
      <c r="O1269" s="71" t="str">
        <f t="shared" si="120"/>
        <v>2012-2-ext.</v>
      </c>
    </row>
    <row r="1270" spans="1:15" ht="13.5" thickBot="1" x14ac:dyDescent="0.25">
      <c r="A1270" s="93" t="s">
        <v>45</v>
      </c>
      <c r="B1270" s="94">
        <v>9</v>
      </c>
      <c r="C1270" s="94">
        <v>14</v>
      </c>
      <c r="D1270" s="94">
        <v>654</v>
      </c>
      <c r="E1270" s="95">
        <v>72.666666666666003</v>
      </c>
      <c r="F1270" s="94">
        <v>131383</v>
      </c>
      <c r="G1270" s="96">
        <v>2</v>
      </c>
      <c r="H1270" s="96">
        <v>2012</v>
      </c>
      <c r="I1270" s="97" t="s">
        <v>75</v>
      </c>
      <c r="J1270" s="81">
        <f>VLOOKUP(I1270,Meters!$A$1:$B$165,2,FALSE)</f>
        <v>358686</v>
      </c>
      <c r="K1270" s="81">
        <f t="shared" si="121"/>
        <v>2.0259131013383852E-4</v>
      </c>
      <c r="L1270" s="81">
        <f t="shared" si="122"/>
        <v>6.7831432465122589E-4</v>
      </c>
      <c r="M1270" s="83">
        <f t="shared" si="123"/>
        <v>0.6428571428571429</v>
      </c>
      <c r="O1270" s="71" t="str">
        <f t="shared" si="120"/>
        <v>2012-2-ext.</v>
      </c>
    </row>
    <row r="1271" spans="1:15" ht="13.5" thickBot="1" x14ac:dyDescent="0.25">
      <c r="A1271" s="93" t="s">
        <v>46</v>
      </c>
      <c r="B1271" s="94">
        <v>71</v>
      </c>
      <c r="C1271" s="94">
        <v>112</v>
      </c>
      <c r="D1271" s="94">
        <v>6108</v>
      </c>
      <c r="E1271" s="95">
        <v>86.028169014084</v>
      </c>
      <c r="F1271" s="94">
        <v>669937</v>
      </c>
      <c r="G1271" s="96">
        <v>2</v>
      </c>
      <c r="H1271" s="96">
        <v>2012</v>
      </c>
      <c r="I1271" s="97" t="s">
        <v>75</v>
      </c>
      <c r="J1271" s="81">
        <f>VLOOKUP(I1271,Meters!$A$1:$B$165,2,FALSE)</f>
        <v>358686</v>
      </c>
      <c r="K1271" s="81">
        <f t="shared" si="121"/>
        <v>2.3984256149970726E-4</v>
      </c>
      <c r="L1271" s="81">
        <f t="shared" si="122"/>
        <v>4.3843976785480621E-4</v>
      </c>
      <c r="M1271" s="83">
        <f t="shared" si="123"/>
        <v>0.6339285714285714</v>
      </c>
      <c r="O1271" s="71" t="str">
        <f t="shared" si="120"/>
        <v/>
      </c>
    </row>
    <row r="1272" spans="1:15" ht="13.5" thickBot="1" x14ac:dyDescent="0.25">
      <c r="A1272" s="93" t="s">
        <v>47</v>
      </c>
      <c r="B1272" s="94">
        <v>27</v>
      </c>
      <c r="C1272" s="94">
        <v>80</v>
      </c>
      <c r="D1272" s="94">
        <v>630</v>
      </c>
      <c r="E1272" s="95">
        <v>23.333333333333002</v>
      </c>
      <c r="F1272" s="94">
        <v>99844</v>
      </c>
      <c r="G1272" s="96">
        <v>2</v>
      </c>
      <c r="H1272" s="96">
        <v>2012</v>
      </c>
      <c r="I1272" s="97" t="s">
        <v>75</v>
      </c>
      <c r="J1272" s="81">
        <f>VLOOKUP(I1272,Meters!$A$1:$B$165,2,FALSE)</f>
        <v>358686</v>
      </c>
      <c r="K1272" s="81">
        <f t="shared" si="121"/>
        <v>6.5052255547562495E-5</v>
      </c>
      <c r="L1272" s="81">
        <f t="shared" si="122"/>
        <v>1.7182744452092142E-4</v>
      </c>
      <c r="M1272" s="83">
        <f t="shared" si="123"/>
        <v>0.33750000000000002</v>
      </c>
      <c r="O1272" s="71" t="str">
        <f t="shared" si="120"/>
        <v/>
      </c>
    </row>
    <row r="1273" spans="1:15" ht="13.5" thickBot="1" x14ac:dyDescent="0.25">
      <c r="A1273" s="93" t="s">
        <v>48</v>
      </c>
      <c r="B1273" s="94">
        <v>17</v>
      </c>
      <c r="C1273" s="94">
        <v>18</v>
      </c>
      <c r="D1273" s="94">
        <v>157</v>
      </c>
      <c r="E1273" s="95">
        <v>9.2352941176469994</v>
      </c>
      <c r="F1273" s="94">
        <v>49481</v>
      </c>
      <c r="G1273" s="96">
        <v>2</v>
      </c>
      <c r="H1273" s="96">
        <v>2012</v>
      </c>
      <c r="I1273" s="97" t="s">
        <v>75</v>
      </c>
      <c r="J1273" s="81">
        <f>VLOOKUP(I1273,Meters!$A$1:$B$165,2,FALSE)</f>
        <v>358686</v>
      </c>
      <c r="K1273" s="81">
        <f t="shared" si="121"/>
        <v>2.5747573414203509E-5</v>
      </c>
      <c r="L1273" s="81">
        <f t="shared" si="122"/>
        <v>1.3524582591382207E-4</v>
      </c>
      <c r="M1273" s="83">
        <f t="shared" si="123"/>
        <v>0.94444444444444442</v>
      </c>
      <c r="O1273" s="71" t="str">
        <f t="shared" si="120"/>
        <v>2012-2-ext.</v>
      </c>
    </row>
    <row r="1274" spans="1:15" ht="13.5" thickBot="1" x14ac:dyDescent="0.25">
      <c r="A1274" s="93" t="s">
        <v>49</v>
      </c>
      <c r="B1274" s="94">
        <v>68</v>
      </c>
      <c r="C1274" s="94">
        <v>73</v>
      </c>
      <c r="D1274" s="94">
        <v>137</v>
      </c>
      <c r="E1274" s="95">
        <v>2.0147058823520001</v>
      </c>
      <c r="F1274" s="94">
        <v>32335</v>
      </c>
      <c r="G1274" s="96">
        <v>2</v>
      </c>
      <c r="H1274" s="96">
        <v>2012</v>
      </c>
      <c r="I1274" s="97" t="s">
        <v>75</v>
      </c>
      <c r="J1274" s="81">
        <f>VLOOKUP(I1274,Meters!$A$1:$B$165,2,FALSE)</f>
        <v>358686</v>
      </c>
      <c r="K1274" s="81">
        <f t="shared" si="121"/>
        <v>5.6169069390832094E-6</v>
      </c>
      <c r="L1274" s="81">
        <f t="shared" si="122"/>
        <v>2.2095217259763451E-5</v>
      </c>
      <c r="M1274" s="83">
        <f t="shared" si="123"/>
        <v>0.93150684931506844</v>
      </c>
      <c r="O1274" s="71" t="str">
        <f t="shared" si="120"/>
        <v>2012-2-ext.</v>
      </c>
    </row>
    <row r="1275" spans="1:15" ht="13.5" thickBot="1" x14ac:dyDescent="0.25">
      <c r="A1275" s="93" t="s">
        <v>50</v>
      </c>
      <c r="B1275" s="94">
        <v>1</v>
      </c>
      <c r="C1275" s="94">
        <v>1</v>
      </c>
      <c r="D1275" s="94">
        <v>1</v>
      </c>
      <c r="E1275" s="94">
        <v>1</v>
      </c>
      <c r="F1275" s="94">
        <v>169</v>
      </c>
      <c r="G1275" s="96">
        <v>2</v>
      </c>
      <c r="H1275" s="96">
        <v>2012</v>
      </c>
      <c r="I1275" s="97" t="s">
        <v>75</v>
      </c>
      <c r="J1275" s="81">
        <f>VLOOKUP(I1275,Meters!$A$1:$B$165,2,FALSE)</f>
        <v>358686</v>
      </c>
      <c r="K1275" s="81">
        <f t="shared" si="121"/>
        <v>2.7879538091812895E-6</v>
      </c>
      <c r="L1275" s="81">
        <f t="shared" si="122"/>
        <v>7.852736562527298E-6</v>
      </c>
      <c r="M1275" s="83">
        <f t="shared" si="123"/>
        <v>1</v>
      </c>
      <c r="O1275" s="71" t="str">
        <f t="shared" si="120"/>
        <v/>
      </c>
    </row>
    <row r="1276" spans="1:15" ht="13.5" thickBot="1" x14ac:dyDescent="0.25">
      <c r="A1276" s="93" t="s">
        <v>51</v>
      </c>
      <c r="B1276" s="94">
        <v>184</v>
      </c>
      <c r="C1276" s="94">
        <v>199</v>
      </c>
      <c r="D1276" s="94">
        <v>10299</v>
      </c>
      <c r="E1276" s="95">
        <v>55.972826086955997</v>
      </c>
      <c r="F1276" s="94">
        <v>712875</v>
      </c>
      <c r="G1276" s="96">
        <v>2</v>
      </c>
      <c r="H1276" s="96">
        <v>2012</v>
      </c>
      <c r="I1276" s="97" t="s">
        <v>75</v>
      </c>
      <c r="J1276" s="81">
        <f>VLOOKUP(I1276,Meters!$A$1:$B$165,2,FALSE)</f>
        <v>358686</v>
      </c>
      <c r="K1276" s="81">
        <f t="shared" si="121"/>
        <v>1.5604965369977081E-4</v>
      </c>
      <c r="L1276" s="81">
        <f t="shared" si="122"/>
        <v>1.800237836702983E-4</v>
      </c>
      <c r="M1276" s="83">
        <f t="shared" si="123"/>
        <v>0.92462311557788945</v>
      </c>
      <c r="O1276" s="71" t="str">
        <f t="shared" si="120"/>
        <v/>
      </c>
    </row>
    <row r="1277" spans="1:15" ht="13.5" thickBot="1" x14ac:dyDescent="0.25">
      <c r="A1277" s="93" t="s">
        <v>52</v>
      </c>
      <c r="B1277" s="94">
        <v>16</v>
      </c>
      <c r="C1277" s="94">
        <v>25</v>
      </c>
      <c r="D1277" s="94">
        <v>219</v>
      </c>
      <c r="E1277" s="95">
        <v>13.6875</v>
      </c>
      <c r="F1277" s="94">
        <v>23477</v>
      </c>
      <c r="G1277" s="96">
        <v>2</v>
      </c>
      <c r="H1277" s="96">
        <v>2012</v>
      </c>
      <c r="I1277" s="97" t="s">
        <v>75</v>
      </c>
      <c r="J1277" s="81">
        <f>VLOOKUP(I1277,Meters!$A$1:$B$165,2,FALSE)</f>
        <v>358686</v>
      </c>
      <c r="K1277" s="81">
        <f t="shared" si="121"/>
        <v>3.81601177631689E-5</v>
      </c>
      <c r="L1277" s="81">
        <f t="shared" si="122"/>
        <v>6.8179991227238689E-5</v>
      </c>
      <c r="M1277" s="83">
        <f t="shared" si="123"/>
        <v>0.64</v>
      </c>
      <c r="O1277" s="71" t="str">
        <f t="shared" si="120"/>
        <v/>
      </c>
    </row>
    <row r="1278" spans="1:15" ht="13.5" thickBot="1" x14ac:dyDescent="0.25">
      <c r="A1278" s="93" t="s">
        <v>65</v>
      </c>
      <c r="B1278" s="94">
        <v>1</v>
      </c>
      <c r="C1278" s="94">
        <v>1</v>
      </c>
      <c r="D1278" s="94">
        <v>2</v>
      </c>
      <c r="E1278" s="94">
        <v>2</v>
      </c>
      <c r="F1278" s="94">
        <v>142</v>
      </c>
      <c r="G1278" s="96">
        <v>2</v>
      </c>
      <c r="H1278" s="96">
        <v>2012</v>
      </c>
      <c r="I1278" s="97" t="s">
        <v>75</v>
      </c>
      <c r="J1278" s="81">
        <f>VLOOKUP(I1278,Meters!$A$1:$B$165,2,FALSE)</f>
        <v>358686</v>
      </c>
      <c r="K1278" s="81">
        <f t="shared" si="121"/>
        <v>5.575907618362579E-6</v>
      </c>
      <c r="L1278" s="81">
        <f t="shared" si="122"/>
        <v>6.5981573483957182E-6</v>
      </c>
      <c r="M1278" s="83">
        <f t="shared" si="123"/>
        <v>1</v>
      </c>
      <c r="O1278" s="71" t="str">
        <f t="shared" si="120"/>
        <v/>
      </c>
    </row>
    <row r="1279" spans="1:15" ht="13.5" thickBot="1" x14ac:dyDescent="0.25">
      <c r="A1279" s="93" t="s">
        <v>53</v>
      </c>
      <c r="B1279" s="94">
        <v>40</v>
      </c>
      <c r="C1279" s="94">
        <v>54</v>
      </c>
      <c r="D1279" s="94">
        <v>4024</v>
      </c>
      <c r="E1279" s="95">
        <v>100.6</v>
      </c>
      <c r="F1279" s="94">
        <v>839272</v>
      </c>
      <c r="G1279" s="96">
        <v>2</v>
      </c>
      <c r="H1279" s="96">
        <v>2012</v>
      </c>
      <c r="I1279" s="97" t="s">
        <v>75</v>
      </c>
      <c r="J1279" s="81">
        <f>VLOOKUP(I1279,Meters!$A$1:$B$165,2,FALSE)</f>
        <v>358686</v>
      </c>
      <c r="K1279" s="81">
        <f t="shared" si="121"/>
        <v>2.8046815320363768E-4</v>
      </c>
      <c r="L1279" s="81">
        <f t="shared" si="122"/>
        <v>9.7493815389133301E-4</v>
      </c>
      <c r="M1279" s="83">
        <f t="shared" si="123"/>
        <v>0.7407407407407407</v>
      </c>
      <c r="O1279" s="71" t="str">
        <f t="shared" si="120"/>
        <v>2012-2-ext.</v>
      </c>
    </row>
    <row r="1280" spans="1:15" ht="13.5" thickBot="1" x14ac:dyDescent="0.25">
      <c r="A1280" s="87" t="s">
        <v>8</v>
      </c>
      <c r="B1280" s="88">
        <v>8</v>
      </c>
      <c r="C1280" s="88">
        <v>9</v>
      </c>
      <c r="D1280" s="88">
        <v>277</v>
      </c>
      <c r="E1280" s="89">
        <v>34.625</v>
      </c>
      <c r="F1280" s="88">
        <v>29012</v>
      </c>
      <c r="G1280" s="90">
        <v>3</v>
      </c>
      <c r="H1280" s="90">
        <v>2012</v>
      </c>
      <c r="I1280" s="91" t="s">
        <v>76</v>
      </c>
      <c r="J1280" s="81">
        <f>VLOOKUP(I1280,Meters!$A$1:$B$165,2,FALSE)</f>
        <v>361471</v>
      </c>
      <c r="K1280" s="81">
        <f t="shared" ref="K1280:K1322" si="124">E1280/J1280</f>
        <v>9.5789150443604054E-5</v>
      </c>
      <c r="L1280" s="81">
        <f t="shared" ref="L1280:L1322" si="125">IFERROR(IF(ISBLANK(F1280),"",(E1280*(F1280/D1280)/J1280)*(1/60)),"")</f>
        <v>1.6721027874066431E-4</v>
      </c>
      <c r="M1280" s="83">
        <f t="shared" ref="M1280:M1322" si="126">B1280/C1280</f>
        <v>0.88888888888888884</v>
      </c>
      <c r="O1280" s="71" t="str">
        <f t="shared" si="120"/>
        <v/>
      </c>
    </row>
    <row r="1281" spans="1:15" ht="13.5" thickBot="1" x14ac:dyDescent="0.25">
      <c r="A1281" s="87" t="s">
        <v>9</v>
      </c>
      <c r="B1281" s="88">
        <v>128</v>
      </c>
      <c r="C1281" s="88">
        <v>131</v>
      </c>
      <c r="D1281" s="88">
        <v>773</v>
      </c>
      <c r="E1281" s="89">
        <v>6.0390625</v>
      </c>
      <c r="F1281" s="88">
        <v>79042</v>
      </c>
      <c r="G1281" s="90">
        <v>3</v>
      </c>
      <c r="H1281" s="90">
        <v>2012</v>
      </c>
      <c r="I1281" s="91" t="s">
        <v>76</v>
      </c>
      <c r="J1281" s="81">
        <f>VLOOKUP(I1281,Meters!$A$1:$B$165,2,FALSE)</f>
        <v>361471</v>
      </c>
      <c r="K1281" s="81">
        <f t="shared" si="124"/>
        <v>1.6706907331431842E-5</v>
      </c>
      <c r="L1281" s="81">
        <f t="shared" si="125"/>
        <v>2.8472345176607066E-5</v>
      </c>
      <c r="M1281" s="83">
        <f t="shared" si="126"/>
        <v>0.97709923664122134</v>
      </c>
      <c r="O1281" s="71" t="str">
        <f t="shared" si="120"/>
        <v/>
      </c>
    </row>
    <row r="1282" spans="1:15" ht="13.5" thickBot="1" x14ac:dyDescent="0.25">
      <c r="A1282" s="87" t="s">
        <v>10</v>
      </c>
      <c r="B1282" s="88">
        <v>1</v>
      </c>
      <c r="C1282" s="88">
        <v>1</v>
      </c>
      <c r="D1282" s="88">
        <v>121</v>
      </c>
      <c r="E1282" s="88">
        <v>121</v>
      </c>
      <c r="F1282" s="88">
        <v>15004</v>
      </c>
      <c r="G1282" s="90">
        <v>3</v>
      </c>
      <c r="H1282" s="90">
        <v>2012</v>
      </c>
      <c r="I1282" s="91" t="s">
        <v>76</v>
      </c>
      <c r="J1282" s="81">
        <f>VLOOKUP(I1282,Meters!$A$1:$B$165,2,FALSE)</f>
        <v>361471</v>
      </c>
      <c r="K1282" s="81">
        <f t="shared" si="124"/>
        <v>3.3474331274154775E-4</v>
      </c>
      <c r="L1282" s="81">
        <f t="shared" si="125"/>
        <v>6.9180284633253198E-4</v>
      </c>
      <c r="M1282" s="83">
        <f t="shared" si="126"/>
        <v>1</v>
      </c>
      <c r="O1282" s="71" t="str">
        <f t="shared" si="120"/>
        <v/>
      </c>
    </row>
    <row r="1283" spans="1:15" ht="13.5" thickBot="1" x14ac:dyDescent="0.25">
      <c r="A1283" s="87" t="s">
        <v>11</v>
      </c>
      <c r="B1283" s="88">
        <v>15</v>
      </c>
      <c r="C1283" s="88">
        <v>32</v>
      </c>
      <c r="D1283" s="88">
        <v>786</v>
      </c>
      <c r="E1283" s="89">
        <v>52.4</v>
      </c>
      <c r="F1283" s="88">
        <v>146117</v>
      </c>
      <c r="G1283" s="90">
        <v>3</v>
      </c>
      <c r="H1283" s="90">
        <v>2012</v>
      </c>
      <c r="I1283" s="91" t="s">
        <v>76</v>
      </c>
      <c r="J1283" s="81">
        <f>VLOOKUP(I1283,Meters!$A$1:$B$165,2,FALSE)</f>
        <v>361471</v>
      </c>
      <c r="K1283" s="81">
        <f t="shared" si="124"/>
        <v>1.4496321973270332E-4</v>
      </c>
      <c r="L1283" s="81">
        <f t="shared" si="125"/>
        <v>4.4914314626131062E-4</v>
      </c>
      <c r="M1283" s="83">
        <f t="shared" si="126"/>
        <v>0.46875</v>
      </c>
      <c r="O1283" s="71" t="str">
        <f t="shared" ref="O1283:O1346" si="127">IF((F1283/D1283)&gt;180,CONCATENATE(I1283,"-ext."),"")</f>
        <v>2012-3-ext.</v>
      </c>
    </row>
    <row r="1284" spans="1:15" ht="13.5" thickBot="1" x14ac:dyDescent="0.25">
      <c r="A1284" s="87" t="s">
        <v>12</v>
      </c>
      <c r="B1284" s="88">
        <v>44</v>
      </c>
      <c r="C1284" s="88">
        <v>90</v>
      </c>
      <c r="D1284" s="88">
        <v>3398</v>
      </c>
      <c r="E1284" s="89">
        <v>77.227272727271995</v>
      </c>
      <c r="F1284" s="88">
        <v>668407</v>
      </c>
      <c r="G1284" s="90">
        <v>3</v>
      </c>
      <c r="H1284" s="90">
        <v>2012</v>
      </c>
      <c r="I1284" s="91" t="s">
        <v>76</v>
      </c>
      <c r="J1284" s="81">
        <f>VLOOKUP(I1284,Meters!$A$1:$B$165,2,FALSE)</f>
        <v>361471</v>
      </c>
      <c r="K1284" s="81">
        <f t="shared" si="124"/>
        <v>2.1364721575803313E-4</v>
      </c>
      <c r="L1284" s="81">
        <f t="shared" si="125"/>
        <v>7.0042816628987457E-4</v>
      </c>
      <c r="M1284" s="83">
        <f t="shared" si="126"/>
        <v>0.48888888888888887</v>
      </c>
      <c r="O1284" s="71" t="str">
        <f t="shared" si="127"/>
        <v>2012-3-ext.</v>
      </c>
    </row>
    <row r="1285" spans="1:15" ht="13.5" thickBot="1" x14ac:dyDescent="0.25">
      <c r="A1285" s="87" t="s">
        <v>13</v>
      </c>
      <c r="B1285" s="88">
        <v>23</v>
      </c>
      <c r="C1285" s="88">
        <v>35</v>
      </c>
      <c r="D1285" s="88">
        <v>1741</v>
      </c>
      <c r="E1285" s="89">
        <v>75.695652173913004</v>
      </c>
      <c r="F1285" s="88">
        <v>377109</v>
      </c>
      <c r="G1285" s="90">
        <v>3</v>
      </c>
      <c r="H1285" s="90">
        <v>2012</v>
      </c>
      <c r="I1285" s="91" t="s">
        <v>76</v>
      </c>
      <c r="J1285" s="81">
        <f>VLOOKUP(I1285,Meters!$A$1:$B$165,2,FALSE)</f>
        <v>361471</v>
      </c>
      <c r="K1285" s="81">
        <f t="shared" si="124"/>
        <v>2.0941002784155023E-4</v>
      </c>
      <c r="L1285" s="81">
        <f t="shared" si="125"/>
        <v>7.5598703991287732E-4</v>
      </c>
      <c r="M1285" s="83">
        <f t="shared" si="126"/>
        <v>0.65714285714285714</v>
      </c>
      <c r="O1285" s="71" t="str">
        <f t="shared" si="127"/>
        <v>2012-3-ext.</v>
      </c>
    </row>
    <row r="1286" spans="1:15" ht="13.5" thickBot="1" x14ac:dyDescent="0.25">
      <c r="A1286" s="87" t="s">
        <v>14</v>
      </c>
      <c r="B1286" s="88">
        <v>27</v>
      </c>
      <c r="C1286" s="88">
        <v>84</v>
      </c>
      <c r="D1286" s="88">
        <v>191</v>
      </c>
      <c r="E1286" s="89">
        <v>7.0740740740739998</v>
      </c>
      <c r="F1286" s="88">
        <v>25205</v>
      </c>
      <c r="G1286" s="90">
        <v>3</v>
      </c>
      <c r="H1286" s="90">
        <v>2012</v>
      </c>
      <c r="I1286" s="91" t="s">
        <v>76</v>
      </c>
      <c r="J1286" s="81">
        <f>VLOOKUP(I1286,Meters!$A$1:$B$165,2,FALSE)</f>
        <v>361471</v>
      </c>
      <c r="K1286" s="81">
        <f t="shared" si="124"/>
        <v>1.9570239587889483E-5</v>
      </c>
      <c r="L1286" s="81">
        <f t="shared" si="125"/>
        <v>4.3042573194830229E-5</v>
      </c>
      <c r="M1286" s="83">
        <f t="shared" si="126"/>
        <v>0.32142857142857145</v>
      </c>
      <c r="O1286" s="71" t="str">
        <f t="shared" si="127"/>
        <v/>
      </c>
    </row>
    <row r="1287" spans="1:15" ht="13.5" thickBot="1" x14ac:dyDescent="0.25">
      <c r="A1287" s="87" t="s">
        <v>15</v>
      </c>
      <c r="B1287" s="88">
        <v>10</v>
      </c>
      <c r="C1287" s="88">
        <v>13</v>
      </c>
      <c r="D1287" s="88">
        <v>783</v>
      </c>
      <c r="E1287" s="89">
        <v>78.3</v>
      </c>
      <c r="F1287" s="88">
        <v>159643</v>
      </c>
      <c r="G1287" s="90">
        <v>3</v>
      </c>
      <c r="H1287" s="90">
        <v>2012</v>
      </c>
      <c r="I1287" s="91" t="s">
        <v>76</v>
      </c>
      <c r="J1287" s="81">
        <f>VLOOKUP(I1287,Meters!$A$1:$B$165,2,FALSE)</f>
        <v>361471</v>
      </c>
      <c r="K1287" s="81">
        <f t="shared" si="124"/>
        <v>2.1661488750134865E-4</v>
      </c>
      <c r="L1287" s="81">
        <f t="shared" si="125"/>
        <v>7.3608025724516393E-4</v>
      </c>
      <c r="M1287" s="83">
        <f t="shared" si="126"/>
        <v>0.76923076923076927</v>
      </c>
      <c r="O1287" s="71" t="str">
        <f t="shared" si="127"/>
        <v>2012-3-ext.</v>
      </c>
    </row>
    <row r="1288" spans="1:15" ht="13.5" thickBot="1" x14ac:dyDescent="0.25">
      <c r="A1288" s="87" t="s">
        <v>16</v>
      </c>
      <c r="B1288" s="88">
        <v>66</v>
      </c>
      <c r="C1288" s="88">
        <v>108</v>
      </c>
      <c r="D1288" s="88">
        <v>205</v>
      </c>
      <c r="E1288" s="89">
        <v>3.1060606060599998</v>
      </c>
      <c r="F1288" s="88">
        <v>26851</v>
      </c>
      <c r="G1288" s="90">
        <v>3</v>
      </c>
      <c r="H1288" s="90">
        <v>2012</v>
      </c>
      <c r="I1288" s="91" t="s">
        <v>76</v>
      </c>
      <c r="J1288" s="81">
        <f>VLOOKUP(I1288,Meters!$A$1:$B$165,2,FALSE)</f>
        <v>361471</v>
      </c>
      <c r="K1288" s="81">
        <f t="shared" si="124"/>
        <v>8.5928348499879655E-6</v>
      </c>
      <c r="L1288" s="81">
        <f t="shared" si="125"/>
        <v>1.8758228337969662E-5</v>
      </c>
      <c r="M1288" s="83">
        <f t="shared" si="126"/>
        <v>0.61111111111111116</v>
      </c>
      <c r="O1288" s="71" t="str">
        <f t="shared" si="127"/>
        <v/>
      </c>
    </row>
    <row r="1289" spans="1:15" ht="13.5" thickBot="1" x14ac:dyDescent="0.25">
      <c r="A1289" s="87" t="s">
        <v>17</v>
      </c>
      <c r="B1289" s="88">
        <v>1</v>
      </c>
      <c r="C1289" s="88">
        <v>3</v>
      </c>
      <c r="D1289" s="88">
        <v>40</v>
      </c>
      <c r="E1289" s="88">
        <v>40</v>
      </c>
      <c r="F1289" s="88">
        <v>4336</v>
      </c>
      <c r="G1289" s="90">
        <v>3</v>
      </c>
      <c r="H1289" s="90">
        <v>2012</v>
      </c>
      <c r="I1289" s="91" t="s">
        <v>76</v>
      </c>
      <c r="J1289" s="81">
        <f>VLOOKUP(I1289,Meters!$A$1:$B$165,2,FALSE)</f>
        <v>361471</v>
      </c>
      <c r="K1289" s="81">
        <f t="shared" si="124"/>
        <v>1.1065894636084223E-4</v>
      </c>
      <c r="L1289" s="81">
        <f t="shared" si="125"/>
        <v>1.9992382975858827E-4</v>
      </c>
      <c r="M1289" s="83">
        <f t="shared" si="126"/>
        <v>0.33333333333333331</v>
      </c>
      <c r="O1289" s="71" t="str">
        <f t="shared" si="127"/>
        <v/>
      </c>
    </row>
    <row r="1290" spans="1:15" ht="13.5" thickBot="1" x14ac:dyDescent="0.25">
      <c r="A1290" s="87" t="s">
        <v>18</v>
      </c>
      <c r="B1290" s="88">
        <v>295</v>
      </c>
      <c r="C1290" s="88">
        <v>386</v>
      </c>
      <c r="D1290" s="88">
        <v>0</v>
      </c>
      <c r="E1290" s="88">
        <v>0</v>
      </c>
      <c r="F1290" s="88">
        <v>0</v>
      </c>
      <c r="G1290" s="90">
        <v>3</v>
      </c>
      <c r="H1290" s="90">
        <v>2012</v>
      </c>
      <c r="I1290" s="91" t="s">
        <v>76</v>
      </c>
      <c r="J1290" s="81">
        <f>VLOOKUP(I1290,Meters!$A$1:$B$165,2,FALSE)</f>
        <v>361471</v>
      </c>
      <c r="K1290" s="81">
        <f t="shared" si="124"/>
        <v>0</v>
      </c>
      <c r="L1290" s="81" t="str">
        <f t="shared" si="125"/>
        <v/>
      </c>
      <c r="M1290" s="83">
        <f t="shared" si="126"/>
        <v>0.76424870466321249</v>
      </c>
      <c r="O1290" s="71" t="e">
        <f t="shared" si="127"/>
        <v>#DIV/0!</v>
      </c>
    </row>
    <row r="1291" spans="1:15" ht="13.5" thickBot="1" x14ac:dyDescent="0.25">
      <c r="A1291" s="87" t="s">
        <v>19</v>
      </c>
      <c r="B1291" s="88">
        <v>28</v>
      </c>
      <c r="C1291" s="88">
        <v>31</v>
      </c>
      <c r="D1291" s="88">
        <v>539</v>
      </c>
      <c r="E1291" s="89">
        <v>19.25</v>
      </c>
      <c r="F1291" s="88">
        <v>39963</v>
      </c>
      <c r="G1291" s="90">
        <v>3</v>
      </c>
      <c r="H1291" s="90">
        <v>2012</v>
      </c>
      <c r="I1291" s="91" t="s">
        <v>76</v>
      </c>
      <c r="J1291" s="81">
        <f>VLOOKUP(I1291,Meters!$A$1:$B$165,2,FALSE)</f>
        <v>361471</v>
      </c>
      <c r="K1291" s="81">
        <f t="shared" si="124"/>
        <v>5.3254617936155318E-5</v>
      </c>
      <c r="L1291" s="81">
        <f t="shared" si="125"/>
        <v>6.5807492163963367E-5</v>
      </c>
      <c r="M1291" s="83">
        <f t="shared" si="126"/>
        <v>0.90322580645161288</v>
      </c>
      <c r="O1291" s="71" t="str">
        <f t="shared" si="127"/>
        <v/>
      </c>
    </row>
    <row r="1292" spans="1:15" ht="13.5" thickBot="1" x14ac:dyDescent="0.25">
      <c r="A1292" s="87" t="s">
        <v>20</v>
      </c>
      <c r="B1292" s="88">
        <v>23</v>
      </c>
      <c r="C1292" s="88">
        <v>31</v>
      </c>
      <c r="D1292" s="88">
        <v>94</v>
      </c>
      <c r="E1292" s="89">
        <v>4.0869565217390003</v>
      </c>
      <c r="F1292" s="88">
        <v>12058</v>
      </c>
      <c r="G1292" s="90">
        <v>3</v>
      </c>
      <c r="H1292" s="90">
        <v>2012</v>
      </c>
      <c r="I1292" s="91" t="s">
        <v>76</v>
      </c>
      <c r="J1292" s="81">
        <f>VLOOKUP(I1292,Meters!$A$1:$B$165,2,FALSE)</f>
        <v>361471</v>
      </c>
      <c r="K1292" s="81">
        <f t="shared" si="124"/>
        <v>1.1306457562955259E-5</v>
      </c>
      <c r="L1292" s="81">
        <f t="shared" si="125"/>
        <v>2.4172564768460021E-5</v>
      </c>
      <c r="M1292" s="83">
        <f t="shared" si="126"/>
        <v>0.74193548387096775</v>
      </c>
      <c r="O1292" s="71" t="str">
        <f t="shared" si="127"/>
        <v/>
      </c>
    </row>
    <row r="1293" spans="1:15" ht="13.5" thickBot="1" x14ac:dyDescent="0.25">
      <c r="A1293" s="87" t="s">
        <v>22</v>
      </c>
      <c r="B1293" s="88">
        <v>20</v>
      </c>
      <c r="C1293" s="88">
        <v>57</v>
      </c>
      <c r="D1293" s="88">
        <v>130</v>
      </c>
      <c r="E1293" s="89">
        <v>6.5</v>
      </c>
      <c r="F1293" s="88">
        <v>21599</v>
      </c>
      <c r="G1293" s="90">
        <v>3</v>
      </c>
      <c r="H1293" s="90">
        <v>2012</v>
      </c>
      <c r="I1293" s="91" t="s">
        <v>76</v>
      </c>
      <c r="J1293" s="81">
        <f>VLOOKUP(I1293,Meters!$A$1:$B$165,2,FALSE)</f>
        <v>361471</v>
      </c>
      <c r="K1293" s="81">
        <f t="shared" si="124"/>
        <v>1.7982078783636863E-5</v>
      </c>
      <c r="L1293" s="81">
        <f t="shared" si="125"/>
        <v>4.9794220467663153E-5</v>
      </c>
      <c r="M1293" s="83">
        <f t="shared" si="126"/>
        <v>0.35087719298245612</v>
      </c>
      <c r="O1293" s="71" t="str">
        <f t="shared" si="127"/>
        <v/>
      </c>
    </row>
    <row r="1294" spans="1:15" ht="13.5" thickBot="1" x14ac:dyDescent="0.25">
      <c r="A1294" s="87" t="s">
        <v>23</v>
      </c>
      <c r="B1294" s="88">
        <v>8</v>
      </c>
      <c r="C1294" s="88">
        <v>8</v>
      </c>
      <c r="D1294" s="88">
        <v>698</v>
      </c>
      <c r="E1294" s="89">
        <v>87.25</v>
      </c>
      <c r="F1294" s="88">
        <v>93473</v>
      </c>
      <c r="G1294" s="90">
        <v>3</v>
      </c>
      <c r="H1294" s="90">
        <v>2012</v>
      </c>
      <c r="I1294" s="91" t="s">
        <v>76</v>
      </c>
      <c r="J1294" s="81">
        <f>VLOOKUP(I1294,Meters!$A$1:$B$165,2,FALSE)</f>
        <v>361471</v>
      </c>
      <c r="K1294" s="81">
        <f t="shared" si="124"/>
        <v>2.413748267495871E-4</v>
      </c>
      <c r="L1294" s="81">
        <f t="shared" si="125"/>
        <v>5.387304006868232E-4</v>
      </c>
      <c r="M1294" s="83">
        <f t="shared" si="126"/>
        <v>1</v>
      </c>
      <c r="O1294" s="71" t="str">
        <f t="shared" si="127"/>
        <v/>
      </c>
    </row>
    <row r="1295" spans="1:15" ht="13.5" thickBot="1" x14ac:dyDescent="0.25">
      <c r="A1295" s="87" t="s">
        <v>24</v>
      </c>
      <c r="B1295" s="88">
        <v>23</v>
      </c>
      <c r="C1295" s="88">
        <v>202</v>
      </c>
      <c r="D1295" s="88">
        <v>0</v>
      </c>
      <c r="E1295" s="88">
        <v>0</v>
      </c>
      <c r="F1295" s="88">
        <v>0</v>
      </c>
      <c r="G1295" s="90">
        <v>3</v>
      </c>
      <c r="H1295" s="90">
        <v>2012</v>
      </c>
      <c r="I1295" s="91" t="s">
        <v>76</v>
      </c>
      <c r="J1295" s="81">
        <f>VLOOKUP(I1295,Meters!$A$1:$B$165,2,FALSE)</f>
        <v>361471</v>
      </c>
      <c r="K1295" s="81">
        <f t="shared" si="124"/>
        <v>0</v>
      </c>
      <c r="L1295" s="81" t="str">
        <f t="shared" si="125"/>
        <v/>
      </c>
      <c r="M1295" s="83">
        <f t="shared" si="126"/>
        <v>0.11386138613861387</v>
      </c>
      <c r="O1295" s="71" t="e">
        <f t="shared" si="127"/>
        <v>#DIV/0!</v>
      </c>
    </row>
    <row r="1296" spans="1:15" ht="13.5" thickBot="1" x14ac:dyDescent="0.25">
      <c r="A1296" s="87" t="s">
        <v>26</v>
      </c>
      <c r="B1296" s="88">
        <v>2</v>
      </c>
      <c r="C1296" s="88">
        <v>6</v>
      </c>
      <c r="D1296" s="88">
        <v>11</v>
      </c>
      <c r="E1296" s="89">
        <v>5.5</v>
      </c>
      <c r="F1296" s="88">
        <v>2090</v>
      </c>
      <c r="G1296" s="90">
        <v>3</v>
      </c>
      <c r="H1296" s="90">
        <v>2012</v>
      </c>
      <c r="I1296" s="91" t="s">
        <v>76</v>
      </c>
      <c r="J1296" s="81">
        <f>VLOOKUP(I1296,Meters!$A$1:$B$165,2,FALSE)</f>
        <v>361471</v>
      </c>
      <c r="K1296" s="81">
        <f t="shared" si="124"/>
        <v>1.5215605124615807E-5</v>
      </c>
      <c r="L1296" s="81">
        <f t="shared" si="125"/>
        <v>4.8182749561283383E-5</v>
      </c>
      <c r="M1296" s="83">
        <f t="shared" si="126"/>
        <v>0.33333333333333331</v>
      </c>
      <c r="O1296" s="71" t="str">
        <f t="shared" si="127"/>
        <v>2012-3-ext.</v>
      </c>
    </row>
    <row r="1297" spans="1:15" ht="13.5" thickBot="1" x14ac:dyDescent="0.25">
      <c r="A1297" s="87" t="s">
        <v>27</v>
      </c>
      <c r="B1297" s="88">
        <v>3</v>
      </c>
      <c r="C1297" s="88">
        <v>4</v>
      </c>
      <c r="D1297" s="88">
        <v>189</v>
      </c>
      <c r="E1297" s="88">
        <v>63</v>
      </c>
      <c r="F1297" s="88">
        <v>21527</v>
      </c>
      <c r="G1297" s="90">
        <v>3</v>
      </c>
      <c r="H1297" s="90">
        <v>2012</v>
      </c>
      <c r="I1297" s="91" t="s">
        <v>76</v>
      </c>
      <c r="J1297" s="81">
        <f>VLOOKUP(I1297,Meters!$A$1:$B$165,2,FALSE)</f>
        <v>361471</v>
      </c>
      <c r="K1297" s="81">
        <f t="shared" si="124"/>
        <v>1.7428784051832651E-4</v>
      </c>
      <c r="L1297" s="81">
        <f t="shared" si="125"/>
        <v>3.3085488032081256E-4</v>
      </c>
      <c r="M1297" s="83">
        <f t="shared" si="126"/>
        <v>0.75</v>
      </c>
      <c r="O1297" s="71" t="str">
        <f t="shared" si="127"/>
        <v/>
      </c>
    </row>
    <row r="1298" spans="1:15" ht="13.5" thickBot="1" x14ac:dyDescent="0.25">
      <c r="A1298" s="87" t="s">
        <v>54</v>
      </c>
      <c r="B1298" s="88">
        <v>1</v>
      </c>
      <c r="C1298" s="88">
        <v>1</v>
      </c>
      <c r="D1298" s="88">
        <v>480</v>
      </c>
      <c r="E1298" s="88">
        <v>480</v>
      </c>
      <c r="F1298" s="88">
        <v>85440</v>
      </c>
      <c r="G1298" s="90">
        <v>3</v>
      </c>
      <c r="H1298" s="90">
        <v>2012</v>
      </c>
      <c r="I1298" s="91" t="s">
        <v>76</v>
      </c>
      <c r="J1298" s="81">
        <f>VLOOKUP(I1298,Meters!$A$1:$B$165,2,FALSE)</f>
        <v>361471</v>
      </c>
      <c r="K1298" s="81">
        <f t="shared" si="124"/>
        <v>1.3279073563301066E-3</v>
      </c>
      <c r="L1298" s="81">
        <f t="shared" si="125"/>
        <v>3.9394584904459832E-3</v>
      </c>
      <c r="M1298" s="83">
        <f t="shared" si="126"/>
        <v>1</v>
      </c>
      <c r="O1298" s="71" t="str">
        <f t="shared" si="127"/>
        <v/>
      </c>
    </row>
    <row r="1299" spans="1:15" ht="13.5" thickBot="1" x14ac:dyDescent="0.25">
      <c r="A1299" s="87" t="s">
        <v>28</v>
      </c>
      <c r="B1299" s="88">
        <v>437</v>
      </c>
      <c r="C1299" s="88">
        <v>503</v>
      </c>
      <c r="D1299" s="88">
        <v>34461</v>
      </c>
      <c r="E1299" s="89">
        <v>78.858123569794003</v>
      </c>
      <c r="F1299" s="88">
        <v>5309299</v>
      </c>
      <c r="G1299" s="90">
        <v>3</v>
      </c>
      <c r="H1299" s="90">
        <v>2012</v>
      </c>
      <c r="I1299" s="91" t="s">
        <v>76</v>
      </c>
      <c r="J1299" s="81">
        <f>VLOOKUP(I1299,Meters!$A$1:$B$165,2,FALSE)</f>
        <v>361471</v>
      </c>
      <c r="K1299" s="81">
        <f t="shared" si="124"/>
        <v>2.1815892165566258E-4</v>
      </c>
      <c r="L1299" s="81">
        <f t="shared" si="125"/>
        <v>5.601844329277964E-4</v>
      </c>
      <c r="M1299" s="83">
        <f t="shared" si="126"/>
        <v>0.8687872763419483</v>
      </c>
      <c r="O1299" s="71" t="str">
        <f t="shared" si="127"/>
        <v/>
      </c>
    </row>
    <row r="1300" spans="1:15" ht="13.5" thickBot="1" x14ac:dyDescent="0.25">
      <c r="A1300" s="87" t="s">
        <v>30</v>
      </c>
      <c r="B1300" s="88">
        <v>501</v>
      </c>
      <c r="C1300" s="88">
        <v>501</v>
      </c>
      <c r="D1300" s="88">
        <v>6257</v>
      </c>
      <c r="E1300" s="89">
        <v>12.489021956087001</v>
      </c>
      <c r="F1300" s="88">
        <v>754191</v>
      </c>
      <c r="G1300" s="90">
        <v>3</v>
      </c>
      <c r="H1300" s="90">
        <v>2012</v>
      </c>
      <c r="I1300" s="91" t="s">
        <v>76</v>
      </c>
      <c r="J1300" s="81">
        <f>VLOOKUP(I1300,Meters!$A$1:$B$165,2,FALSE)</f>
        <v>361471</v>
      </c>
      <c r="K1300" s="81">
        <f t="shared" si="124"/>
        <v>3.4550550268450305E-5</v>
      </c>
      <c r="L1300" s="81">
        <f t="shared" si="125"/>
        <v>6.9409498847991058E-5</v>
      </c>
      <c r="M1300" s="83">
        <f t="shared" si="126"/>
        <v>1</v>
      </c>
      <c r="O1300" s="71" t="str">
        <f t="shared" si="127"/>
        <v/>
      </c>
    </row>
    <row r="1301" spans="1:15" ht="13.5" thickBot="1" x14ac:dyDescent="0.25">
      <c r="A1301" s="87" t="s">
        <v>31</v>
      </c>
      <c r="B1301" s="88">
        <v>66</v>
      </c>
      <c r="C1301" s="88">
        <v>128</v>
      </c>
      <c r="D1301" s="88">
        <v>8171</v>
      </c>
      <c r="E1301" s="89">
        <v>123.80303030303</v>
      </c>
      <c r="F1301" s="88">
        <v>513738</v>
      </c>
      <c r="G1301" s="90">
        <v>3</v>
      </c>
      <c r="H1301" s="90">
        <v>2012</v>
      </c>
      <c r="I1301" s="91" t="s">
        <v>76</v>
      </c>
      <c r="J1301" s="81">
        <f>VLOOKUP(I1301,Meters!$A$1:$B$165,2,FALSE)</f>
        <v>361471</v>
      </c>
      <c r="K1301" s="81">
        <f t="shared" si="124"/>
        <v>3.4249782224031803E-4</v>
      </c>
      <c r="L1301" s="81">
        <f t="shared" si="125"/>
        <v>3.5889965773690794E-4</v>
      </c>
      <c r="M1301" s="83">
        <f t="shared" si="126"/>
        <v>0.515625</v>
      </c>
      <c r="O1301" s="71" t="str">
        <f t="shared" si="127"/>
        <v/>
      </c>
    </row>
    <row r="1302" spans="1:15" ht="13.5" thickBot="1" x14ac:dyDescent="0.25">
      <c r="A1302" s="87" t="s">
        <v>32</v>
      </c>
      <c r="B1302" s="88">
        <v>18</v>
      </c>
      <c r="C1302" s="88">
        <v>18</v>
      </c>
      <c r="D1302" s="88">
        <v>5519</v>
      </c>
      <c r="E1302" s="89">
        <v>306.61111111111097</v>
      </c>
      <c r="F1302" s="88">
        <v>789547</v>
      </c>
      <c r="G1302" s="90">
        <v>3</v>
      </c>
      <c r="H1302" s="90">
        <v>2012</v>
      </c>
      <c r="I1302" s="91" t="s">
        <v>76</v>
      </c>
      <c r="J1302" s="81">
        <f>VLOOKUP(I1302,Meters!$A$1:$B$165,2,FALSE)</f>
        <v>361471</v>
      </c>
      <c r="K1302" s="81">
        <f t="shared" si="124"/>
        <v>8.4823156245206666E-4</v>
      </c>
      <c r="L1302" s="81">
        <f t="shared" si="125"/>
        <v>2.0224638685732376E-3</v>
      </c>
      <c r="M1302" s="83">
        <f t="shared" si="126"/>
        <v>1</v>
      </c>
      <c r="O1302" s="71" t="str">
        <f t="shared" si="127"/>
        <v/>
      </c>
    </row>
    <row r="1303" spans="1:15" ht="13.5" thickBot="1" x14ac:dyDescent="0.25">
      <c r="A1303" s="87" t="s">
        <v>33</v>
      </c>
      <c r="B1303" s="88">
        <v>4</v>
      </c>
      <c r="C1303" s="88">
        <v>16</v>
      </c>
      <c r="D1303" s="88">
        <v>254</v>
      </c>
      <c r="E1303" s="89">
        <v>63.5</v>
      </c>
      <c r="F1303" s="88">
        <v>78381</v>
      </c>
      <c r="G1303" s="90">
        <v>3</v>
      </c>
      <c r="H1303" s="90">
        <v>2012</v>
      </c>
      <c r="I1303" s="91" t="s">
        <v>76</v>
      </c>
      <c r="J1303" s="81">
        <f>VLOOKUP(I1303,Meters!$A$1:$B$165,2,FALSE)</f>
        <v>361471</v>
      </c>
      <c r="K1303" s="81">
        <f t="shared" si="124"/>
        <v>1.7567107734783703E-4</v>
      </c>
      <c r="L1303" s="81">
        <f t="shared" si="125"/>
        <v>9.0349571611553897E-4</v>
      </c>
      <c r="M1303" s="83">
        <f t="shared" si="126"/>
        <v>0.25</v>
      </c>
      <c r="O1303" s="71" t="str">
        <f t="shared" si="127"/>
        <v>2012-3-ext.</v>
      </c>
    </row>
    <row r="1304" spans="1:15" ht="13.5" thickBot="1" x14ac:dyDescent="0.25">
      <c r="A1304" s="87" t="s">
        <v>34</v>
      </c>
      <c r="B1304" s="88">
        <v>3</v>
      </c>
      <c r="C1304" s="88">
        <v>3</v>
      </c>
      <c r="D1304" s="88">
        <v>11</v>
      </c>
      <c r="E1304" s="89">
        <v>3.6666666666659999</v>
      </c>
      <c r="F1304" s="88">
        <v>1833</v>
      </c>
      <c r="G1304" s="90">
        <v>3</v>
      </c>
      <c r="H1304" s="90">
        <v>2012</v>
      </c>
      <c r="I1304" s="91" t="s">
        <v>76</v>
      </c>
      <c r="J1304" s="81">
        <f>VLOOKUP(I1304,Meters!$A$1:$B$165,2,FALSE)</f>
        <v>361471</v>
      </c>
      <c r="K1304" s="81">
        <f t="shared" si="124"/>
        <v>1.0143736749742026E-5</v>
      </c>
      <c r="L1304" s="81">
        <f t="shared" si="125"/>
        <v>2.8171923427692624E-5</v>
      </c>
      <c r="M1304" s="83">
        <f t="shared" si="126"/>
        <v>1</v>
      </c>
      <c r="O1304" s="71" t="str">
        <f t="shared" si="127"/>
        <v/>
      </c>
    </row>
    <row r="1305" spans="1:15" ht="13.5" thickBot="1" x14ac:dyDescent="0.25">
      <c r="A1305" s="87" t="s">
        <v>35</v>
      </c>
      <c r="B1305" s="88">
        <v>5</v>
      </c>
      <c r="C1305" s="88">
        <v>5</v>
      </c>
      <c r="D1305" s="88">
        <v>5942</v>
      </c>
      <c r="E1305" s="89">
        <v>1188.4000000000001</v>
      </c>
      <c r="F1305" s="88">
        <v>598603</v>
      </c>
      <c r="G1305" s="90">
        <v>3</v>
      </c>
      <c r="H1305" s="90">
        <v>2012</v>
      </c>
      <c r="I1305" s="91" t="s">
        <v>76</v>
      </c>
      <c r="J1305" s="81">
        <f>VLOOKUP(I1305,Meters!$A$1:$B$165,2,FALSE)</f>
        <v>361471</v>
      </c>
      <c r="K1305" s="81">
        <f t="shared" si="124"/>
        <v>3.2876772963806229E-3</v>
      </c>
      <c r="L1305" s="81">
        <f t="shared" si="125"/>
        <v>5.5200647723699378E-3</v>
      </c>
      <c r="M1305" s="83">
        <f t="shared" si="126"/>
        <v>1</v>
      </c>
      <c r="O1305" s="71" t="str">
        <f t="shared" si="127"/>
        <v/>
      </c>
    </row>
    <row r="1306" spans="1:15" ht="13.5" thickBot="1" x14ac:dyDescent="0.25">
      <c r="A1306" s="87" t="s">
        <v>36</v>
      </c>
      <c r="B1306" s="88">
        <v>70</v>
      </c>
      <c r="C1306" s="88">
        <v>138</v>
      </c>
      <c r="D1306" s="88">
        <v>4780</v>
      </c>
      <c r="E1306" s="89">
        <v>68.285714285713993</v>
      </c>
      <c r="F1306" s="88">
        <v>1590129</v>
      </c>
      <c r="G1306" s="90">
        <v>3</v>
      </c>
      <c r="H1306" s="90">
        <v>2012</v>
      </c>
      <c r="I1306" s="91" t="s">
        <v>76</v>
      </c>
      <c r="J1306" s="81">
        <f>VLOOKUP(I1306,Meters!$A$1:$B$165,2,FALSE)</f>
        <v>361471</v>
      </c>
      <c r="K1306" s="81">
        <f t="shared" si="124"/>
        <v>1.8891062985886556E-4</v>
      </c>
      <c r="L1306" s="81">
        <f t="shared" si="125"/>
        <v>1.0473928554632079E-3</v>
      </c>
      <c r="M1306" s="83">
        <f t="shared" si="126"/>
        <v>0.50724637681159424</v>
      </c>
      <c r="O1306" s="71" t="str">
        <f t="shared" si="127"/>
        <v>2012-3-ext.</v>
      </c>
    </row>
    <row r="1307" spans="1:15" ht="13.5" thickBot="1" x14ac:dyDescent="0.25">
      <c r="A1307" s="87" t="s">
        <v>37</v>
      </c>
      <c r="B1307" s="88">
        <v>21</v>
      </c>
      <c r="C1307" s="88">
        <v>73</v>
      </c>
      <c r="D1307" s="88">
        <v>138</v>
      </c>
      <c r="E1307" s="89">
        <v>6.5714285714280001</v>
      </c>
      <c r="F1307" s="88">
        <v>16978</v>
      </c>
      <c r="G1307" s="90">
        <v>3</v>
      </c>
      <c r="H1307" s="90">
        <v>2012</v>
      </c>
      <c r="I1307" s="91" t="s">
        <v>76</v>
      </c>
      <c r="J1307" s="81">
        <f>VLOOKUP(I1307,Meters!$A$1:$B$165,2,FALSE)</f>
        <v>361471</v>
      </c>
      <c r="K1307" s="81">
        <f t="shared" si="124"/>
        <v>1.8179684044993927E-5</v>
      </c>
      <c r="L1307" s="81">
        <f t="shared" si="125"/>
        <v>3.7277134748297937E-5</v>
      </c>
      <c r="M1307" s="83">
        <f t="shared" si="126"/>
        <v>0.28767123287671231</v>
      </c>
      <c r="O1307" s="71" t="str">
        <f t="shared" si="127"/>
        <v/>
      </c>
    </row>
    <row r="1308" spans="1:15" ht="13.5" thickBot="1" x14ac:dyDescent="0.25">
      <c r="A1308" s="87" t="s">
        <v>39</v>
      </c>
      <c r="B1308" s="88">
        <v>136</v>
      </c>
      <c r="C1308" s="88">
        <v>139</v>
      </c>
      <c r="D1308" s="88">
        <v>1497</v>
      </c>
      <c r="E1308" s="89">
        <v>11.007352941176</v>
      </c>
      <c r="F1308" s="88">
        <v>194322</v>
      </c>
      <c r="G1308" s="90">
        <v>3</v>
      </c>
      <c r="H1308" s="90">
        <v>2012</v>
      </c>
      <c r="I1308" s="91" t="s">
        <v>76</v>
      </c>
      <c r="J1308" s="81">
        <f>VLOOKUP(I1308,Meters!$A$1:$B$165,2,FALSE)</f>
        <v>361471</v>
      </c>
      <c r="K1308" s="81">
        <f t="shared" si="124"/>
        <v>3.0451551967311349E-5</v>
      </c>
      <c r="L1308" s="81">
        <f t="shared" si="125"/>
        <v>6.5880722349052277E-5</v>
      </c>
      <c r="M1308" s="83">
        <f t="shared" si="126"/>
        <v>0.97841726618705038</v>
      </c>
      <c r="O1308" s="71" t="str">
        <f t="shared" si="127"/>
        <v/>
      </c>
    </row>
    <row r="1309" spans="1:15" ht="13.5" thickBot="1" x14ac:dyDescent="0.25">
      <c r="A1309" s="87" t="s">
        <v>40</v>
      </c>
      <c r="B1309" s="88">
        <v>1</v>
      </c>
      <c r="C1309" s="88">
        <v>3</v>
      </c>
      <c r="D1309" s="88">
        <v>15</v>
      </c>
      <c r="E1309" s="88">
        <v>15</v>
      </c>
      <c r="F1309" s="88">
        <v>2819</v>
      </c>
      <c r="G1309" s="90">
        <v>3</v>
      </c>
      <c r="H1309" s="90">
        <v>2012</v>
      </c>
      <c r="I1309" s="91" t="s">
        <v>76</v>
      </c>
      <c r="J1309" s="81">
        <f>VLOOKUP(I1309,Meters!$A$1:$B$165,2,FALSE)</f>
        <v>361471</v>
      </c>
      <c r="K1309" s="81">
        <f t="shared" si="124"/>
        <v>4.1497104885315832E-5</v>
      </c>
      <c r="L1309" s="81">
        <f t="shared" si="125"/>
        <v>1.299781540796726E-4</v>
      </c>
      <c r="M1309" s="83">
        <f t="shared" si="126"/>
        <v>0.33333333333333331</v>
      </c>
      <c r="O1309" s="71" t="str">
        <f t="shared" si="127"/>
        <v>2012-3-ext.</v>
      </c>
    </row>
    <row r="1310" spans="1:15" ht="13.5" thickBot="1" x14ac:dyDescent="0.25">
      <c r="A1310" s="87" t="s">
        <v>41</v>
      </c>
      <c r="B1310" s="88">
        <v>10</v>
      </c>
      <c r="C1310" s="88">
        <v>10</v>
      </c>
      <c r="D1310" s="88">
        <v>188</v>
      </c>
      <c r="E1310" s="89">
        <v>18.8</v>
      </c>
      <c r="F1310" s="88">
        <v>58181</v>
      </c>
      <c r="G1310" s="90">
        <v>3</v>
      </c>
      <c r="H1310" s="90">
        <v>2012</v>
      </c>
      <c r="I1310" s="91" t="s">
        <v>76</v>
      </c>
      <c r="J1310" s="81">
        <f>VLOOKUP(I1310,Meters!$A$1:$B$165,2,FALSE)</f>
        <v>361471</v>
      </c>
      <c r="K1310" s="81">
        <f t="shared" si="124"/>
        <v>5.2009704789595848E-5</v>
      </c>
      <c r="L1310" s="81">
        <f t="shared" si="125"/>
        <v>2.6826033992584012E-4</v>
      </c>
      <c r="M1310" s="83">
        <f t="shared" si="126"/>
        <v>1</v>
      </c>
      <c r="O1310" s="71" t="str">
        <f t="shared" si="127"/>
        <v>2012-3-ext.</v>
      </c>
    </row>
    <row r="1311" spans="1:15" ht="13.5" thickBot="1" x14ac:dyDescent="0.25">
      <c r="A1311" s="87" t="s">
        <v>42</v>
      </c>
      <c r="B1311" s="88">
        <v>5</v>
      </c>
      <c r="C1311" s="88">
        <v>5</v>
      </c>
      <c r="D1311" s="88">
        <v>6011</v>
      </c>
      <c r="E1311" s="89">
        <v>1202.2</v>
      </c>
      <c r="F1311" s="88">
        <v>259382</v>
      </c>
      <c r="G1311" s="90">
        <v>3</v>
      </c>
      <c r="H1311" s="90">
        <v>2012</v>
      </c>
      <c r="I1311" s="91" t="s">
        <v>76</v>
      </c>
      <c r="J1311" s="81">
        <f>VLOOKUP(I1311,Meters!$A$1:$B$165,2,FALSE)</f>
        <v>361471</v>
      </c>
      <c r="K1311" s="81">
        <f t="shared" si="124"/>
        <v>3.325854632875113E-3</v>
      </c>
      <c r="L1311" s="81">
        <f t="shared" si="125"/>
        <v>2.3919115687473318E-3</v>
      </c>
      <c r="M1311" s="83">
        <f t="shared" si="126"/>
        <v>1</v>
      </c>
      <c r="O1311" s="71" t="str">
        <f t="shared" si="127"/>
        <v/>
      </c>
    </row>
    <row r="1312" spans="1:15" ht="13.5" thickBot="1" x14ac:dyDescent="0.25">
      <c r="A1312" s="87" t="s">
        <v>43</v>
      </c>
      <c r="B1312" s="88">
        <v>54</v>
      </c>
      <c r="C1312" s="88">
        <v>61</v>
      </c>
      <c r="D1312" s="88">
        <v>351</v>
      </c>
      <c r="E1312" s="89">
        <v>6.5</v>
      </c>
      <c r="F1312" s="88">
        <v>75305</v>
      </c>
      <c r="G1312" s="90">
        <v>3</v>
      </c>
      <c r="H1312" s="90">
        <v>2012</v>
      </c>
      <c r="I1312" s="91" t="s">
        <v>76</v>
      </c>
      <c r="J1312" s="81">
        <f>VLOOKUP(I1312,Meters!$A$1:$B$165,2,FALSE)</f>
        <v>361471</v>
      </c>
      <c r="K1312" s="81">
        <f t="shared" si="124"/>
        <v>1.7982078783636863E-5</v>
      </c>
      <c r="L1312" s="81">
        <f t="shared" si="125"/>
        <v>6.4299166324870559E-5</v>
      </c>
      <c r="M1312" s="83">
        <f t="shared" si="126"/>
        <v>0.88524590163934425</v>
      </c>
      <c r="O1312" s="71" t="str">
        <f t="shared" si="127"/>
        <v>2012-3-ext.</v>
      </c>
    </row>
    <row r="1313" spans="1:15" ht="13.5" thickBot="1" x14ac:dyDescent="0.25">
      <c r="A1313" s="87" t="s">
        <v>44</v>
      </c>
      <c r="B1313" s="88">
        <v>24</v>
      </c>
      <c r="C1313" s="88">
        <v>26</v>
      </c>
      <c r="D1313" s="88">
        <v>308</v>
      </c>
      <c r="E1313" s="89">
        <v>12.833333333333</v>
      </c>
      <c r="F1313" s="88">
        <v>88982</v>
      </c>
      <c r="G1313" s="90">
        <v>3</v>
      </c>
      <c r="H1313" s="90">
        <v>2012</v>
      </c>
      <c r="I1313" s="91" t="s">
        <v>76</v>
      </c>
      <c r="J1313" s="81">
        <f>VLOOKUP(I1313,Meters!$A$1:$B$165,2,FALSE)</f>
        <v>361471</v>
      </c>
      <c r="K1313" s="81">
        <f t="shared" si="124"/>
        <v>3.5503078624102626E-5</v>
      </c>
      <c r="L1313" s="81">
        <f t="shared" si="125"/>
        <v>1.7094886050486471E-4</v>
      </c>
      <c r="M1313" s="83">
        <f t="shared" si="126"/>
        <v>0.92307692307692313</v>
      </c>
      <c r="O1313" s="71" t="str">
        <f t="shared" si="127"/>
        <v>2012-3-ext.</v>
      </c>
    </row>
    <row r="1314" spans="1:15" ht="13.5" thickBot="1" x14ac:dyDescent="0.25">
      <c r="A1314" s="87" t="s">
        <v>45</v>
      </c>
      <c r="B1314" s="88">
        <v>12</v>
      </c>
      <c r="C1314" s="88">
        <v>16</v>
      </c>
      <c r="D1314" s="88">
        <v>593</v>
      </c>
      <c r="E1314" s="89">
        <v>49.416666666666003</v>
      </c>
      <c r="F1314" s="88">
        <v>34111</v>
      </c>
      <c r="G1314" s="90">
        <v>3</v>
      </c>
      <c r="H1314" s="90">
        <v>2012</v>
      </c>
      <c r="I1314" s="91" t="s">
        <v>76</v>
      </c>
      <c r="J1314" s="81">
        <f>VLOOKUP(I1314,Meters!$A$1:$B$165,2,FALSE)</f>
        <v>361471</v>
      </c>
      <c r="K1314" s="81">
        <f t="shared" si="124"/>
        <v>1.3670990664995533E-4</v>
      </c>
      <c r="L1314" s="81">
        <f t="shared" si="125"/>
        <v>1.3106553192064716E-4</v>
      </c>
      <c r="M1314" s="83">
        <f t="shared" si="126"/>
        <v>0.75</v>
      </c>
      <c r="O1314" s="71" t="str">
        <f t="shared" si="127"/>
        <v/>
      </c>
    </row>
    <row r="1315" spans="1:15" ht="13.5" thickBot="1" x14ac:dyDescent="0.25">
      <c r="A1315" s="87" t="s">
        <v>46</v>
      </c>
      <c r="B1315" s="88">
        <v>72</v>
      </c>
      <c r="C1315" s="88">
        <v>126</v>
      </c>
      <c r="D1315" s="88">
        <v>10599</v>
      </c>
      <c r="E1315" s="89">
        <v>147.208333333333</v>
      </c>
      <c r="F1315" s="88">
        <v>1314799</v>
      </c>
      <c r="G1315" s="90">
        <v>3</v>
      </c>
      <c r="H1315" s="90">
        <v>2012</v>
      </c>
      <c r="I1315" s="91" t="s">
        <v>76</v>
      </c>
      <c r="J1315" s="81">
        <f>VLOOKUP(I1315,Meters!$A$1:$B$165,2,FALSE)</f>
        <v>361471</v>
      </c>
      <c r="K1315" s="81">
        <f t="shared" si="124"/>
        <v>4.0724797655505699E-4</v>
      </c>
      <c r="L1315" s="81">
        <f t="shared" si="125"/>
        <v>8.419807408350039E-4</v>
      </c>
      <c r="M1315" s="83">
        <f t="shared" si="126"/>
        <v>0.5714285714285714</v>
      </c>
      <c r="O1315" s="71" t="str">
        <f t="shared" si="127"/>
        <v/>
      </c>
    </row>
    <row r="1316" spans="1:15" ht="13.5" thickBot="1" x14ac:dyDescent="0.25">
      <c r="A1316" s="87" t="s">
        <v>47</v>
      </c>
      <c r="B1316" s="88">
        <v>29</v>
      </c>
      <c r="C1316" s="88">
        <v>127</v>
      </c>
      <c r="D1316" s="88">
        <v>738</v>
      </c>
      <c r="E1316" s="89">
        <v>25.448275862069</v>
      </c>
      <c r="F1316" s="88">
        <v>132773</v>
      </c>
      <c r="G1316" s="90">
        <v>3</v>
      </c>
      <c r="H1316" s="90">
        <v>2012</v>
      </c>
      <c r="I1316" s="91" t="s">
        <v>76</v>
      </c>
      <c r="J1316" s="81">
        <f>VLOOKUP(I1316,Meters!$A$1:$B$165,2,FALSE)</f>
        <v>361471</v>
      </c>
      <c r="K1316" s="81">
        <f t="shared" si="124"/>
        <v>7.0401984839915232E-5</v>
      </c>
      <c r="L1316" s="81">
        <f t="shared" si="125"/>
        <v>2.1109942938459954E-4</v>
      </c>
      <c r="M1316" s="83">
        <f t="shared" si="126"/>
        <v>0.2283464566929134</v>
      </c>
      <c r="O1316" s="71" t="str">
        <f t="shared" si="127"/>
        <v/>
      </c>
    </row>
    <row r="1317" spans="1:15" ht="13.5" thickBot="1" x14ac:dyDescent="0.25">
      <c r="A1317" s="87" t="s">
        <v>48</v>
      </c>
      <c r="B1317" s="88">
        <v>34</v>
      </c>
      <c r="C1317" s="88">
        <v>34</v>
      </c>
      <c r="D1317" s="88">
        <v>512</v>
      </c>
      <c r="E1317" s="89">
        <v>15.058823529411001</v>
      </c>
      <c r="F1317" s="88">
        <v>178834</v>
      </c>
      <c r="G1317" s="90">
        <v>3</v>
      </c>
      <c r="H1317" s="90">
        <v>2012</v>
      </c>
      <c r="I1317" s="91" t="s">
        <v>76</v>
      </c>
      <c r="J1317" s="81">
        <f>VLOOKUP(I1317,Meters!$A$1:$B$165,2,FALSE)</f>
        <v>361471</v>
      </c>
      <c r="K1317" s="81">
        <f t="shared" si="124"/>
        <v>4.1659838629962019E-5</v>
      </c>
      <c r="L1317" s="81">
        <f t="shared" si="125"/>
        <v>2.4251938742026781E-4</v>
      </c>
      <c r="M1317" s="83">
        <f t="shared" si="126"/>
        <v>1</v>
      </c>
      <c r="O1317" s="71" t="str">
        <f t="shared" si="127"/>
        <v>2012-3-ext.</v>
      </c>
    </row>
    <row r="1318" spans="1:15" ht="13.5" thickBot="1" x14ac:dyDescent="0.25">
      <c r="A1318" s="87" t="s">
        <v>49</v>
      </c>
      <c r="B1318" s="88">
        <v>41</v>
      </c>
      <c r="C1318" s="88">
        <v>47</v>
      </c>
      <c r="D1318" s="88">
        <v>201</v>
      </c>
      <c r="E1318" s="89">
        <v>4.9024390243899996</v>
      </c>
      <c r="F1318" s="88">
        <v>50349</v>
      </c>
      <c r="G1318" s="90">
        <v>3</v>
      </c>
      <c r="H1318" s="90">
        <v>2012</v>
      </c>
      <c r="I1318" s="91" t="s">
        <v>76</v>
      </c>
      <c r="J1318" s="81">
        <f>VLOOKUP(I1318,Meters!$A$1:$B$165,2,FALSE)</f>
        <v>361471</v>
      </c>
      <c r="K1318" s="81">
        <f t="shared" si="124"/>
        <v>1.3562468425931817E-5</v>
      </c>
      <c r="L1318" s="81">
        <f t="shared" si="125"/>
        <v>5.6621618804083006E-5</v>
      </c>
      <c r="M1318" s="83">
        <f t="shared" si="126"/>
        <v>0.87234042553191493</v>
      </c>
      <c r="O1318" s="71" t="str">
        <f t="shared" si="127"/>
        <v>2012-3-ext.</v>
      </c>
    </row>
    <row r="1319" spans="1:15" ht="13.5" thickBot="1" x14ac:dyDescent="0.25">
      <c r="A1319" s="87" t="s">
        <v>50</v>
      </c>
      <c r="B1319" s="88">
        <v>1</v>
      </c>
      <c r="C1319" s="88">
        <v>1</v>
      </c>
      <c r="D1319" s="88">
        <v>12</v>
      </c>
      <c r="E1319" s="88">
        <v>12</v>
      </c>
      <c r="F1319" s="88">
        <v>1176</v>
      </c>
      <c r="G1319" s="90">
        <v>3</v>
      </c>
      <c r="H1319" s="90">
        <v>2012</v>
      </c>
      <c r="I1319" s="91" t="s">
        <v>76</v>
      </c>
      <c r="J1319" s="81">
        <f>VLOOKUP(I1319,Meters!$A$1:$B$165,2,FALSE)</f>
        <v>361471</v>
      </c>
      <c r="K1319" s="81">
        <f t="shared" si="124"/>
        <v>3.3197683908252669E-5</v>
      </c>
      <c r="L1319" s="81">
        <f t="shared" si="125"/>
        <v>5.4222883716812689E-5</v>
      </c>
      <c r="M1319" s="83">
        <f t="shared" si="126"/>
        <v>1</v>
      </c>
      <c r="O1319" s="71" t="str">
        <f t="shared" si="127"/>
        <v/>
      </c>
    </row>
    <row r="1320" spans="1:15" ht="13.5" thickBot="1" x14ac:dyDescent="0.25">
      <c r="A1320" s="87" t="s">
        <v>51</v>
      </c>
      <c r="B1320" s="88">
        <v>223</v>
      </c>
      <c r="C1320" s="88">
        <v>245</v>
      </c>
      <c r="D1320" s="88">
        <v>24274</v>
      </c>
      <c r="E1320" s="89">
        <v>108.85201793722</v>
      </c>
      <c r="F1320" s="88">
        <v>1656315</v>
      </c>
      <c r="G1320" s="90">
        <v>3</v>
      </c>
      <c r="H1320" s="90">
        <v>2012</v>
      </c>
      <c r="I1320" s="91" t="s">
        <v>76</v>
      </c>
      <c r="J1320" s="81">
        <f>VLOOKUP(I1320,Meters!$A$1:$B$165,2,FALSE)</f>
        <v>361471</v>
      </c>
      <c r="K1320" s="81">
        <f t="shared" si="124"/>
        <v>3.0113624035460658E-4</v>
      </c>
      <c r="L1320" s="81">
        <f t="shared" si="125"/>
        <v>3.4246276670713536E-4</v>
      </c>
      <c r="M1320" s="83">
        <f t="shared" si="126"/>
        <v>0.91020408163265309</v>
      </c>
      <c r="O1320" s="71" t="str">
        <f t="shared" si="127"/>
        <v/>
      </c>
    </row>
    <row r="1321" spans="1:15" ht="13.5" thickBot="1" x14ac:dyDescent="0.25">
      <c r="A1321" s="87" t="s">
        <v>52</v>
      </c>
      <c r="B1321" s="88">
        <v>37</v>
      </c>
      <c r="C1321" s="88">
        <v>69</v>
      </c>
      <c r="D1321" s="88">
        <v>2674</v>
      </c>
      <c r="E1321" s="89">
        <v>72.270270270270004</v>
      </c>
      <c r="F1321" s="88">
        <v>551430</v>
      </c>
      <c r="G1321" s="90">
        <v>3</v>
      </c>
      <c r="H1321" s="90">
        <v>2012</v>
      </c>
      <c r="I1321" s="91" t="s">
        <v>76</v>
      </c>
      <c r="J1321" s="81">
        <f>VLOOKUP(I1321,Meters!$A$1:$B$165,2,FALSE)</f>
        <v>361471</v>
      </c>
      <c r="K1321" s="81">
        <f t="shared" si="124"/>
        <v>1.9993379903303447E-4</v>
      </c>
      <c r="L1321" s="81">
        <f t="shared" si="125"/>
        <v>6.8716962603332214E-4</v>
      </c>
      <c r="M1321" s="83">
        <f t="shared" si="126"/>
        <v>0.53623188405797106</v>
      </c>
      <c r="O1321" s="71" t="str">
        <f t="shared" si="127"/>
        <v>2012-3-ext.</v>
      </c>
    </row>
    <row r="1322" spans="1:15" ht="13.5" thickBot="1" x14ac:dyDescent="0.25">
      <c r="A1322" s="87" t="s">
        <v>53</v>
      </c>
      <c r="B1322" s="88">
        <v>74</v>
      </c>
      <c r="C1322" s="88">
        <v>98</v>
      </c>
      <c r="D1322" s="88">
        <v>4813</v>
      </c>
      <c r="E1322" s="89">
        <v>65.040540540539993</v>
      </c>
      <c r="F1322" s="88">
        <v>1908374</v>
      </c>
      <c r="G1322" s="90">
        <v>3</v>
      </c>
      <c r="H1322" s="90">
        <v>2012</v>
      </c>
      <c r="I1322" s="91" t="s">
        <v>76</v>
      </c>
      <c r="J1322" s="81">
        <f>VLOOKUP(I1322,Meters!$A$1:$B$165,2,FALSE)</f>
        <v>361471</v>
      </c>
      <c r="K1322" s="81">
        <f t="shared" si="124"/>
        <v>1.7993294217389497E-4</v>
      </c>
      <c r="L1322" s="81">
        <f t="shared" si="125"/>
        <v>1.1890690095857216E-3</v>
      </c>
      <c r="M1322" s="83">
        <f t="shared" si="126"/>
        <v>0.75510204081632648</v>
      </c>
      <c r="O1322" s="71" t="str">
        <f t="shared" si="127"/>
        <v>2012-3-ext.</v>
      </c>
    </row>
    <row r="1323" spans="1:15" ht="13.5" thickBot="1" x14ac:dyDescent="0.25">
      <c r="A1323" s="99" t="s">
        <v>8</v>
      </c>
      <c r="B1323" s="100">
        <v>9</v>
      </c>
      <c r="C1323" s="100">
        <v>10</v>
      </c>
      <c r="D1323" s="100">
        <v>4701</v>
      </c>
      <c r="E1323" s="101">
        <v>522.33333333333303</v>
      </c>
      <c r="F1323" s="100">
        <v>255804</v>
      </c>
      <c r="G1323" s="102">
        <v>4</v>
      </c>
      <c r="H1323" s="102">
        <v>2012</v>
      </c>
      <c r="I1323" s="103" t="s">
        <v>77</v>
      </c>
      <c r="J1323" s="81">
        <f>VLOOKUP(I1323,Meters!$A$1:$B$165,2,FALSE)</f>
        <v>362367</v>
      </c>
      <c r="K1323" s="81">
        <f t="shared" ref="K1323:K1365" si="128">E1323/J1323</f>
        <v>1.4414484026783151E-3</v>
      </c>
      <c r="L1323" s="81">
        <f t="shared" ref="L1323:L1365" si="129">IFERROR(IF(ISBLANK(F1323),"",(E1323*(F1323/D1323)/J1323)*(1/60)),"")</f>
        <v>1.3072689044838818E-3</v>
      </c>
      <c r="M1323" s="83">
        <f t="shared" ref="M1323:M1365" si="130">B1323/C1323</f>
        <v>0.9</v>
      </c>
      <c r="O1323" s="71" t="str">
        <f t="shared" si="127"/>
        <v/>
      </c>
    </row>
    <row r="1324" spans="1:15" ht="13.5" thickBot="1" x14ac:dyDescent="0.25">
      <c r="A1324" s="99" t="s">
        <v>9</v>
      </c>
      <c r="B1324" s="100">
        <v>52</v>
      </c>
      <c r="C1324" s="100">
        <v>54</v>
      </c>
      <c r="D1324" s="100">
        <v>3225</v>
      </c>
      <c r="E1324" s="101">
        <v>62.019230769229999</v>
      </c>
      <c r="F1324" s="100">
        <v>309647</v>
      </c>
      <c r="G1324" s="102">
        <v>4</v>
      </c>
      <c r="H1324" s="102">
        <v>2012</v>
      </c>
      <c r="I1324" s="103" t="s">
        <v>77</v>
      </c>
      <c r="J1324" s="81">
        <f>VLOOKUP(I1324,Meters!$A$1:$B$165,2,FALSE)</f>
        <v>362367</v>
      </c>
      <c r="K1324" s="81">
        <f t="shared" si="128"/>
        <v>1.7115032762152733E-4</v>
      </c>
      <c r="L1324" s="81">
        <f t="shared" si="129"/>
        <v>2.7388209559185055E-4</v>
      </c>
      <c r="M1324" s="83">
        <f t="shared" si="130"/>
        <v>0.96296296296296291</v>
      </c>
      <c r="O1324" s="71" t="str">
        <f t="shared" si="127"/>
        <v/>
      </c>
    </row>
    <row r="1325" spans="1:15" ht="13.5" thickBot="1" x14ac:dyDescent="0.25">
      <c r="A1325" s="99" t="s">
        <v>58</v>
      </c>
      <c r="B1325" s="100">
        <v>1</v>
      </c>
      <c r="C1325" s="100">
        <v>1</v>
      </c>
      <c r="D1325" s="100">
        <v>168</v>
      </c>
      <c r="E1325" s="100">
        <v>168</v>
      </c>
      <c r="F1325" s="100">
        <v>28224</v>
      </c>
      <c r="G1325" s="102">
        <v>4</v>
      </c>
      <c r="H1325" s="102">
        <v>2012</v>
      </c>
      <c r="I1325" s="103" t="s">
        <v>77</v>
      </c>
      <c r="J1325" s="81">
        <f>VLOOKUP(I1325,Meters!$A$1:$B$165,2,FALSE)</f>
        <v>362367</v>
      </c>
      <c r="K1325" s="81">
        <f t="shared" si="128"/>
        <v>4.6361837584548262E-4</v>
      </c>
      <c r="L1325" s="81">
        <f t="shared" si="129"/>
        <v>1.2981314523673512E-3</v>
      </c>
      <c r="M1325" s="83">
        <f t="shared" si="130"/>
        <v>1</v>
      </c>
      <c r="O1325" s="71" t="str">
        <f t="shared" si="127"/>
        <v/>
      </c>
    </row>
    <row r="1326" spans="1:15" ht="13.5" thickBot="1" x14ac:dyDescent="0.25">
      <c r="A1326" s="99" t="s">
        <v>10</v>
      </c>
      <c r="B1326" s="100">
        <v>1</v>
      </c>
      <c r="C1326" s="100">
        <v>2</v>
      </c>
      <c r="D1326" s="100">
        <v>117</v>
      </c>
      <c r="E1326" s="100">
        <v>117</v>
      </c>
      <c r="F1326" s="100">
        <v>12502</v>
      </c>
      <c r="G1326" s="102">
        <v>4</v>
      </c>
      <c r="H1326" s="102">
        <v>2012</v>
      </c>
      <c r="I1326" s="103" t="s">
        <v>77</v>
      </c>
      <c r="J1326" s="81">
        <f>VLOOKUP(I1326,Meters!$A$1:$B$165,2,FALSE)</f>
        <v>362367</v>
      </c>
      <c r="K1326" s="81">
        <f t="shared" si="128"/>
        <v>3.2287708317810395E-4</v>
      </c>
      <c r="L1326" s="81">
        <f t="shared" si="129"/>
        <v>5.7501556893057779E-4</v>
      </c>
      <c r="M1326" s="83">
        <f t="shared" si="130"/>
        <v>0.5</v>
      </c>
      <c r="O1326" s="71" t="str">
        <f t="shared" si="127"/>
        <v/>
      </c>
    </row>
    <row r="1327" spans="1:15" ht="13.5" thickBot="1" x14ac:dyDescent="0.25">
      <c r="A1327" s="99" t="s">
        <v>11</v>
      </c>
      <c r="B1327" s="100">
        <v>17</v>
      </c>
      <c r="C1327" s="100">
        <v>30</v>
      </c>
      <c r="D1327" s="100">
        <v>356</v>
      </c>
      <c r="E1327" s="101">
        <v>20.941176470588001</v>
      </c>
      <c r="F1327" s="100">
        <v>82424</v>
      </c>
      <c r="G1327" s="102">
        <v>4</v>
      </c>
      <c r="H1327" s="102">
        <v>2012</v>
      </c>
      <c r="I1327" s="103" t="s">
        <v>77</v>
      </c>
      <c r="J1327" s="81">
        <f>VLOOKUP(I1327,Meters!$A$1:$B$165,2,FALSE)</f>
        <v>362367</v>
      </c>
      <c r="K1327" s="81">
        <f t="shared" si="128"/>
        <v>5.7789965616593126E-5</v>
      </c>
      <c r="L1327" s="81">
        <f t="shared" si="129"/>
        <v>2.2300000589803708E-4</v>
      </c>
      <c r="M1327" s="83">
        <f t="shared" si="130"/>
        <v>0.56666666666666665</v>
      </c>
      <c r="O1327" s="71" t="str">
        <f t="shared" si="127"/>
        <v>2012-4-ext.</v>
      </c>
    </row>
    <row r="1328" spans="1:15" ht="13.5" thickBot="1" x14ac:dyDescent="0.25">
      <c r="A1328" s="99" t="s">
        <v>12</v>
      </c>
      <c r="B1328" s="100">
        <v>42</v>
      </c>
      <c r="C1328" s="100">
        <v>94</v>
      </c>
      <c r="D1328" s="100">
        <v>5622</v>
      </c>
      <c r="E1328" s="101">
        <v>133.857142857143</v>
      </c>
      <c r="F1328" s="100">
        <v>1125272</v>
      </c>
      <c r="G1328" s="102">
        <v>4</v>
      </c>
      <c r="H1328" s="102">
        <v>2012</v>
      </c>
      <c r="I1328" s="103" t="s">
        <v>77</v>
      </c>
      <c r="J1328" s="81">
        <f>VLOOKUP(I1328,Meters!$A$1:$B$165,2,FALSE)</f>
        <v>362367</v>
      </c>
      <c r="K1328" s="81">
        <f t="shared" si="128"/>
        <v>3.6939661408777013E-4</v>
      </c>
      <c r="L1328" s="81">
        <f t="shared" si="129"/>
        <v>1.232276967650223E-3</v>
      </c>
      <c r="M1328" s="83">
        <f t="shared" si="130"/>
        <v>0.44680851063829785</v>
      </c>
      <c r="O1328" s="71" t="str">
        <f t="shared" si="127"/>
        <v>2012-4-ext.</v>
      </c>
    </row>
    <row r="1329" spans="1:15" ht="13.5" thickBot="1" x14ac:dyDescent="0.25">
      <c r="A1329" s="99" t="s">
        <v>13</v>
      </c>
      <c r="B1329" s="100">
        <v>20</v>
      </c>
      <c r="C1329" s="100">
        <v>27</v>
      </c>
      <c r="D1329" s="100">
        <v>2100</v>
      </c>
      <c r="E1329" s="100">
        <v>105</v>
      </c>
      <c r="F1329" s="100">
        <v>229175</v>
      </c>
      <c r="G1329" s="102">
        <v>4</v>
      </c>
      <c r="H1329" s="102">
        <v>2012</v>
      </c>
      <c r="I1329" s="103" t="s">
        <v>77</v>
      </c>
      <c r="J1329" s="81">
        <f>VLOOKUP(I1329,Meters!$A$1:$B$165,2,FALSE)</f>
        <v>362367</v>
      </c>
      <c r="K1329" s="81">
        <f t="shared" si="128"/>
        <v>2.8976148490342664E-4</v>
      </c>
      <c r="L1329" s="81">
        <f t="shared" si="129"/>
        <v>5.2703244684716504E-4</v>
      </c>
      <c r="M1329" s="83">
        <f t="shared" si="130"/>
        <v>0.7407407407407407</v>
      </c>
      <c r="O1329" s="71" t="str">
        <f t="shared" si="127"/>
        <v/>
      </c>
    </row>
    <row r="1330" spans="1:15" ht="13.5" thickBot="1" x14ac:dyDescent="0.25">
      <c r="A1330" s="99" t="s">
        <v>14</v>
      </c>
      <c r="B1330" s="100">
        <v>30</v>
      </c>
      <c r="C1330" s="100">
        <v>64</v>
      </c>
      <c r="D1330" s="100">
        <v>213</v>
      </c>
      <c r="E1330" s="101">
        <v>7.1</v>
      </c>
      <c r="F1330" s="100">
        <v>22699</v>
      </c>
      <c r="G1330" s="102">
        <v>4</v>
      </c>
      <c r="H1330" s="102">
        <v>2012</v>
      </c>
      <c r="I1330" s="103" t="s">
        <v>77</v>
      </c>
      <c r="J1330" s="81">
        <f>VLOOKUP(I1330,Meters!$A$1:$B$165,2,FALSE)</f>
        <v>362367</v>
      </c>
      <c r="K1330" s="81">
        <f t="shared" si="128"/>
        <v>1.9593395645850751E-5</v>
      </c>
      <c r="L1330" s="81">
        <f t="shared" si="129"/>
        <v>3.480050764985651E-5</v>
      </c>
      <c r="M1330" s="83">
        <f t="shared" si="130"/>
        <v>0.46875</v>
      </c>
      <c r="O1330" s="71" t="str">
        <f t="shared" si="127"/>
        <v/>
      </c>
    </row>
    <row r="1331" spans="1:15" ht="13.5" thickBot="1" x14ac:dyDescent="0.25">
      <c r="A1331" s="99" t="s">
        <v>15</v>
      </c>
      <c r="B1331" s="100">
        <v>24</v>
      </c>
      <c r="C1331" s="100">
        <v>31</v>
      </c>
      <c r="D1331" s="100">
        <v>2105</v>
      </c>
      <c r="E1331" s="101">
        <v>87.708333333333002</v>
      </c>
      <c r="F1331" s="100">
        <v>231424</v>
      </c>
      <c r="G1331" s="102">
        <v>4</v>
      </c>
      <c r="H1331" s="102">
        <v>2012</v>
      </c>
      <c r="I1331" s="103" t="s">
        <v>77</v>
      </c>
      <c r="J1331" s="81">
        <f>VLOOKUP(I1331,Meters!$A$1:$B$165,2,FALSE)</f>
        <v>362367</v>
      </c>
      <c r="K1331" s="81">
        <f t="shared" si="128"/>
        <v>2.4204282766734553E-4</v>
      </c>
      <c r="L1331" s="81">
        <f t="shared" si="129"/>
        <v>4.4350371615271394E-4</v>
      </c>
      <c r="M1331" s="83">
        <f t="shared" si="130"/>
        <v>0.77419354838709675</v>
      </c>
      <c r="O1331" s="71" t="str">
        <f t="shared" si="127"/>
        <v/>
      </c>
    </row>
    <row r="1332" spans="1:15" ht="13.5" thickBot="1" x14ac:dyDescent="0.25">
      <c r="A1332" s="99" t="s">
        <v>16</v>
      </c>
      <c r="B1332" s="100">
        <v>71</v>
      </c>
      <c r="C1332" s="100">
        <v>101</v>
      </c>
      <c r="D1332" s="100">
        <v>213</v>
      </c>
      <c r="E1332" s="100">
        <v>3</v>
      </c>
      <c r="F1332" s="100">
        <v>27680</v>
      </c>
      <c r="G1332" s="102">
        <v>4</v>
      </c>
      <c r="H1332" s="102">
        <v>2012</v>
      </c>
      <c r="I1332" s="103" t="s">
        <v>77</v>
      </c>
      <c r="J1332" s="81">
        <f>VLOOKUP(I1332,Meters!$A$1:$B$165,2,FALSE)</f>
        <v>362367</v>
      </c>
      <c r="K1332" s="81">
        <f t="shared" si="128"/>
        <v>8.278899568669332E-6</v>
      </c>
      <c r="L1332" s="81">
        <f t="shared" si="129"/>
        <v>1.793113771993483E-5</v>
      </c>
      <c r="M1332" s="83">
        <f t="shared" si="130"/>
        <v>0.70297029702970293</v>
      </c>
      <c r="O1332" s="71" t="str">
        <f t="shared" si="127"/>
        <v/>
      </c>
    </row>
    <row r="1333" spans="1:15" ht="13.5" thickBot="1" x14ac:dyDescent="0.25">
      <c r="A1333" s="99" t="s">
        <v>17</v>
      </c>
      <c r="B1333" s="100">
        <v>6</v>
      </c>
      <c r="C1333" s="100">
        <v>6</v>
      </c>
      <c r="D1333" s="100">
        <v>1082</v>
      </c>
      <c r="E1333" s="101">
        <v>180.333333333333</v>
      </c>
      <c r="F1333" s="100">
        <v>158580</v>
      </c>
      <c r="G1333" s="102">
        <v>4</v>
      </c>
      <c r="H1333" s="102">
        <v>2012</v>
      </c>
      <c r="I1333" s="103" t="s">
        <v>77</v>
      </c>
      <c r="J1333" s="81">
        <f>VLOOKUP(I1333,Meters!$A$1:$B$165,2,FALSE)</f>
        <v>362367</v>
      </c>
      <c r="K1333" s="81">
        <f t="shared" si="128"/>
        <v>4.9765385185001113E-4</v>
      </c>
      <c r="L1333" s="81">
        <f t="shared" si="129"/>
        <v>1.2156184199996114E-3</v>
      </c>
      <c r="M1333" s="83">
        <f t="shared" si="130"/>
        <v>1</v>
      </c>
      <c r="O1333" s="71" t="str">
        <f t="shared" si="127"/>
        <v/>
      </c>
    </row>
    <row r="1334" spans="1:15" ht="13.5" thickBot="1" x14ac:dyDescent="0.25">
      <c r="A1334" s="99" t="s">
        <v>18</v>
      </c>
      <c r="B1334" s="100">
        <v>277</v>
      </c>
      <c r="C1334" s="100">
        <v>368</v>
      </c>
      <c r="D1334" s="100">
        <v>0</v>
      </c>
      <c r="E1334" s="100">
        <v>0</v>
      </c>
      <c r="F1334" s="100">
        <v>0</v>
      </c>
      <c r="G1334" s="102">
        <v>4</v>
      </c>
      <c r="H1334" s="102">
        <v>2012</v>
      </c>
      <c r="I1334" s="103" t="s">
        <v>77</v>
      </c>
      <c r="J1334" s="81">
        <f>VLOOKUP(I1334,Meters!$A$1:$B$165,2,FALSE)</f>
        <v>362367</v>
      </c>
      <c r="K1334" s="81">
        <f t="shared" si="128"/>
        <v>0</v>
      </c>
      <c r="L1334" s="81" t="str">
        <f t="shared" si="129"/>
        <v/>
      </c>
      <c r="M1334" s="83">
        <f t="shared" si="130"/>
        <v>0.75271739130434778</v>
      </c>
      <c r="O1334" s="71" t="e">
        <f t="shared" si="127"/>
        <v>#DIV/0!</v>
      </c>
    </row>
    <row r="1335" spans="1:15" ht="13.5" thickBot="1" x14ac:dyDescent="0.25">
      <c r="A1335" s="99" t="s">
        <v>19</v>
      </c>
      <c r="B1335" s="100">
        <v>60</v>
      </c>
      <c r="C1335" s="100">
        <v>70</v>
      </c>
      <c r="D1335" s="100">
        <v>4677</v>
      </c>
      <c r="E1335" s="101">
        <v>77.95</v>
      </c>
      <c r="F1335" s="100">
        <v>513211</v>
      </c>
      <c r="G1335" s="102">
        <v>4</v>
      </c>
      <c r="H1335" s="102">
        <v>2012</v>
      </c>
      <c r="I1335" s="103" t="s">
        <v>77</v>
      </c>
      <c r="J1335" s="81">
        <f>VLOOKUP(I1335,Meters!$A$1:$B$165,2,FALSE)</f>
        <v>362367</v>
      </c>
      <c r="K1335" s="81">
        <f t="shared" si="128"/>
        <v>2.1511340712592484E-4</v>
      </c>
      <c r="L1335" s="81">
        <f t="shared" si="129"/>
        <v>3.9340947467929229E-4</v>
      </c>
      <c r="M1335" s="83">
        <f t="shared" si="130"/>
        <v>0.8571428571428571</v>
      </c>
      <c r="O1335" s="71" t="str">
        <f t="shared" si="127"/>
        <v/>
      </c>
    </row>
    <row r="1336" spans="1:15" ht="13.5" thickBot="1" x14ac:dyDescent="0.25">
      <c r="A1336" s="99" t="s">
        <v>20</v>
      </c>
      <c r="B1336" s="100">
        <v>14</v>
      </c>
      <c r="C1336" s="100">
        <v>32</v>
      </c>
      <c r="D1336" s="100">
        <v>273</v>
      </c>
      <c r="E1336" s="101">
        <v>19.5</v>
      </c>
      <c r="F1336" s="100">
        <v>33208</v>
      </c>
      <c r="G1336" s="102">
        <v>4</v>
      </c>
      <c r="H1336" s="102">
        <v>2012</v>
      </c>
      <c r="I1336" s="103" t="s">
        <v>77</v>
      </c>
      <c r="J1336" s="81">
        <f>VLOOKUP(I1336,Meters!$A$1:$B$165,2,FALSE)</f>
        <v>362367</v>
      </c>
      <c r="K1336" s="81">
        <f t="shared" si="128"/>
        <v>5.3812847196350663E-5</v>
      </c>
      <c r="L1336" s="81">
        <f t="shared" si="129"/>
        <v>1.0909749876046475E-4</v>
      </c>
      <c r="M1336" s="83">
        <f t="shared" si="130"/>
        <v>0.4375</v>
      </c>
      <c r="O1336" s="71" t="str">
        <f t="shared" si="127"/>
        <v/>
      </c>
    </row>
    <row r="1337" spans="1:15" ht="13.5" thickBot="1" x14ac:dyDescent="0.25">
      <c r="A1337" s="99" t="s">
        <v>22</v>
      </c>
      <c r="B1337" s="100">
        <v>20</v>
      </c>
      <c r="C1337" s="100">
        <v>64</v>
      </c>
      <c r="D1337" s="100">
        <v>889</v>
      </c>
      <c r="E1337" s="101">
        <v>44.45</v>
      </c>
      <c r="F1337" s="100">
        <v>90871</v>
      </c>
      <c r="G1337" s="102">
        <v>4</v>
      </c>
      <c r="H1337" s="102">
        <v>2012</v>
      </c>
      <c r="I1337" s="103" t="s">
        <v>77</v>
      </c>
      <c r="J1337" s="81">
        <f>VLOOKUP(I1337,Meters!$A$1:$B$165,2,FALSE)</f>
        <v>362367</v>
      </c>
      <c r="K1337" s="81">
        <f t="shared" si="128"/>
        <v>1.2266569527578396E-4</v>
      </c>
      <c r="L1337" s="81">
        <f t="shared" si="129"/>
        <v>2.0897552297348637E-4</v>
      </c>
      <c r="M1337" s="83">
        <f t="shared" si="130"/>
        <v>0.3125</v>
      </c>
      <c r="O1337" s="71" t="str">
        <f t="shared" si="127"/>
        <v/>
      </c>
    </row>
    <row r="1338" spans="1:15" ht="13.5" thickBot="1" x14ac:dyDescent="0.25">
      <c r="A1338" s="99" t="s">
        <v>23</v>
      </c>
      <c r="B1338" s="100">
        <v>10</v>
      </c>
      <c r="C1338" s="100">
        <v>10</v>
      </c>
      <c r="D1338" s="100">
        <v>1405</v>
      </c>
      <c r="E1338" s="101">
        <v>140.5</v>
      </c>
      <c r="F1338" s="100">
        <v>202441</v>
      </c>
      <c r="G1338" s="102">
        <v>4</v>
      </c>
      <c r="H1338" s="102">
        <v>2012</v>
      </c>
      <c r="I1338" s="103" t="s">
        <v>77</v>
      </c>
      <c r="J1338" s="81">
        <f>VLOOKUP(I1338,Meters!$A$1:$B$165,2,FALSE)</f>
        <v>362367</v>
      </c>
      <c r="K1338" s="81">
        <f t="shared" si="128"/>
        <v>3.8772846313268042E-4</v>
      </c>
      <c r="L1338" s="81">
        <f t="shared" si="129"/>
        <v>9.3110483754499352E-4</v>
      </c>
      <c r="M1338" s="83">
        <f t="shared" si="130"/>
        <v>1</v>
      </c>
      <c r="O1338" s="71" t="str">
        <f t="shared" si="127"/>
        <v/>
      </c>
    </row>
    <row r="1339" spans="1:15" ht="13.5" thickBot="1" x14ac:dyDescent="0.25">
      <c r="A1339" s="99" t="s">
        <v>24</v>
      </c>
      <c r="B1339" s="100">
        <v>16</v>
      </c>
      <c r="C1339" s="100">
        <v>152</v>
      </c>
      <c r="D1339" s="100">
        <v>4</v>
      </c>
      <c r="E1339" s="101">
        <v>0.25</v>
      </c>
      <c r="F1339" s="100">
        <v>74</v>
      </c>
      <c r="G1339" s="102">
        <v>4</v>
      </c>
      <c r="H1339" s="102">
        <v>2012</v>
      </c>
      <c r="I1339" s="103" t="s">
        <v>77</v>
      </c>
      <c r="J1339" s="81">
        <f>VLOOKUP(I1339,Meters!$A$1:$B$165,2,FALSE)</f>
        <v>362367</v>
      </c>
      <c r="K1339" s="81">
        <f t="shared" si="128"/>
        <v>6.8990829738911103E-7</v>
      </c>
      <c r="L1339" s="81">
        <f t="shared" si="129"/>
        <v>2.1272172502830924E-7</v>
      </c>
      <c r="M1339" s="83">
        <f t="shared" si="130"/>
        <v>0.10526315789473684</v>
      </c>
      <c r="O1339" s="71" t="str">
        <f t="shared" si="127"/>
        <v/>
      </c>
    </row>
    <row r="1340" spans="1:15" ht="13.5" thickBot="1" x14ac:dyDescent="0.25">
      <c r="A1340" s="99" t="s">
        <v>26</v>
      </c>
      <c r="B1340" s="100">
        <v>4</v>
      </c>
      <c r="C1340" s="100">
        <v>6</v>
      </c>
      <c r="D1340" s="100">
        <v>330</v>
      </c>
      <c r="E1340" s="101">
        <v>82.5</v>
      </c>
      <c r="F1340" s="100">
        <v>150880</v>
      </c>
      <c r="G1340" s="102">
        <v>4</v>
      </c>
      <c r="H1340" s="102">
        <v>2012</v>
      </c>
      <c r="I1340" s="103" t="s">
        <v>77</v>
      </c>
      <c r="J1340" s="81">
        <f>VLOOKUP(I1340,Meters!$A$1:$B$165,2,FALSE)</f>
        <v>362367</v>
      </c>
      <c r="K1340" s="81">
        <f t="shared" si="128"/>
        <v>2.2766973813840663E-4</v>
      </c>
      <c r="L1340" s="81">
        <f t="shared" si="129"/>
        <v>1.7348893985011512E-3</v>
      </c>
      <c r="M1340" s="83">
        <f t="shared" si="130"/>
        <v>0.66666666666666663</v>
      </c>
      <c r="O1340" s="71" t="str">
        <f t="shared" si="127"/>
        <v>2012-4-ext.</v>
      </c>
    </row>
    <row r="1341" spans="1:15" ht="13.5" thickBot="1" x14ac:dyDescent="0.25">
      <c r="A1341" s="99" t="s">
        <v>27</v>
      </c>
      <c r="B1341" s="100">
        <v>3</v>
      </c>
      <c r="C1341" s="100">
        <v>4</v>
      </c>
      <c r="D1341" s="100">
        <v>74</v>
      </c>
      <c r="E1341" s="101">
        <v>24.666666666666</v>
      </c>
      <c r="F1341" s="100">
        <v>12129</v>
      </c>
      <c r="G1341" s="102">
        <v>4</v>
      </c>
      <c r="H1341" s="102">
        <v>2012</v>
      </c>
      <c r="I1341" s="103" t="s">
        <v>77</v>
      </c>
      <c r="J1341" s="81">
        <f>VLOOKUP(I1341,Meters!$A$1:$B$165,2,FALSE)</f>
        <v>362367</v>
      </c>
      <c r="K1341" s="81">
        <f t="shared" si="128"/>
        <v>6.8070952009057121E-5</v>
      </c>
      <c r="L1341" s="81">
        <f t="shared" si="129"/>
        <v>1.8595328308960673E-4</v>
      </c>
      <c r="M1341" s="83">
        <f t="shared" si="130"/>
        <v>0.75</v>
      </c>
      <c r="O1341" s="71" t="str">
        <f t="shared" si="127"/>
        <v/>
      </c>
    </row>
    <row r="1342" spans="1:15" ht="13.5" thickBot="1" x14ac:dyDescent="0.25">
      <c r="A1342" s="99" t="s">
        <v>54</v>
      </c>
      <c r="B1342" s="100">
        <v>0</v>
      </c>
      <c r="C1342" s="100">
        <v>1</v>
      </c>
      <c r="D1342" s="100">
        <v>1</v>
      </c>
      <c r="E1342" s="98"/>
      <c r="F1342" s="100">
        <v>298</v>
      </c>
      <c r="G1342" s="102">
        <v>4</v>
      </c>
      <c r="H1342" s="102">
        <v>2012</v>
      </c>
      <c r="I1342" s="103" t="s">
        <v>77</v>
      </c>
      <c r="J1342" s="81">
        <f>VLOOKUP(I1342,Meters!$A$1:$B$165,2,FALSE)</f>
        <v>362367</v>
      </c>
      <c r="K1342" s="81">
        <f t="shared" si="128"/>
        <v>0</v>
      </c>
      <c r="L1342" s="81">
        <f t="shared" si="129"/>
        <v>0</v>
      </c>
      <c r="M1342" s="83">
        <f t="shared" si="130"/>
        <v>0</v>
      </c>
      <c r="O1342" s="71" t="str">
        <f t="shared" si="127"/>
        <v>2012-4-ext.</v>
      </c>
    </row>
    <row r="1343" spans="1:15" ht="13.5" thickBot="1" x14ac:dyDescent="0.25">
      <c r="A1343" s="99" t="s">
        <v>28</v>
      </c>
      <c r="B1343" s="100">
        <v>2</v>
      </c>
      <c r="C1343" s="100">
        <v>2</v>
      </c>
      <c r="D1343" s="100">
        <v>6</v>
      </c>
      <c r="E1343" s="100">
        <v>3</v>
      </c>
      <c r="F1343" s="100">
        <v>806</v>
      </c>
      <c r="G1343" s="102">
        <v>4</v>
      </c>
      <c r="H1343" s="102">
        <v>2012</v>
      </c>
      <c r="I1343" s="103" t="s">
        <v>77</v>
      </c>
      <c r="J1343" s="81">
        <f>VLOOKUP(I1343,Meters!$A$1:$B$165,2,FALSE)</f>
        <v>362367</v>
      </c>
      <c r="K1343" s="81">
        <f t="shared" si="128"/>
        <v>8.278899568669332E-6</v>
      </c>
      <c r="L1343" s="81">
        <f t="shared" si="129"/>
        <v>1.8535536256520781E-5</v>
      </c>
      <c r="M1343" s="83">
        <f t="shared" si="130"/>
        <v>1</v>
      </c>
      <c r="O1343" s="71" t="str">
        <f t="shared" si="127"/>
        <v/>
      </c>
    </row>
    <row r="1344" spans="1:15" ht="13.5" thickBot="1" x14ac:dyDescent="0.25">
      <c r="A1344" s="99" t="s">
        <v>30</v>
      </c>
      <c r="B1344" s="100">
        <v>522</v>
      </c>
      <c r="C1344" s="100">
        <v>522</v>
      </c>
      <c r="D1344" s="100">
        <v>8658</v>
      </c>
      <c r="E1344" s="101">
        <v>16.586206896551001</v>
      </c>
      <c r="F1344" s="100">
        <v>1275158</v>
      </c>
      <c r="G1344" s="102">
        <v>4</v>
      </c>
      <c r="H1344" s="102">
        <v>2012</v>
      </c>
      <c r="I1344" s="103" t="s">
        <v>77</v>
      </c>
      <c r="J1344" s="81">
        <f>VLOOKUP(I1344,Meters!$A$1:$B$165,2,FALSE)</f>
        <v>362367</v>
      </c>
      <c r="K1344" s="81">
        <f t="shared" si="128"/>
        <v>4.5771847040572129E-5</v>
      </c>
      <c r="L1344" s="81">
        <f t="shared" si="129"/>
        <v>1.1235531094279257E-4</v>
      </c>
      <c r="M1344" s="83">
        <f t="shared" si="130"/>
        <v>1</v>
      </c>
      <c r="O1344" s="71" t="str">
        <f t="shared" si="127"/>
        <v/>
      </c>
    </row>
    <row r="1345" spans="1:15" ht="13.5" thickBot="1" x14ac:dyDescent="0.25">
      <c r="A1345" s="99" t="s">
        <v>31</v>
      </c>
      <c r="B1345" s="100">
        <v>70</v>
      </c>
      <c r="C1345" s="100">
        <v>113</v>
      </c>
      <c r="D1345" s="100">
        <v>7269</v>
      </c>
      <c r="E1345" s="101">
        <v>103.842857142857</v>
      </c>
      <c r="F1345" s="100">
        <v>195543</v>
      </c>
      <c r="G1345" s="102">
        <v>4</v>
      </c>
      <c r="H1345" s="102">
        <v>2012</v>
      </c>
      <c r="I1345" s="103" t="s">
        <v>77</v>
      </c>
      <c r="J1345" s="81">
        <f>VLOOKUP(I1345,Meters!$A$1:$B$165,2,FALSE)</f>
        <v>362367</v>
      </c>
      <c r="K1345" s="81">
        <f t="shared" si="128"/>
        <v>2.8656819506979664E-4</v>
      </c>
      <c r="L1345" s="81">
        <f t="shared" si="129"/>
        <v>1.2848260780605594E-4</v>
      </c>
      <c r="M1345" s="83">
        <f t="shared" si="130"/>
        <v>0.61946902654867253</v>
      </c>
      <c r="O1345" s="71" t="str">
        <f t="shared" si="127"/>
        <v/>
      </c>
    </row>
    <row r="1346" spans="1:15" ht="13.5" thickBot="1" x14ac:dyDescent="0.25">
      <c r="A1346" s="99" t="s">
        <v>32</v>
      </c>
      <c r="B1346" s="100">
        <v>40</v>
      </c>
      <c r="C1346" s="100">
        <v>50</v>
      </c>
      <c r="D1346" s="100">
        <v>13825</v>
      </c>
      <c r="E1346" s="101">
        <v>345.625</v>
      </c>
      <c r="F1346" s="100">
        <v>1562895</v>
      </c>
      <c r="G1346" s="102">
        <v>4</v>
      </c>
      <c r="H1346" s="102">
        <v>2012</v>
      </c>
      <c r="I1346" s="103" t="s">
        <v>77</v>
      </c>
      <c r="J1346" s="81">
        <f>VLOOKUP(I1346,Meters!$A$1:$B$165,2,FALSE)</f>
        <v>362367</v>
      </c>
      <c r="K1346" s="81">
        <f t="shared" si="128"/>
        <v>9.5379822114044597E-4</v>
      </c>
      <c r="L1346" s="81">
        <f t="shared" si="129"/>
        <v>1.7970903807465913E-3</v>
      </c>
      <c r="M1346" s="83">
        <f t="shared" si="130"/>
        <v>0.8</v>
      </c>
      <c r="O1346" s="71" t="str">
        <f t="shared" si="127"/>
        <v/>
      </c>
    </row>
    <row r="1347" spans="1:15" ht="13.5" thickBot="1" x14ac:dyDescent="0.25">
      <c r="A1347" s="99" t="s">
        <v>33</v>
      </c>
      <c r="B1347" s="100">
        <v>1</v>
      </c>
      <c r="C1347" s="100">
        <v>8</v>
      </c>
      <c r="D1347" s="100">
        <v>25</v>
      </c>
      <c r="E1347" s="100">
        <v>25</v>
      </c>
      <c r="F1347" s="100">
        <v>3314</v>
      </c>
      <c r="G1347" s="102">
        <v>4</v>
      </c>
      <c r="H1347" s="102">
        <v>2012</v>
      </c>
      <c r="I1347" s="103" t="s">
        <v>77</v>
      </c>
      <c r="J1347" s="81">
        <f>VLOOKUP(I1347,Meters!$A$1:$B$165,2,FALSE)</f>
        <v>362367</v>
      </c>
      <c r="K1347" s="81">
        <f t="shared" si="128"/>
        <v>6.8990829738911099E-5</v>
      </c>
      <c r="L1347" s="81">
        <f t="shared" si="129"/>
        <v>1.5242373983650093E-4</v>
      </c>
      <c r="M1347" s="83">
        <f t="shared" si="130"/>
        <v>0.125</v>
      </c>
      <c r="O1347" s="71" t="str">
        <f t="shared" ref="O1347:O1410" si="131">IF((F1347/D1347)&gt;180,CONCATENATE(I1347,"-ext."),"")</f>
        <v/>
      </c>
    </row>
    <row r="1348" spans="1:15" ht="13.5" thickBot="1" x14ac:dyDescent="0.25">
      <c r="A1348" s="99" t="s">
        <v>34</v>
      </c>
      <c r="B1348" s="100">
        <v>1</v>
      </c>
      <c r="C1348" s="100">
        <v>1</v>
      </c>
      <c r="D1348" s="100">
        <v>3</v>
      </c>
      <c r="E1348" s="100">
        <v>3</v>
      </c>
      <c r="F1348" s="100">
        <v>120</v>
      </c>
      <c r="G1348" s="102">
        <v>4</v>
      </c>
      <c r="H1348" s="102">
        <v>2012</v>
      </c>
      <c r="I1348" s="103" t="s">
        <v>77</v>
      </c>
      <c r="J1348" s="81">
        <f>VLOOKUP(I1348,Meters!$A$1:$B$165,2,FALSE)</f>
        <v>362367</v>
      </c>
      <c r="K1348" s="81">
        <f t="shared" si="128"/>
        <v>8.278899568669332E-6</v>
      </c>
      <c r="L1348" s="81">
        <f t="shared" si="129"/>
        <v>5.5192663791128883E-6</v>
      </c>
      <c r="M1348" s="83">
        <f t="shared" si="130"/>
        <v>1</v>
      </c>
      <c r="O1348" s="71" t="str">
        <f t="shared" si="131"/>
        <v/>
      </c>
    </row>
    <row r="1349" spans="1:15" ht="13.5" thickBot="1" x14ac:dyDescent="0.25">
      <c r="A1349" s="99" t="s">
        <v>35</v>
      </c>
      <c r="B1349" s="100">
        <v>1</v>
      </c>
      <c r="C1349" s="100">
        <v>1</v>
      </c>
      <c r="D1349" s="100">
        <v>1</v>
      </c>
      <c r="E1349" s="100">
        <v>1</v>
      </c>
      <c r="F1349" s="100">
        <v>130</v>
      </c>
      <c r="G1349" s="102">
        <v>4</v>
      </c>
      <c r="H1349" s="102">
        <v>2012</v>
      </c>
      <c r="I1349" s="103" t="s">
        <v>77</v>
      </c>
      <c r="J1349" s="81">
        <f>VLOOKUP(I1349,Meters!$A$1:$B$165,2,FALSE)</f>
        <v>362367</v>
      </c>
      <c r="K1349" s="81">
        <f t="shared" si="128"/>
        <v>2.7596331895564441E-6</v>
      </c>
      <c r="L1349" s="81">
        <f t="shared" si="129"/>
        <v>5.9792052440389621E-6</v>
      </c>
      <c r="M1349" s="83">
        <f t="shared" si="130"/>
        <v>1</v>
      </c>
      <c r="O1349" s="71" t="str">
        <f t="shared" si="131"/>
        <v/>
      </c>
    </row>
    <row r="1350" spans="1:15" ht="13.5" thickBot="1" x14ac:dyDescent="0.25">
      <c r="A1350" s="99" t="s">
        <v>36</v>
      </c>
      <c r="B1350" s="100">
        <v>64</v>
      </c>
      <c r="C1350" s="100">
        <v>129</v>
      </c>
      <c r="D1350" s="100">
        <v>1166</v>
      </c>
      <c r="E1350" s="101">
        <v>18.21875</v>
      </c>
      <c r="F1350" s="100">
        <v>141809</v>
      </c>
      <c r="G1350" s="102">
        <v>4</v>
      </c>
      <c r="H1350" s="102">
        <v>2012</v>
      </c>
      <c r="I1350" s="103" t="s">
        <v>77</v>
      </c>
      <c r="J1350" s="81">
        <f>VLOOKUP(I1350,Meters!$A$1:$B$165,2,FALSE)</f>
        <v>362367</v>
      </c>
      <c r="K1350" s="81">
        <f t="shared" si="128"/>
        <v>5.0277067172231468E-5</v>
      </c>
      <c r="L1350" s="81">
        <f t="shared" si="129"/>
        <v>1.019116726504713E-4</v>
      </c>
      <c r="M1350" s="83">
        <f t="shared" si="130"/>
        <v>0.49612403100775193</v>
      </c>
      <c r="O1350" s="71" t="str">
        <f t="shared" si="131"/>
        <v/>
      </c>
    </row>
    <row r="1351" spans="1:15" ht="13.5" thickBot="1" x14ac:dyDescent="0.25">
      <c r="A1351" s="99" t="s">
        <v>37</v>
      </c>
      <c r="B1351" s="100">
        <v>10</v>
      </c>
      <c r="C1351" s="100">
        <v>56</v>
      </c>
      <c r="D1351" s="100">
        <v>125</v>
      </c>
      <c r="E1351" s="101">
        <v>12.5</v>
      </c>
      <c r="F1351" s="100">
        <v>13522</v>
      </c>
      <c r="G1351" s="102">
        <v>4</v>
      </c>
      <c r="H1351" s="102">
        <v>2012</v>
      </c>
      <c r="I1351" s="103" t="s">
        <v>77</v>
      </c>
      <c r="J1351" s="81">
        <f>VLOOKUP(I1351,Meters!$A$1:$B$165,2,FALSE)</f>
        <v>362367</v>
      </c>
      <c r="K1351" s="81">
        <f t="shared" si="128"/>
        <v>3.4495414869455549E-5</v>
      </c>
      <c r="L1351" s="81">
        <f t="shared" si="129"/>
        <v>6.2192933315303734E-5</v>
      </c>
      <c r="M1351" s="83">
        <f t="shared" si="130"/>
        <v>0.17857142857142858</v>
      </c>
      <c r="O1351" s="71" t="str">
        <f t="shared" si="131"/>
        <v/>
      </c>
    </row>
    <row r="1352" spans="1:15" ht="13.5" thickBot="1" x14ac:dyDescent="0.25">
      <c r="A1352" s="99" t="s">
        <v>38</v>
      </c>
      <c r="B1352" s="100">
        <v>72</v>
      </c>
      <c r="C1352" s="100">
        <v>86</v>
      </c>
      <c r="D1352" s="100">
        <v>9797</v>
      </c>
      <c r="E1352" s="101">
        <v>136.069444444444</v>
      </c>
      <c r="F1352" s="100">
        <v>2587698</v>
      </c>
      <c r="G1352" s="102">
        <v>4</v>
      </c>
      <c r="H1352" s="102">
        <v>2012</v>
      </c>
      <c r="I1352" s="103" t="s">
        <v>77</v>
      </c>
      <c r="J1352" s="81">
        <f>VLOOKUP(I1352,Meters!$A$1:$B$165,2,FALSE)</f>
        <v>362367</v>
      </c>
      <c r="K1352" s="81">
        <f t="shared" si="128"/>
        <v>3.7550175497339438E-4</v>
      </c>
      <c r="L1352" s="81">
        <f t="shared" si="129"/>
        <v>1.6530317790159278E-3</v>
      </c>
      <c r="M1352" s="83">
        <f t="shared" si="130"/>
        <v>0.83720930232558144</v>
      </c>
      <c r="O1352" s="71" t="str">
        <f t="shared" si="131"/>
        <v>2012-4-ext.</v>
      </c>
    </row>
    <row r="1353" spans="1:15" ht="13.5" thickBot="1" x14ac:dyDescent="0.25">
      <c r="A1353" s="99" t="s">
        <v>39</v>
      </c>
      <c r="B1353" s="100">
        <v>61</v>
      </c>
      <c r="C1353" s="100">
        <v>62</v>
      </c>
      <c r="D1353" s="100">
        <v>1492</v>
      </c>
      <c r="E1353" s="101">
        <v>24.459016393441999</v>
      </c>
      <c r="F1353" s="100">
        <v>107004</v>
      </c>
      <c r="G1353" s="102">
        <v>4</v>
      </c>
      <c r="H1353" s="102">
        <v>2012</v>
      </c>
      <c r="I1353" s="103" t="s">
        <v>77</v>
      </c>
      <c r="J1353" s="81">
        <f>VLOOKUP(I1353,Meters!$A$1:$B$165,2,FALSE)</f>
        <v>362367</v>
      </c>
      <c r="K1353" s="81">
        <f t="shared" si="128"/>
        <v>6.7497913423247705E-5</v>
      </c>
      <c r="L1353" s="81">
        <f t="shared" si="129"/>
        <v>8.0680816889423557E-5</v>
      </c>
      <c r="M1353" s="83">
        <f t="shared" si="130"/>
        <v>0.9838709677419355</v>
      </c>
      <c r="O1353" s="71" t="str">
        <f t="shared" si="131"/>
        <v/>
      </c>
    </row>
    <row r="1354" spans="1:15" ht="13.5" thickBot="1" x14ac:dyDescent="0.25">
      <c r="A1354" s="99" t="s">
        <v>42</v>
      </c>
      <c r="B1354" s="100">
        <v>4</v>
      </c>
      <c r="C1354" s="100">
        <v>4</v>
      </c>
      <c r="D1354" s="100">
        <v>3660</v>
      </c>
      <c r="E1354" s="100">
        <v>915</v>
      </c>
      <c r="F1354" s="100">
        <v>431293</v>
      </c>
      <c r="G1354" s="102">
        <v>4</v>
      </c>
      <c r="H1354" s="102">
        <v>2012</v>
      </c>
      <c r="I1354" s="103" t="s">
        <v>77</v>
      </c>
      <c r="J1354" s="81">
        <f>VLOOKUP(I1354,Meters!$A$1:$B$165,2,FALSE)</f>
        <v>362367</v>
      </c>
      <c r="K1354" s="81">
        <f t="shared" si="128"/>
        <v>2.5250643684441463E-3</v>
      </c>
      <c r="L1354" s="81">
        <f t="shared" si="129"/>
        <v>4.9592103217640307E-3</v>
      </c>
      <c r="M1354" s="83">
        <f t="shared" si="130"/>
        <v>1</v>
      </c>
      <c r="O1354" s="71" t="str">
        <f t="shared" si="131"/>
        <v/>
      </c>
    </row>
    <row r="1355" spans="1:15" ht="13.5" thickBot="1" x14ac:dyDescent="0.25">
      <c r="A1355" s="99" t="s">
        <v>43</v>
      </c>
      <c r="B1355" s="100">
        <v>29</v>
      </c>
      <c r="C1355" s="100">
        <v>33</v>
      </c>
      <c r="D1355" s="100">
        <v>1099</v>
      </c>
      <c r="E1355" s="101">
        <v>37.896551724136998</v>
      </c>
      <c r="F1355" s="100">
        <v>211634</v>
      </c>
      <c r="G1355" s="102">
        <v>4</v>
      </c>
      <c r="H1355" s="102">
        <v>2012</v>
      </c>
      <c r="I1355" s="103" t="s">
        <v>77</v>
      </c>
      <c r="J1355" s="81">
        <f>VLOOKUP(I1355,Meters!$A$1:$B$165,2,FALSE)</f>
        <v>362367</v>
      </c>
      <c r="K1355" s="81">
        <f t="shared" si="128"/>
        <v>1.0458058190767095E-4</v>
      </c>
      <c r="L1355" s="81">
        <f t="shared" si="129"/>
        <v>3.3565069565435292E-4</v>
      </c>
      <c r="M1355" s="83">
        <f t="shared" si="130"/>
        <v>0.87878787878787878</v>
      </c>
      <c r="O1355" s="71" t="str">
        <f t="shared" si="131"/>
        <v>2012-4-ext.</v>
      </c>
    </row>
    <row r="1356" spans="1:15" ht="13.5" thickBot="1" x14ac:dyDescent="0.25">
      <c r="A1356" s="99" t="s">
        <v>44</v>
      </c>
      <c r="B1356" s="100">
        <v>4</v>
      </c>
      <c r="C1356" s="100">
        <v>5</v>
      </c>
      <c r="D1356" s="100">
        <v>29</v>
      </c>
      <c r="E1356" s="101">
        <v>7.25</v>
      </c>
      <c r="F1356" s="100">
        <v>4607</v>
      </c>
      <c r="G1356" s="102">
        <v>4</v>
      </c>
      <c r="H1356" s="102">
        <v>2012</v>
      </c>
      <c r="I1356" s="103" t="s">
        <v>77</v>
      </c>
      <c r="J1356" s="81">
        <f>VLOOKUP(I1356,Meters!$A$1:$B$165,2,FALSE)</f>
        <v>362367</v>
      </c>
      <c r="K1356" s="81">
        <f t="shared" si="128"/>
        <v>2.0007340624284221E-5</v>
      </c>
      <c r="L1356" s="81">
        <f t="shared" si="129"/>
        <v>5.2973458767860576E-5</v>
      </c>
      <c r="M1356" s="83">
        <f t="shared" si="130"/>
        <v>0.8</v>
      </c>
      <c r="O1356" s="71" t="str">
        <f t="shared" si="131"/>
        <v/>
      </c>
    </row>
    <row r="1357" spans="1:15" ht="13.5" thickBot="1" x14ac:dyDescent="0.25">
      <c r="A1357" s="99" t="s">
        <v>45</v>
      </c>
      <c r="B1357" s="100">
        <v>12</v>
      </c>
      <c r="C1357" s="100">
        <v>18</v>
      </c>
      <c r="D1357" s="100">
        <v>1016</v>
      </c>
      <c r="E1357" s="101">
        <v>84.666666666666003</v>
      </c>
      <c r="F1357" s="100">
        <v>79921</v>
      </c>
      <c r="G1357" s="102">
        <v>4</v>
      </c>
      <c r="H1357" s="102">
        <v>2012</v>
      </c>
      <c r="I1357" s="103" t="s">
        <v>77</v>
      </c>
      <c r="J1357" s="81">
        <f>VLOOKUP(I1357,Meters!$A$1:$B$165,2,FALSE)</f>
        <v>362367</v>
      </c>
      <c r="K1357" s="81">
        <f t="shared" si="128"/>
        <v>2.3364894338244379E-4</v>
      </c>
      <c r="L1357" s="81">
        <f t="shared" si="129"/>
        <v>3.0632311686463733E-4</v>
      </c>
      <c r="M1357" s="83">
        <f t="shared" si="130"/>
        <v>0.66666666666666663</v>
      </c>
      <c r="O1357" s="71" t="str">
        <f t="shared" si="131"/>
        <v/>
      </c>
    </row>
    <row r="1358" spans="1:15" ht="13.5" thickBot="1" x14ac:dyDescent="0.25">
      <c r="A1358" s="99" t="s">
        <v>46</v>
      </c>
      <c r="B1358" s="100">
        <v>46</v>
      </c>
      <c r="C1358" s="100">
        <v>74</v>
      </c>
      <c r="D1358" s="100">
        <v>3579</v>
      </c>
      <c r="E1358" s="101">
        <v>77.804347826086996</v>
      </c>
      <c r="F1358" s="100">
        <v>627165</v>
      </c>
      <c r="G1358" s="102">
        <v>4</v>
      </c>
      <c r="H1358" s="102">
        <v>2012</v>
      </c>
      <c r="I1358" s="103" t="s">
        <v>77</v>
      </c>
      <c r="J1358" s="81">
        <f>VLOOKUP(I1358,Meters!$A$1:$B$165,2,FALSE)</f>
        <v>362367</v>
      </c>
      <c r="K1358" s="81">
        <f t="shared" si="128"/>
        <v>2.1471146055266344E-4</v>
      </c>
      <c r="L1358" s="81">
        <f t="shared" si="129"/>
        <v>6.2708164830730729E-4</v>
      </c>
      <c r="M1358" s="83">
        <f t="shared" si="130"/>
        <v>0.6216216216216216</v>
      </c>
      <c r="O1358" s="71" t="str">
        <f t="shared" si="131"/>
        <v/>
      </c>
    </row>
    <row r="1359" spans="1:15" ht="13.5" thickBot="1" x14ac:dyDescent="0.25">
      <c r="A1359" s="99" t="s">
        <v>47</v>
      </c>
      <c r="B1359" s="100">
        <v>28</v>
      </c>
      <c r="C1359" s="100">
        <v>71</v>
      </c>
      <c r="D1359" s="100">
        <v>336</v>
      </c>
      <c r="E1359" s="100">
        <v>12</v>
      </c>
      <c r="F1359" s="100">
        <v>44488</v>
      </c>
      <c r="G1359" s="102">
        <v>4</v>
      </c>
      <c r="H1359" s="102">
        <v>2012</v>
      </c>
      <c r="I1359" s="103" t="s">
        <v>77</v>
      </c>
      <c r="J1359" s="81">
        <f>VLOOKUP(I1359,Meters!$A$1:$B$165,2,FALSE)</f>
        <v>362367</v>
      </c>
      <c r="K1359" s="81">
        <f t="shared" si="128"/>
        <v>3.3115598274677328E-5</v>
      </c>
      <c r="L1359" s="81">
        <f t="shared" si="129"/>
        <v>7.3077715081539926E-5</v>
      </c>
      <c r="M1359" s="83">
        <f t="shared" si="130"/>
        <v>0.39436619718309857</v>
      </c>
      <c r="O1359" s="71" t="str">
        <f t="shared" si="131"/>
        <v/>
      </c>
    </row>
    <row r="1360" spans="1:15" ht="13.5" thickBot="1" x14ac:dyDescent="0.25">
      <c r="A1360" s="99" t="s">
        <v>48</v>
      </c>
      <c r="B1360" s="100">
        <v>10</v>
      </c>
      <c r="C1360" s="100">
        <v>10</v>
      </c>
      <c r="D1360" s="100">
        <v>68</v>
      </c>
      <c r="E1360" s="101">
        <v>6.8</v>
      </c>
      <c r="F1360" s="100">
        <v>20092</v>
      </c>
      <c r="G1360" s="102">
        <v>4</v>
      </c>
      <c r="H1360" s="102">
        <v>2012</v>
      </c>
      <c r="I1360" s="103" t="s">
        <v>77</v>
      </c>
      <c r="J1360" s="81">
        <f>VLOOKUP(I1360,Meters!$A$1:$B$165,2,FALSE)</f>
        <v>362367</v>
      </c>
      <c r="K1360" s="81">
        <f t="shared" si="128"/>
        <v>1.8765505688983818E-5</v>
      </c>
      <c r="L1360" s="81">
        <f t="shared" si="129"/>
        <v>9.2410916740946804E-5</v>
      </c>
      <c r="M1360" s="83">
        <f t="shared" si="130"/>
        <v>1</v>
      </c>
      <c r="O1360" s="71" t="str">
        <f t="shared" si="131"/>
        <v>2012-4-ext.</v>
      </c>
    </row>
    <row r="1361" spans="1:15" ht="13.5" thickBot="1" x14ac:dyDescent="0.25">
      <c r="A1361" s="99" t="s">
        <v>49</v>
      </c>
      <c r="B1361" s="100">
        <v>46</v>
      </c>
      <c r="C1361" s="100">
        <v>49</v>
      </c>
      <c r="D1361" s="100">
        <v>88</v>
      </c>
      <c r="E1361" s="101">
        <v>1.9130434782600001</v>
      </c>
      <c r="F1361" s="100">
        <v>24685</v>
      </c>
      <c r="G1361" s="102">
        <v>4</v>
      </c>
      <c r="H1361" s="102">
        <v>2012</v>
      </c>
      <c r="I1361" s="103" t="s">
        <v>77</v>
      </c>
      <c r="J1361" s="81">
        <f>VLOOKUP(I1361,Meters!$A$1:$B$165,2,FALSE)</f>
        <v>362367</v>
      </c>
      <c r="K1361" s="81">
        <f t="shared" si="128"/>
        <v>5.2792982756707978E-6</v>
      </c>
      <c r="L1361" s="81">
        <f t="shared" si="129"/>
        <v>2.4681719305858644E-5</v>
      </c>
      <c r="M1361" s="83">
        <f t="shared" si="130"/>
        <v>0.93877551020408168</v>
      </c>
      <c r="O1361" s="71" t="str">
        <f t="shared" si="131"/>
        <v>2012-4-ext.</v>
      </c>
    </row>
    <row r="1362" spans="1:15" ht="13.5" thickBot="1" x14ac:dyDescent="0.25">
      <c r="A1362" s="99" t="s">
        <v>50</v>
      </c>
      <c r="B1362" s="100">
        <v>1</v>
      </c>
      <c r="C1362" s="100">
        <v>1</v>
      </c>
      <c r="D1362" s="100">
        <v>1</v>
      </c>
      <c r="E1362" s="100">
        <v>1</v>
      </c>
      <c r="F1362" s="100">
        <v>121</v>
      </c>
      <c r="G1362" s="102">
        <v>4</v>
      </c>
      <c r="H1362" s="102">
        <v>2012</v>
      </c>
      <c r="I1362" s="103" t="s">
        <v>77</v>
      </c>
      <c r="J1362" s="81">
        <f>VLOOKUP(I1362,Meters!$A$1:$B$165,2,FALSE)</f>
        <v>362367</v>
      </c>
      <c r="K1362" s="81">
        <f t="shared" si="128"/>
        <v>2.7596331895564441E-6</v>
      </c>
      <c r="L1362" s="81">
        <f t="shared" si="129"/>
        <v>5.5652602656054956E-6</v>
      </c>
      <c r="M1362" s="83">
        <f t="shared" si="130"/>
        <v>1</v>
      </c>
      <c r="O1362" s="71" t="str">
        <f t="shared" si="131"/>
        <v/>
      </c>
    </row>
    <row r="1363" spans="1:15" ht="13.5" thickBot="1" x14ac:dyDescent="0.25">
      <c r="A1363" s="99" t="s">
        <v>51</v>
      </c>
      <c r="B1363" s="100">
        <v>156</v>
      </c>
      <c r="C1363" s="100">
        <v>187</v>
      </c>
      <c r="D1363" s="100">
        <v>20706</v>
      </c>
      <c r="E1363" s="101">
        <v>132.730769230769</v>
      </c>
      <c r="F1363" s="100">
        <v>2621741</v>
      </c>
      <c r="G1363" s="102">
        <v>4</v>
      </c>
      <c r="H1363" s="102">
        <v>2012</v>
      </c>
      <c r="I1363" s="103" t="s">
        <v>77</v>
      </c>
      <c r="J1363" s="81">
        <f>VLOOKUP(I1363,Meters!$A$1:$B$165,2,FALSE)</f>
        <v>362367</v>
      </c>
      <c r="K1363" s="81">
        <f t="shared" si="128"/>
        <v>3.662882360445874E-4</v>
      </c>
      <c r="L1363" s="81">
        <f t="shared" si="129"/>
        <v>7.7297473055778728E-4</v>
      </c>
      <c r="M1363" s="83">
        <f t="shared" si="130"/>
        <v>0.83422459893048129</v>
      </c>
      <c r="O1363" s="71" t="str">
        <f t="shared" si="131"/>
        <v/>
      </c>
    </row>
    <row r="1364" spans="1:15" ht="13.5" thickBot="1" x14ac:dyDescent="0.25">
      <c r="A1364" s="99" t="s">
        <v>52</v>
      </c>
      <c r="B1364" s="100">
        <v>33</v>
      </c>
      <c r="C1364" s="100">
        <v>62</v>
      </c>
      <c r="D1364" s="100">
        <v>3467</v>
      </c>
      <c r="E1364" s="101">
        <v>105.06060606060601</v>
      </c>
      <c r="F1364" s="100">
        <v>719756</v>
      </c>
      <c r="G1364" s="102">
        <v>4</v>
      </c>
      <c r="H1364" s="102">
        <v>2012</v>
      </c>
      <c r="I1364" s="103" t="s">
        <v>77</v>
      </c>
      <c r="J1364" s="81">
        <f>VLOOKUP(I1364,Meters!$A$1:$B$165,2,FALSE)</f>
        <v>362367</v>
      </c>
      <c r="K1364" s="81">
        <f t="shared" si="128"/>
        <v>2.8992873539976323E-4</v>
      </c>
      <c r="L1364" s="81">
        <f t="shared" si="129"/>
        <v>1.0031629020113067E-3</v>
      </c>
      <c r="M1364" s="83">
        <f t="shared" si="130"/>
        <v>0.532258064516129</v>
      </c>
      <c r="O1364" s="71" t="str">
        <f t="shared" si="131"/>
        <v>2012-4-ext.</v>
      </c>
    </row>
    <row r="1365" spans="1:15" ht="13.5" thickBot="1" x14ac:dyDescent="0.25">
      <c r="A1365" s="99" t="s">
        <v>53</v>
      </c>
      <c r="B1365" s="100">
        <v>556</v>
      </c>
      <c r="C1365" s="100">
        <v>715</v>
      </c>
      <c r="D1365" s="100">
        <v>48093</v>
      </c>
      <c r="E1365" s="101">
        <v>86.498201438848</v>
      </c>
      <c r="F1365" s="100">
        <v>10291145</v>
      </c>
      <c r="G1365" s="102">
        <v>4</v>
      </c>
      <c r="H1365" s="102">
        <v>2012</v>
      </c>
      <c r="I1365" s="103" t="s">
        <v>77</v>
      </c>
      <c r="J1365" s="81">
        <f>VLOOKUP(I1365,Meters!$A$1:$B$165,2,FALSE)</f>
        <v>362367</v>
      </c>
      <c r="K1365" s="81">
        <f t="shared" si="128"/>
        <v>2.387033075275839E-4</v>
      </c>
      <c r="L1365" s="81">
        <f t="shared" si="129"/>
        <v>8.5131250900891923E-4</v>
      </c>
      <c r="M1365" s="83">
        <f t="shared" si="130"/>
        <v>0.77762237762237763</v>
      </c>
      <c r="O1365" s="71" t="str">
        <f t="shared" si="131"/>
        <v>2012-4-ext.</v>
      </c>
    </row>
    <row r="1366" spans="1:15" ht="13.5" thickBot="1" x14ac:dyDescent="0.25">
      <c r="A1366" s="104" t="s">
        <v>8</v>
      </c>
      <c r="B1366" s="105">
        <v>6</v>
      </c>
      <c r="C1366" s="105">
        <v>6</v>
      </c>
      <c r="D1366" s="105">
        <v>70</v>
      </c>
      <c r="E1366" s="106">
        <v>11.666666666666</v>
      </c>
      <c r="F1366" s="105">
        <v>7667</v>
      </c>
      <c r="G1366" s="107">
        <v>1</v>
      </c>
      <c r="H1366" s="107">
        <v>2013</v>
      </c>
      <c r="I1366" s="108" t="s">
        <v>78</v>
      </c>
      <c r="J1366" s="81">
        <f>VLOOKUP(I1366,Meters!$A$1:$B$165,2,FALSE)</f>
        <v>362452</v>
      </c>
      <c r="K1366" s="81">
        <f t="shared" ref="K1366:K1410" si="132">E1366/J1366</f>
        <v>3.2188170203684904E-5</v>
      </c>
      <c r="L1366" s="81">
        <f t="shared" ref="L1366:L1410" si="133">IFERROR(IF(ISBLANK(F1366),"",(E1366*(F1366/D1366)/J1366)*(1/60)),"")</f>
        <v>5.8758738321821929E-5</v>
      </c>
      <c r="M1366" s="83">
        <f t="shared" ref="M1366:M1410" si="134">B1366/C1366</f>
        <v>1</v>
      </c>
      <c r="O1366" s="71" t="str">
        <f t="shared" si="131"/>
        <v/>
      </c>
    </row>
    <row r="1367" spans="1:15" ht="13.5" thickBot="1" x14ac:dyDescent="0.25">
      <c r="A1367" s="104" t="s">
        <v>9</v>
      </c>
      <c r="B1367" s="105">
        <v>17</v>
      </c>
      <c r="C1367" s="105">
        <v>20</v>
      </c>
      <c r="D1367" s="105">
        <v>924</v>
      </c>
      <c r="E1367" s="106">
        <v>54.352941176469997</v>
      </c>
      <c r="F1367" s="105">
        <v>112607</v>
      </c>
      <c r="G1367" s="107">
        <v>1</v>
      </c>
      <c r="H1367" s="107">
        <v>2013</v>
      </c>
      <c r="I1367" s="108" t="s">
        <v>78</v>
      </c>
      <c r="J1367" s="81">
        <f>VLOOKUP(I1367,Meters!$A$1:$B$165,2,FALSE)</f>
        <v>362452</v>
      </c>
      <c r="K1367" s="81">
        <f t="shared" si="132"/>
        <v>1.4995900471364483E-4</v>
      </c>
      <c r="L1367" s="81">
        <f t="shared" si="133"/>
        <v>3.0458935143920279E-4</v>
      </c>
      <c r="M1367" s="83">
        <f t="shared" si="134"/>
        <v>0.85</v>
      </c>
      <c r="O1367" s="71" t="str">
        <f t="shared" si="131"/>
        <v/>
      </c>
    </row>
    <row r="1368" spans="1:15" ht="13.5" thickBot="1" x14ac:dyDescent="0.25">
      <c r="A1368" s="104" t="s">
        <v>10</v>
      </c>
      <c r="B1368" s="105">
        <v>1</v>
      </c>
      <c r="C1368" s="105">
        <v>1</v>
      </c>
      <c r="D1368" s="105">
        <v>1</v>
      </c>
      <c r="E1368" s="105">
        <v>1</v>
      </c>
      <c r="F1368" s="105">
        <v>140</v>
      </c>
      <c r="G1368" s="107">
        <v>1</v>
      </c>
      <c r="H1368" s="107">
        <v>2013</v>
      </c>
      <c r="I1368" s="108" t="s">
        <v>78</v>
      </c>
      <c r="J1368" s="81">
        <f>VLOOKUP(I1368,Meters!$A$1:$B$165,2,FALSE)</f>
        <v>362452</v>
      </c>
      <c r="K1368" s="81">
        <f t="shared" si="132"/>
        <v>2.7589860174588633E-6</v>
      </c>
      <c r="L1368" s="81">
        <f t="shared" si="133"/>
        <v>6.4376340407373479E-6</v>
      </c>
      <c r="M1368" s="83">
        <f t="shared" si="134"/>
        <v>1</v>
      </c>
      <c r="O1368" s="71" t="str">
        <f t="shared" si="131"/>
        <v/>
      </c>
    </row>
    <row r="1369" spans="1:15" ht="13.5" thickBot="1" x14ac:dyDescent="0.25">
      <c r="A1369" s="104" t="s">
        <v>11</v>
      </c>
      <c r="B1369" s="105">
        <v>15</v>
      </c>
      <c r="C1369" s="105">
        <v>34</v>
      </c>
      <c r="D1369" s="105">
        <v>521</v>
      </c>
      <c r="E1369" s="106">
        <v>34.733333333333</v>
      </c>
      <c r="F1369" s="105">
        <v>46870</v>
      </c>
      <c r="G1369" s="107">
        <v>1</v>
      </c>
      <c r="H1369" s="107">
        <v>2013</v>
      </c>
      <c r="I1369" s="108" t="s">
        <v>78</v>
      </c>
      <c r="J1369" s="81">
        <f>VLOOKUP(I1369,Meters!$A$1:$B$165,2,FALSE)</f>
        <v>362452</v>
      </c>
      <c r="K1369" s="81">
        <f t="shared" si="132"/>
        <v>9.5828781006403611E-5</v>
      </c>
      <c r="L1369" s="81">
        <f t="shared" si="133"/>
        <v>1.4368186070921746E-4</v>
      </c>
      <c r="M1369" s="83">
        <f t="shared" si="134"/>
        <v>0.44117647058823528</v>
      </c>
      <c r="O1369" s="71" t="str">
        <f t="shared" si="131"/>
        <v/>
      </c>
    </row>
    <row r="1370" spans="1:15" ht="13.5" thickBot="1" x14ac:dyDescent="0.25">
      <c r="A1370" s="104" t="s">
        <v>12</v>
      </c>
      <c r="B1370" s="105">
        <v>13</v>
      </c>
      <c r="C1370" s="105">
        <v>70</v>
      </c>
      <c r="D1370" s="105">
        <v>3049</v>
      </c>
      <c r="E1370" s="106">
        <v>234.538461538462</v>
      </c>
      <c r="F1370" s="105">
        <v>234971</v>
      </c>
      <c r="G1370" s="107">
        <v>1</v>
      </c>
      <c r="H1370" s="107">
        <v>2013</v>
      </c>
      <c r="I1370" s="108" t="s">
        <v>78</v>
      </c>
      <c r="J1370" s="81">
        <f>VLOOKUP(I1370,Meters!$A$1:$B$165,2,FALSE)</f>
        <v>362452</v>
      </c>
      <c r="K1370" s="81">
        <f t="shared" si="132"/>
        <v>6.4708833594093011E-4</v>
      </c>
      <c r="L1370" s="81">
        <f t="shared" si="133"/>
        <v>8.31130389113241E-4</v>
      </c>
      <c r="M1370" s="83">
        <f t="shared" si="134"/>
        <v>0.18571428571428572</v>
      </c>
      <c r="O1370" s="71" t="str">
        <f t="shared" si="131"/>
        <v/>
      </c>
    </row>
    <row r="1371" spans="1:15" ht="13.5" thickBot="1" x14ac:dyDescent="0.25">
      <c r="A1371" s="104" t="s">
        <v>13</v>
      </c>
      <c r="B1371" s="105">
        <v>18</v>
      </c>
      <c r="C1371" s="105">
        <v>26</v>
      </c>
      <c r="D1371" s="105">
        <v>1790</v>
      </c>
      <c r="E1371" s="106">
        <v>99.444444444444002</v>
      </c>
      <c r="F1371" s="105">
        <v>391011</v>
      </c>
      <c r="G1371" s="107">
        <v>1</v>
      </c>
      <c r="H1371" s="107">
        <v>2013</v>
      </c>
      <c r="I1371" s="108" t="s">
        <v>78</v>
      </c>
      <c r="J1371" s="81">
        <f>VLOOKUP(I1371,Meters!$A$1:$B$165,2,FALSE)</f>
        <v>362452</v>
      </c>
      <c r="K1371" s="81">
        <f t="shared" si="132"/>
        <v>2.7436583173618578E-4</v>
      </c>
      <c r="L1371" s="81">
        <f t="shared" si="133"/>
        <v>9.9888322377092854E-4</v>
      </c>
      <c r="M1371" s="83">
        <f t="shared" si="134"/>
        <v>0.69230769230769229</v>
      </c>
      <c r="O1371" s="71" t="str">
        <f t="shared" si="131"/>
        <v>2013-1-ext.</v>
      </c>
    </row>
    <row r="1372" spans="1:15" ht="13.5" thickBot="1" x14ac:dyDescent="0.25">
      <c r="A1372" s="104" t="s">
        <v>14</v>
      </c>
      <c r="B1372" s="105">
        <v>31</v>
      </c>
      <c r="C1372" s="105">
        <v>53</v>
      </c>
      <c r="D1372" s="105">
        <v>162</v>
      </c>
      <c r="E1372" s="106">
        <v>5.2258064516119997</v>
      </c>
      <c r="F1372" s="105">
        <v>22598</v>
      </c>
      <c r="G1372" s="107">
        <v>1</v>
      </c>
      <c r="H1372" s="107">
        <v>2013</v>
      </c>
      <c r="I1372" s="108" t="s">
        <v>78</v>
      </c>
      <c r="J1372" s="81">
        <f>VLOOKUP(I1372,Meters!$A$1:$B$165,2,FALSE)</f>
        <v>362452</v>
      </c>
      <c r="K1372" s="81">
        <f t="shared" si="132"/>
        <v>1.4417926929943826E-5</v>
      </c>
      <c r="L1372" s="81">
        <f t="shared" si="133"/>
        <v>3.3520196786303552E-5</v>
      </c>
      <c r="M1372" s="83">
        <f t="shared" si="134"/>
        <v>0.58490566037735847</v>
      </c>
      <c r="O1372" s="71" t="str">
        <f t="shared" si="131"/>
        <v/>
      </c>
    </row>
    <row r="1373" spans="1:15" ht="13.5" thickBot="1" x14ac:dyDescent="0.25">
      <c r="A1373" s="104" t="s">
        <v>15</v>
      </c>
      <c r="B1373" s="105">
        <v>18</v>
      </c>
      <c r="C1373" s="105">
        <v>19</v>
      </c>
      <c r="D1373" s="105">
        <v>4104</v>
      </c>
      <c r="E1373" s="105">
        <v>228</v>
      </c>
      <c r="F1373" s="105">
        <v>477363</v>
      </c>
      <c r="G1373" s="107">
        <v>1</v>
      </c>
      <c r="H1373" s="107">
        <v>2013</v>
      </c>
      <c r="I1373" s="108" t="s">
        <v>78</v>
      </c>
      <c r="J1373" s="81">
        <f>VLOOKUP(I1373,Meters!$A$1:$B$165,2,FALSE)</f>
        <v>362452</v>
      </c>
      <c r="K1373" s="81">
        <f t="shared" si="132"/>
        <v>6.2904881198062087E-4</v>
      </c>
      <c r="L1373" s="81">
        <f t="shared" si="133"/>
        <v>1.2194794835668661E-3</v>
      </c>
      <c r="M1373" s="83">
        <f t="shared" si="134"/>
        <v>0.94736842105263153</v>
      </c>
      <c r="O1373" s="71" t="str">
        <f t="shared" si="131"/>
        <v/>
      </c>
    </row>
    <row r="1374" spans="1:15" ht="13.5" thickBot="1" x14ac:dyDescent="0.25">
      <c r="A1374" s="104" t="s">
        <v>16</v>
      </c>
      <c r="B1374" s="105">
        <v>68</v>
      </c>
      <c r="C1374" s="105">
        <v>93</v>
      </c>
      <c r="D1374" s="105">
        <v>205</v>
      </c>
      <c r="E1374" s="106">
        <v>3.0147058823520001</v>
      </c>
      <c r="F1374" s="105">
        <v>29241</v>
      </c>
      <c r="G1374" s="107">
        <v>1</v>
      </c>
      <c r="H1374" s="107">
        <v>2013</v>
      </c>
      <c r="I1374" s="108" t="s">
        <v>78</v>
      </c>
      <c r="J1374" s="81">
        <f>VLOOKUP(I1374,Meters!$A$1:$B$165,2,FALSE)</f>
        <v>362452</v>
      </c>
      <c r="K1374" s="81">
        <f t="shared" si="132"/>
        <v>8.3175313761601535E-6</v>
      </c>
      <c r="L1374" s="81">
        <f t="shared" si="133"/>
        <v>1.9773409347178782E-5</v>
      </c>
      <c r="M1374" s="83">
        <f t="shared" si="134"/>
        <v>0.73118279569892475</v>
      </c>
      <c r="O1374" s="71" t="str">
        <f t="shared" si="131"/>
        <v/>
      </c>
    </row>
    <row r="1375" spans="1:15" ht="13.5" thickBot="1" x14ac:dyDescent="0.25">
      <c r="A1375" s="104" t="s">
        <v>17</v>
      </c>
      <c r="B1375" s="105">
        <v>3</v>
      </c>
      <c r="C1375" s="105">
        <v>4</v>
      </c>
      <c r="D1375" s="105">
        <v>53</v>
      </c>
      <c r="E1375" s="106">
        <v>17.666666666666</v>
      </c>
      <c r="F1375" s="105">
        <v>7713</v>
      </c>
      <c r="G1375" s="107">
        <v>1</v>
      </c>
      <c r="H1375" s="107">
        <v>2013</v>
      </c>
      <c r="I1375" s="108" t="s">
        <v>78</v>
      </c>
      <c r="J1375" s="81">
        <f>VLOOKUP(I1375,Meters!$A$1:$B$165,2,FALSE)</f>
        <v>362452</v>
      </c>
      <c r="K1375" s="81">
        <f t="shared" si="132"/>
        <v>4.874208630843808E-5</v>
      </c>
      <c r="L1375" s="81">
        <f t="shared" si="133"/>
        <v>1.1822255084810784E-4</v>
      </c>
      <c r="M1375" s="83">
        <f t="shared" si="134"/>
        <v>0.75</v>
      </c>
      <c r="O1375" s="71" t="str">
        <f t="shared" si="131"/>
        <v/>
      </c>
    </row>
    <row r="1376" spans="1:15" ht="13.5" thickBot="1" x14ac:dyDescent="0.25">
      <c r="A1376" s="104" t="s">
        <v>18</v>
      </c>
      <c r="B1376" s="105">
        <v>246</v>
      </c>
      <c r="C1376" s="105">
        <v>309</v>
      </c>
      <c r="D1376" s="105">
        <v>16</v>
      </c>
      <c r="E1376" s="106">
        <v>6.5040650406000003E-2</v>
      </c>
      <c r="F1376" s="105">
        <v>1088</v>
      </c>
      <c r="G1376" s="107">
        <v>1</v>
      </c>
      <c r="H1376" s="107">
        <v>2013</v>
      </c>
      <c r="I1376" s="108" t="s">
        <v>78</v>
      </c>
      <c r="J1376" s="81">
        <f>VLOOKUP(I1376,Meters!$A$1:$B$165,2,FALSE)</f>
        <v>362452</v>
      </c>
      <c r="K1376" s="81">
        <f t="shared" si="132"/>
        <v>1.7944624503658417E-7</v>
      </c>
      <c r="L1376" s="81">
        <f t="shared" si="133"/>
        <v>2.0337241104146204E-7</v>
      </c>
      <c r="M1376" s="83">
        <f t="shared" si="134"/>
        <v>0.79611650485436891</v>
      </c>
      <c r="O1376" s="71" t="str">
        <f t="shared" si="131"/>
        <v/>
      </c>
    </row>
    <row r="1377" spans="1:15" ht="13.5" thickBot="1" x14ac:dyDescent="0.25">
      <c r="A1377" s="104" t="s">
        <v>19</v>
      </c>
      <c r="B1377" s="105">
        <v>37</v>
      </c>
      <c r="C1377" s="105">
        <v>39</v>
      </c>
      <c r="D1377" s="105">
        <v>815</v>
      </c>
      <c r="E1377" s="106">
        <v>22.027027027027</v>
      </c>
      <c r="F1377" s="105">
        <v>164316</v>
      </c>
      <c r="G1377" s="107">
        <v>1</v>
      </c>
      <c r="H1377" s="107">
        <v>2013</v>
      </c>
      <c r="I1377" s="108" t="s">
        <v>78</v>
      </c>
      <c r="J1377" s="81">
        <f>VLOOKUP(I1377,Meters!$A$1:$B$165,2,FALSE)</f>
        <v>362452</v>
      </c>
      <c r="K1377" s="81">
        <f t="shared" si="132"/>
        <v>6.077225957375597E-5</v>
      </c>
      <c r="L1377" s="81">
        <f t="shared" si="133"/>
        <v>2.0420970560575228E-4</v>
      </c>
      <c r="M1377" s="83">
        <f t="shared" si="134"/>
        <v>0.94871794871794868</v>
      </c>
      <c r="O1377" s="71" t="str">
        <f t="shared" si="131"/>
        <v>2013-1-ext.</v>
      </c>
    </row>
    <row r="1378" spans="1:15" ht="13.5" thickBot="1" x14ac:dyDescent="0.25">
      <c r="A1378" s="104" t="s">
        <v>20</v>
      </c>
      <c r="B1378" s="105">
        <v>6</v>
      </c>
      <c r="C1378" s="105">
        <v>10</v>
      </c>
      <c r="D1378" s="105">
        <v>58</v>
      </c>
      <c r="E1378" s="106">
        <v>9.6666666666659999</v>
      </c>
      <c r="F1378" s="105">
        <v>4921</v>
      </c>
      <c r="G1378" s="107">
        <v>1</v>
      </c>
      <c r="H1378" s="107">
        <v>2013</v>
      </c>
      <c r="I1378" s="108" t="s">
        <v>78</v>
      </c>
      <c r="J1378" s="81">
        <f>VLOOKUP(I1378,Meters!$A$1:$B$165,2,FALSE)</f>
        <v>362452</v>
      </c>
      <c r="K1378" s="81">
        <f t="shared" si="132"/>
        <v>2.6670198168767173E-5</v>
      </c>
      <c r="L1378" s="81">
        <f t="shared" si="133"/>
        <v>3.7713806088650361E-5</v>
      </c>
      <c r="M1378" s="83">
        <f t="shared" si="134"/>
        <v>0.6</v>
      </c>
      <c r="O1378" s="71" t="str">
        <f t="shared" si="131"/>
        <v/>
      </c>
    </row>
    <row r="1379" spans="1:15" ht="13.5" thickBot="1" x14ac:dyDescent="0.25">
      <c r="A1379" s="104" t="s">
        <v>21</v>
      </c>
      <c r="B1379" s="105">
        <v>2</v>
      </c>
      <c r="C1379" s="105">
        <v>2</v>
      </c>
      <c r="D1379" s="105">
        <v>50</v>
      </c>
      <c r="E1379" s="105">
        <v>25</v>
      </c>
      <c r="F1379" s="105">
        <v>9472</v>
      </c>
      <c r="G1379" s="107">
        <v>1</v>
      </c>
      <c r="H1379" s="107">
        <v>2013</v>
      </c>
      <c r="I1379" s="108" t="s">
        <v>78</v>
      </c>
      <c r="J1379" s="81">
        <f>VLOOKUP(I1379,Meters!$A$1:$B$165,2,FALSE)</f>
        <v>362452</v>
      </c>
      <c r="K1379" s="81">
        <f t="shared" si="132"/>
        <v>6.8974650436471591E-5</v>
      </c>
      <c r="L1379" s="81">
        <f t="shared" si="133"/>
        <v>2.1777596297808629E-4</v>
      </c>
      <c r="M1379" s="83">
        <f t="shared" si="134"/>
        <v>1</v>
      </c>
      <c r="O1379" s="71" t="str">
        <f t="shared" si="131"/>
        <v>2013-1-ext.</v>
      </c>
    </row>
    <row r="1380" spans="1:15" ht="13.5" thickBot="1" x14ac:dyDescent="0.25">
      <c r="A1380" s="104" t="s">
        <v>22</v>
      </c>
      <c r="B1380" s="105">
        <v>21</v>
      </c>
      <c r="C1380" s="105">
        <v>68</v>
      </c>
      <c r="D1380" s="105">
        <v>114</v>
      </c>
      <c r="E1380" s="106">
        <v>5.4285714285709998</v>
      </c>
      <c r="F1380" s="105">
        <v>7514</v>
      </c>
      <c r="G1380" s="107">
        <v>1</v>
      </c>
      <c r="H1380" s="107">
        <v>2013</v>
      </c>
      <c r="I1380" s="108" t="s">
        <v>78</v>
      </c>
      <c r="J1380" s="81">
        <f>VLOOKUP(I1380,Meters!$A$1:$B$165,2,FALSE)</f>
        <v>362452</v>
      </c>
      <c r="K1380" s="81">
        <f t="shared" si="132"/>
        <v>1.4977352666204076E-5</v>
      </c>
      <c r="L1380" s="81">
        <f t="shared" si="133"/>
        <v>1.6453191218400207E-5</v>
      </c>
      <c r="M1380" s="83">
        <f t="shared" si="134"/>
        <v>0.30882352941176472</v>
      </c>
      <c r="O1380" s="71" t="str">
        <f t="shared" si="131"/>
        <v/>
      </c>
    </row>
    <row r="1381" spans="1:15" ht="13.5" thickBot="1" x14ac:dyDescent="0.25">
      <c r="A1381" s="104" t="s">
        <v>23</v>
      </c>
      <c r="B1381" s="105">
        <v>1</v>
      </c>
      <c r="C1381" s="105">
        <v>1</v>
      </c>
      <c r="D1381" s="105">
        <v>32</v>
      </c>
      <c r="E1381" s="105">
        <v>32</v>
      </c>
      <c r="F1381" s="105">
        <v>1568</v>
      </c>
      <c r="G1381" s="107">
        <v>1</v>
      </c>
      <c r="H1381" s="107">
        <v>2013</v>
      </c>
      <c r="I1381" s="108" t="s">
        <v>78</v>
      </c>
      <c r="J1381" s="81">
        <f>VLOOKUP(I1381,Meters!$A$1:$B$165,2,FALSE)</f>
        <v>362452</v>
      </c>
      <c r="K1381" s="81">
        <f t="shared" si="132"/>
        <v>8.8287552558683627E-5</v>
      </c>
      <c r="L1381" s="81">
        <f t="shared" si="133"/>
        <v>7.2101501256258295E-5</v>
      </c>
      <c r="M1381" s="83">
        <f t="shared" si="134"/>
        <v>1</v>
      </c>
      <c r="O1381" s="71" t="str">
        <f t="shared" si="131"/>
        <v/>
      </c>
    </row>
    <row r="1382" spans="1:15" ht="13.5" thickBot="1" x14ac:dyDescent="0.25">
      <c r="A1382" s="104" t="s">
        <v>24</v>
      </c>
      <c r="B1382" s="105">
        <v>20</v>
      </c>
      <c r="C1382" s="105">
        <v>163</v>
      </c>
      <c r="D1382" s="105">
        <v>0</v>
      </c>
      <c r="E1382" s="105">
        <v>0</v>
      </c>
      <c r="F1382" s="105">
        <v>0</v>
      </c>
      <c r="G1382" s="107">
        <v>1</v>
      </c>
      <c r="H1382" s="107">
        <v>2013</v>
      </c>
      <c r="I1382" s="108" t="s">
        <v>78</v>
      </c>
      <c r="J1382" s="81">
        <f>VLOOKUP(I1382,Meters!$A$1:$B$165,2,FALSE)</f>
        <v>362452</v>
      </c>
      <c r="K1382" s="81">
        <f t="shared" si="132"/>
        <v>0</v>
      </c>
      <c r="L1382" s="81" t="str">
        <f t="shared" si="133"/>
        <v/>
      </c>
      <c r="M1382" s="83">
        <f t="shared" si="134"/>
        <v>0.12269938650306748</v>
      </c>
      <c r="O1382" s="71" t="e">
        <f t="shared" si="131"/>
        <v>#DIV/0!</v>
      </c>
    </row>
    <row r="1383" spans="1:15" ht="13.5" thickBot="1" x14ac:dyDescent="0.25">
      <c r="A1383" s="104" t="s">
        <v>26</v>
      </c>
      <c r="B1383" s="105">
        <v>6</v>
      </c>
      <c r="C1383" s="105">
        <v>7</v>
      </c>
      <c r="D1383" s="105">
        <v>1476</v>
      </c>
      <c r="E1383" s="105">
        <v>246</v>
      </c>
      <c r="F1383" s="105">
        <v>311063</v>
      </c>
      <c r="G1383" s="107">
        <v>1</v>
      </c>
      <c r="H1383" s="107">
        <v>2013</v>
      </c>
      <c r="I1383" s="108" t="s">
        <v>78</v>
      </c>
      <c r="J1383" s="81">
        <f>VLOOKUP(I1383,Meters!$A$1:$B$165,2,FALSE)</f>
        <v>362452</v>
      </c>
      <c r="K1383" s="81">
        <f t="shared" si="132"/>
        <v>6.7871056029488038E-4</v>
      </c>
      <c r="L1383" s="81">
        <f t="shared" si="133"/>
        <v>2.3839401876355735E-3</v>
      </c>
      <c r="M1383" s="83">
        <f t="shared" si="134"/>
        <v>0.8571428571428571</v>
      </c>
      <c r="O1383" s="71" t="str">
        <f t="shared" si="131"/>
        <v>2013-1-ext.</v>
      </c>
    </row>
    <row r="1384" spans="1:15" ht="13.5" thickBot="1" x14ac:dyDescent="0.25">
      <c r="A1384" s="104" t="s">
        <v>27</v>
      </c>
      <c r="B1384" s="105">
        <v>2</v>
      </c>
      <c r="C1384" s="105">
        <v>3</v>
      </c>
      <c r="D1384" s="105">
        <v>377</v>
      </c>
      <c r="E1384" s="106">
        <v>188.5</v>
      </c>
      <c r="F1384" s="105">
        <v>37347</v>
      </c>
      <c r="G1384" s="107">
        <v>1</v>
      </c>
      <c r="H1384" s="107">
        <v>2013</v>
      </c>
      <c r="I1384" s="108" t="s">
        <v>78</v>
      </c>
      <c r="J1384" s="81">
        <f>VLOOKUP(I1384,Meters!$A$1:$B$165,2,FALSE)</f>
        <v>362452</v>
      </c>
      <c r="K1384" s="81">
        <f t="shared" si="132"/>
        <v>5.2006886429099581E-4</v>
      </c>
      <c r="L1384" s="81">
        <f t="shared" si="133"/>
        <v>8.5866542328363481E-4</v>
      </c>
      <c r="M1384" s="83">
        <f t="shared" si="134"/>
        <v>0.66666666666666663</v>
      </c>
      <c r="O1384" s="71" t="str">
        <f t="shared" si="131"/>
        <v/>
      </c>
    </row>
    <row r="1385" spans="1:15" ht="13.5" thickBot="1" x14ac:dyDescent="0.25">
      <c r="A1385" s="104" t="s">
        <v>28</v>
      </c>
      <c r="B1385" s="105">
        <v>19</v>
      </c>
      <c r="C1385" s="105">
        <v>19</v>
      </c>
      <c r="D1385" s="105">
        <v>2239</v>
      </c>
      <c r="E1385" s="106">
        <v>117.842105263158</v>
      </c>
      <c r="F1385" s="105">
        <v>199559</v>
      </c>
      <c r="G1385" s="107">
        <v>1</v>
      </c>
      <c r="H1385" s="107">
        <v>2013</v>
      </c>
      <c r="I1385" s="108" t="s">
        <v>78</v>
      </c>
      <c r="J1385" s="81">
        <f>VLOOKUP(I1385,Meters!$A$1:$B$165,2,FALSE)</f>
        <v>362452</v>
      </c>
      <c r="K1385" s="81">
        <f t="shared" si="132"/>
        <v>3.251247206889685E-4</v>
      </c>
      <c r="L1385" s="81">
        <f t="shared" si="133"/>
        <v>4.8296534268252089E-4</v>
      </c>
      <c r="M1385" s="83">
        <f t="shared" si="134"/>
        <v>1</v>
      </c>
      <c r="O1385" s="71" t="str">
        <f t="shared" si="131"/>
        <v/>
      </c>
    </row>
    <row r="1386" spans="1:15" ht="13.5" thickBot="1" x14ac:dyDescent="0.25">
      <c r="A1386" s="104" t="s">
        <v>30</v>
      </c>
      <c r="B1386" s="105">
        <v>765</v>
      </c>
      <c r="C1386" s="105">
        <v>768</v>
      </c>
      <c r="D1386" s="105">
        <v>9057</v>
      </c>
      <c r="E1386" s="106">
        <v>11.839215686274001</v>
      </c>
      <c r="F1386" s="105">
        <v>1136691</v>
      </c>
      <c r="G1386" s="107">
        <v>1</v>
      </c>
      <c r="H1386" s="107">
        <v>2013</v>
      </c>
      <c r="I1386" s="108" t="s">
        <v>78</v>
      </c>
      <c r="J1386" s="81">
        <f>VLOOKUP(I1386,Meters!$A$1:$B$165,2,FALSE)</f>
        <v>362452</v>
      </c>
      <c r="K1386" s="81">
        <f t="shared" si="132"/>
        <v>3.2664230536109609E-5</v>
      </c>
      <c r="L1386" s="81">
        <f t="shared" si="133"/>
        <v>6.8324936278239609E-5</v>
      </c>
      <c r="M1386" s="83">
        <f t="shared" si="134"/>
        <v>0.99609375</v>
      </c>
      <c r="O1386" s="71" t="str">
        <f t="shared" si="131"/>
        <v/>
      </c>
    </row>
    <row r="1387" spans="1:15" ht="13.5" thickBot="1" x14ac:dyDescent="0.25">
      <c r="A1387" s="104" t="s">
        <v>31</v>
      </c>
      <c r="B1387" s="105">
        <v>41</v>
      </c>
      <c r="C1387" s="105">
        <v>81</v>
      </c>
      <c r="D1387" s="105">
        <v>843</v>
      </c>
      <c r="E1387" s="106">
        <v>20.560975609755999</v>
      </c>
      <c r="F1387" s="105">
        <v>147110</v>
      </c>
      <c r="G1387" s="107">
        <v>1</v>
      </c>
      <c r="H1387" s="107">
        <v>2013</v>
      </c>
      <c r="I1387" s="108" t="s">
        <v>78</v>
      </c>
      <c r="J1387" s="81">
        <f>VLOOKUP(I1387,Meters!$A$1:$B$165,2,FALSE)</f>
        <v>362452</v>
      </c>
      <c r="K1387" s="81">
        <f t="shared" si="132"/>
        <v>5.6727444212629531E-5</v>
      </c>
      <c r="L1387" s="81">
        <f t="shared" si="133"/>
        <v>1.6498960692210222E-4</v>
      </c>
      <c r="M1387" s="83">
        <f t="shared" si="134"/>
        <v>0.50617283950617287</v>
      </c>
      <c r="O1387" s="71" t="str">
        <f t="shared" si="131"/>
        <v/>
      </c>
    </row>
    <row r="1388" spans="1:15" ht="13.5" thickBot="1" x14ac:dyDescent="0.25">
      <c r="A1388" s="104" t="s">
        <v>32</v>
      </c>
      <c r="B1388" s="105">
        <v>10</v>
      </c>
      <c r="C1388" s="105">
        <v>12</v>
      </c>
      <c r="D1388" s="105">
        <v>600</v>
      </c>
      <c r="E1388" s="105">
        <v>60</v>
      </c>
      <c r="F1388" s="105">
        <v>61550</v>
      </c>
      <c r="G1388" s="107">
        <v>1</v>
      </c>
      <c r="H1388" s="107">
        <v>2013</v>
      </c>
      <c r="I1388" s="108" t="s">
        <v>78</v>
      </c>
      <c r="J1388" s="81">
        <f>VLOOKUP(I1388,Meters!$A$1:$B$165,2,FALSE)</f>
        <v>362452</v>
      </c>
      <c r="K1388" s="81">
        <f t="shared" si="132"/>
        <v>1.6553916104753181E-4</v>
      </c>
      <c r="L1388" s="81">
        <f t="shared" si="133"/>
        <v>2.8302598229098841E-4</v>
      </c>
      <c r="M1388" s="83">
        <f t="shared" si="134"/>
        <v>0.83333333333333337</v>
      </c>
      <c r="O1388" s="71" t="str">
        <f t="shared" si="131"/>
        <v/>
      </c>
    </row>
    <row r="1389" spans="1:15" ht="13.5" thickBot="1" x14ac:dyDescent="0.25">
      <c r="A1389" s="104" t="s">
        <v>33</v>
      </c>
      <c r="B1389" s="105">
        <v>2</v>
      </c>
      <c r="C1389" s="105">
        <v>5</v>
      </c>
      <c r="D1389" s="105">
        <v>666</v>
      </c>
      <c r="E1389" s="105">
        <v>333</v>
      </c>
      <c r="F1389" s="105">
        <v>452126</v>
      </c>
      <c r="G1389" s="107">
        <v>1</v>
      </c>
      <c r="H1389" s="107">
        <v>2013</v>
      </c>
      <c r="I1389" s="108" t="s">
        <v>78</v>
      </c>
      <c r="J1389" s="81">
        <f>VLOOKUP(I1389,Meters!$A$1:$B$165,2,FALSE)</f>
        <v>362452</v>
      </c>
      <c r="K1389" s="81">
        <f t="shared" si="132"/>
        <v>9.187423438138016E-4</v>
      </c>
      <c r="L1389" s="81">
        <f t="shared" si="133"/>
        <v>1.0395077601080051E-2</v>
      </c>
      <c r="M1389" s="83">
        <f t="shared" si="134"/>
        <v>0.4</v>
      </c>
      <c r="O1389" s="71" t="str">
        <f t="shared" si="131"/>
        <v>2013-1-ext.</v>
      </c>
    </row>
    <row r="1390" spans="1:15" ht="13.5" thickBot="1" x14ac:dyDescent="0.25">
      <c r="A1390" s="104" t="s">
        <v>34</v>
      </c>
      <c r="B1390" s="105">
        <v>2</v>
      </c>
      <c r="C1390" s="105">
        <v>2</v>
      </c>
      <c r="D1390" s="105">
        <v>121</v>
      </c>
      <c r="E1390" s="106">
        <v>60.5</v>
      </c>
      <c r="F1390" s="105">
        <v>10771</v>
      </c>
      <c r="G1390" s="107">
        <v>1</v>
      </c>
      <c r="H1390" s="107">
        <v>2013</v>
      </c>
      <c r="I1390" s="108" t="s">
        <v>78</v>
      </c>
      <c r="J1390" s="81">
        <f>VLOOKUP(I1390,Meters!$A$1:$B$165,2,FALSE)</f>
        <v>362452</v>
      </c>
      <c r="K1390" s="81">
        <f t="shared" si="132"/>
        <v>1.6691865405626125E-4</v>
      </c>
      <c r="L1390" s="81">
        <f t="shared" si="133"/>
        <v>2.476419866170785E-4</v>
      </c>
      <c r="M1390" s="83">
        <f t="shared" si="134"/>
        <v>1</v>
      </c>
      <c r="O1390" s="71" t="str">
        <f t="shared" si="131"/>
        <v/>
      </c>
    </row>
    <row r="1391" spans="1:15" ht="13.5" thickBot="1" x14ac:dyDescent="0.25">
      <c r="A1391" s="104" t="s">
        <v>55</v>
      </c>
      <c r="B1391" s="105">
        <v>1</v>
      </c>
      <c r="C1391" s="105">
        <v>1</v>
      </c>
      <c r="D1391" s="105">
        <v>390</v>
      </c>
      <c r="E1391" s="105">
        <v>390</v>
      </c>
      <c r="F1391" s="105">
        <v>74880</v>
      </c>
      <c r="G1391" s="107">
        <v>1</v>
      </c>
      <c r="H1391" s="107">
        <v>2013</v>
      </c>
      <c r="I1391" s="108" t="s">
        <v>78</v>
      </c>
      <c r="J1391" s="81">
        <f>VLOOKUP(I1391,Meters!$A$1:$B$165,2,FALSE)</f>
        <v>362452</v>
      </c>
      <c r="K1391" s="81">
        <f t="shared" si="132"/>
        <v>1.0760045468089568E-3</v>
      </c>
      <c r="L1391" s="81">
        <f t="shared" si="133"/>
        <v>3.4432145497886616E-3</v>
      </c>
      <c r="M1391" s="83">
        <f t="shared" si="134"/>
        <v>1</v>
      </c>
      <c r="O1391" s="71" t="str">
        <f t="shared" si="131"/>
        <v>2013-1-ext.</v>
      </c>
    </row>
    <row r="1392" spans="1:15" ht="13.5" thickBot="1" x14ac:dyDescent="0.25">
      <c r="A1392" s="104" t="s">
        <v>35</v>
      </c>
      <c r="B1392" s="105">
        <v>2</v>
      </c>
      <c r="C1392" s="105">
        <v>6</v>
      </c>
      <c r="D1392" s="105">
        <v>2312</v>
      </c>
      <c r="E1392" s="105">
        <v>1156</v>
      </c>
      <c r="F1392" s="105">
        <v>37568</v>
      </c>
      <c r="G1392" s="107">
        <v>1</v>
      </c>
      <c r="H1392" s="107">
        <v>2013</v>
      </c>
      <c r="I1392" s="108" t="s">
        <v>78</v>
      </c>
      <c r="J1392" s="81">
        <f>VLOOKUP(I1392,Meters!$A$1:$B$165,2,FALSE)</f>
        <v>362452</v>
      </c>
      <c r="K1392" s="81">
        <f t="shared" si="132"/>
        <v>3.1893878361824463E-3</v>
      </c>
      <c r="L1392" s="81">
        <f t="shared" si="133"/>
        <v>8.6374655586578817E-4</v>
      </c>
      <c r="M1392" s="83">
        <f t="shared" si="134"/>
        <v>0.33333333333333331</v>
      </c>
      <c r="O1392" s="71" t="str">
        <f t="shared" si="131"/>
        <v/>
      </c>
    </row>
    <row r="1393" spans="1:15" ht="13.5" thickBot="1" x14ac:dyDescent="0.25">
      <c r="A1393" s="104" t="s">
        <v>56</v>
      </c>
      <c r="B1393" s="105">
        <v>2</v>
      </c>
      <c r="C1393" s="105">
        <v>2</v>
      </c>
      <c r="D1393" s="105">
        <v>1239</v>
      </c>
      <c r="E1393" s="106">
        <v>619.5</v>
      </c>
      <c r="F1393" s="105">
        <v>387030</v>
      </c>
      <c r="G1393" s="107">
        <v>1</v>
      </c>
      <c r="H1393" s="107">
        <v>2013</v>
      </c>
      <c r="I1393" s="108" t="s">
        <v>78</v>
      </c>
      <c r="J1393" s="81">
        <f>VLOOKUP(I1393,Meters!$A$1:$B$165,2,FALSE)</f>
        <v>362452</v>
      </c>
      <c r="K1393" s="81">
        <f t="shared" si="132"/>
        <v>1.7091918378157659E-3</v>
      </c>
      <c r="L1393" s="81">
        <f t="shared" si="133"/>
        <v>8.8984196528091968E-3</v>
      </c>
      <c r="M1393" s="83">
        <f t="shared" si="134"/>
        <v>1</v>
      </c>
      <c r="O1393" s="71" t="str">
        <f t="shared" si="131"/>
        <v>2013-1-ext.</v>
      </c>
    </row>
    <row r="1394" spans="1:15" ht="13.5" thickBot="1" x14ac:dyDescent="0.25">
      <c r="A1394" s="104" t="s">
        <v>36</v>
      </c>
      <c r="B1394" s="105">
        <v>63</v>
      </c>
      <c r="C1394" s="105">
        <v>121</v>
      </c>
      <c r="D1394" s="105">
        <v>7589</v>
      </c>
      <c r="E1394" s="106">
        <v>120.460317460317</v>
      </c>
      <c r="F1394" s="105">
        <v>172929</v>
      </c>
      <c r="G1394" s="107">
        <v>1</v>
      </c>
      <c r="H1394" s="107">
        <v>2013</v>
      </c>
      <c r="I1394" s="108" t="s">
        <v>78</v>
      </c>
      <c r="J1394" s="81">
        <f>VLOOKUP(I1394,Meters!$A$1:$B$165,2,FALSE)</f>
        <v>362452</v>
      </c>
      <c r="K1394" s="81">
        <f t="shared" si="132"/>
        <v>3.3234833153167039E-4</v>
      </c>
      <c r="L1394" s="81">
        <f t="shared" si="133"/>
        <v>1.2621923095585769E-4</v>
      </c>
      <c r="M1394" s="83">
        <f t="shared" si="134"/>
        <v>0.52066115702479343</v>
      </c>
      <c r="O1394" s="71" t="str">
        <f t="shared" si="131"/>
        <v/>
      </c>
    </row>
    <row r="1395" spans="1:15" ht="13.5" thickBot="1" x14ac:dyDescent="0.25">
      <c r="A1395" s="104" t="s">
        <v>37</v>
      </c>
      <c r="B1395" s="105">
        <v>10</v>
      </c>
      <c r="C1395" s="105">
        <v>35</v>
      </c>
      <c r="D1395" s="105">
        <v>98</v>
      </c>
      <c r="E1395" s="106">
        <v>9.8000000000000007</v>
      </c>
      <c r="F1395" s="105">
        <v>13049</v>
      </c>
      <c r="G1395" s="107">
        <v>1</v>
      </c>
      <c r="H1395" s="107">
        <v>2013</v>
      </c>
      <c r="I1395" s="108" t="s">
        <v>78</v>
      </c>
      <c r="J1395" s="81">
        <f>VLOOKUP(I1395,Meters!$A$1:$B$165,2,FALSE)</f>
        <v>362452</v>
      </c>
      <c r="K1395" s="81">
        <f t="shared" si="132"/>
        <v>2.7038062971096864E-5</v>
      </c>
      <c r="L1395" s="81">
        <f t="shared" si="133"/>
        <v>6.0003347569701191E-5</v>
      </c>
      <c r="M1395" s="83">
        <f t="shared" si="134"/>
        <v>0.2857142857142857</v>
      </c>
      <c r="O1395" s="71" t="str">
        <f t="shared" si="131"/>
        <v/>
      </c>
    </row>
    <row r="1396" spans="1:15" ht="13.5" thickBot="1" x14ac:dyDescent="0.25">
      <c r="A1396" s="104" t="s">
        <v>38</v>
      </c>
      <c r="B1396" s="105">
        <v>51</v>
      </c>
      <c r="C1396" s="105">
        <v>59</v>
      </c>
      <c r="D1396" s="105">
        <v>3127</v>
      </c>
      <c r="E1396" s="106">
        <v>61.313725490195999</v>
      </c>
      <c r="F1396" s="105">
        <v>470625</v>
      </c>
      <c r="G1396" s="107">
        <v>1</v>
      </c>
      <c r="H1396" s="107">
        <v>2013</v>
      </c>
      <c r="I1396" s="108" t="s">
        <v>78</v>
      </c>
      <c r="J1396" s="81">
        <f>VLOOKUP(I1396,Meters!$A$1:$B$165,2,FALSE)</f>
        <v>362452</v>
      </c>
      <c r="K1396" s="81">
        <f t="shared" si="132"/>
        <v>1.6916371130576186E-4</v>
      </c>
      <c r="L1396" s="81">
        <f t="shared" si="133"/>
        <v>4.2432934459692021E-4</v>
      </c>
      <c r="M1396" s="83">
        <f t="shared" si="134"/>
        <v>0.86440677966101698</v>
      </c>
      <c r="O1396" s="71" t="str">
        <f t="shared" si="131"/>
        <v/>
      </c>
    </row>
    <row r="1397" spans="1:15" ht="13.5" thickBot="1" x14ac:dyDescent="0.25">
      <c r="A1397" s="104" t="s">
        <v>39</v>
      </c>
      <c r="B1397" s="105">
        <v>20</v>
      </c>
      <c r="C1397" s="105">
        <v>20</v>
      </c>
      <c r="D1397" s="105">
        <v>2464</v>
      </c>
      <c r="E1397" s="106">
        <v>123.2</v>
      </c>
      <c r="F1397" s="105">
        <v>163307</v>
      </c>
      <c r="G1397" s="107">
        <v>1</v>
      </c>
      <c r="H1397" s="107">
        <v>2013</v>
      </c>
      <c r="I1397" s="108" t="s">
        <v>78</v>
      </c>
      <c r="J1397" s="81">
        <f>VLOOKUP(I1397,Meters!$A$1:$B$165,2,FALSE)</f>
        <v>362452</v>
      </c>
      <c r="K1397" s="81">
        <f t="shared" si="132"/>
        <v>3.39907077350932E-4</v>
      </c>
      <c r="L1397" s="81">
        <f t="shared" si="133"/>
        <v>3.7546810796096222E-4</v>
      </c>
      <c r="M1397" s="83">
        <f t="shared" si="134"/>
        <v>1</v>
      </c>
      <c r="O1397" s="71" t="str">
        <f t="shared" si="131"/>
        <v/>
      </c>
    </row>
    <row r="1398" spans="1:15" ht="13.5" thickBot="1" x14ac:dyDescent="0.25">
      <c r="A1398" s="104" t="s">
        <v>40</v>
      </c>
      <c r="B1398" s="105">
        <v>3</v>
      </c>
      <c r="C1398" s="105">
        <v>4</v>
      </c>
      <c r="D1398" s="105">
        <v>5307</v>
      </c>
      <c r="E1398" s="105">
        <v>1769</v>
      </c>
      <c r="F1398" s="105">
        <v>169171</v>
      </c>
      <c r="G1398" s="107">
        <v>1</v>
      </c>
      <c r="H1398" s="107">
        <v>2013</v>
      </c>
      <c r="I1398" s="108" t="s">
        <v>78</v>
      </c>
      <c r="J1398" s="81">
        <f>VLOOKUP(I1398,Meters!$A$1:$B$165,2,FALSE)</f>
        <v>362452</v>
      </c>
      <c r="K1398" s="81">
        <f t="shared" si="132"/>
        <v>4.8806462648847294E-3</v>
      </c>
      <c r="L1398" s="81">
        <f t="shared" si="133"/>
        <v>2.5930023531085191E-3</v>
      </c>
      <c r="M1398" s="83">
        <f t="shared" si="134"/>
        <v>0.75</v>
      </c>
      <c r="O1398" s="71" t="str">
        <f t="shared" si="131"/>
        <v/>
      </c>
    </row>
    <row r="1399" spans="1:15" ht="13.5" thickBot="1" x14ac:dyDescent="0.25">
      <c r="A1399" s="104" t="s">
        <v>41</v>
      </c>
      <c r="B1399" s="105">
        <v>1</v>
      </c>
      <c r="C1399" s="105">
        <v>1</v>
      </c>
      <c r="D1399" s="105">
        <v>1</v>
      </c>
      <c r="E1399" s="105">
        <v>1</v>
      </c>
      <c r="F1399" s="105">
        <v>150</v>
      </c>
      <c r="G1399" s="107">
        <v>1</v>
      </c>
      <c r="H1399" s="107">
        <v>2013</v>
      </c>
      <c r="I1399" s="108" t="s">
        <v>78</v>
      </c>
      <c r="J1399" s="81">
        <f>VLOOKUP(I1399,Meters!$A$1:$B$165,2,FALSE)</f>
        <v>362452</v>
      </c>
      <c r="K1399" s="81">
        <f t="shared" si="132"/>
        <v>2.7589860174588633E-6</v>
      </c>
      <c r="L1399" s="81">
        <f t="shared" si="133"/>
        <v>6.8974650436471585E-6</v>
      </c>
      <c r="M1399" s="83">
        <f t="shared" si="134"/>
        <v>1</v>
      </c>
      <c r="O1399" s="71" t="str">
        <f t="shared" si="131"/>
        <v/>
      </c>
    </row>
    <row r="1400" spans="1:15" ht="13.5" thickBot="1" x14ac:dyDescent="0.25">
      <c r="A1400" s="104" t="s">
        <v>43</v>
      </c>
      <c r="B1400" s="105">
        <v>18</v>
      </c>
      <c r="C1400" s="105">
        <v>19</v>
      </c>
      <c r="D1400" s="105">
        <v>685</v>
      </c>
      <c r="E1400" s="106">
        <v>38.055555555555003</v>
      </c>
      <c r="F1400" s="105">
        <v>111660</v>
      </c>
      <c r="G1400" s="107">
        <v>1</v>
      </c>
      <c r="H1400" s="107">
        <v>2013</v>
      </c>
      <c r="I1400" s="108" t="s">
        <v>78</v>
      </c>
      <c r="J1400" s="81">
        <f>VLOOKUP(I1400,Meters!$A$1:$B$165,2,FALSE)</f>
        <v>362452</v>
      </c>
      <c r="K1400" s="81">
        <f t="shared" si="132"/>
        <v>1.0499474566440523E-4</v>
      </c>
      <c r="L1400" s="81">
        <f t="shared" si="133"/>
        <v>2.8524849880504836E-4</v>
      </c>
      <c r="M1400" s="83">
        <f t="shared" si="134"/>
        <v>0.94736842105263153</v>
      </c>
      <c r="O1400" s="71" t="str">
        <f t="shared" si="131"/>
        <v/>
      </c>
    </row>
    <row r="1401" spans="1:15" ht="13.5" thickBot="1" x14ac:dyDescent="0.25">
      <c r="A1401" s="104" t="s">
        <v>44</v>
      </c>
      <c r="B1401" s="105">
        <v>5</v>
      </c>
      <c r="C1401" s="105">
        <v>10</v>
      </c>
      <c r="D1401" s="105">
        <v>204</v>
      </c>
      <c r="E1401" s="106">
        <v>40.799999999999997</v>
      </c>
      <c r="F1401" s="105">
        <v>29949</v>
      </c>
      <c r="G1401" s="107">
        <v>1</v>
      </c>
      <c r="H1401" s="107">
        <v>2013</v>
      </c>
      <c r="I1401" s="108" t="s">
        <v>78</v>
      </c>
      <c r="J1401" s="81">
        <f>VLOOKUP(I1401,Meters!$A$1:$B$165,2,FALSE)</f>
        <v>362452</v>
      </c>
      <c r="K1401" s="81">
        <f t="shared" si="132"/>
        <v>1.1256662951232163E-4</v>
      </c>
      <c r="L1401" s="81">
        <f t="shared" si="133"/>
        <v>2.7542957412291831E-4</v>
      </c>
      <c r="M1401" s="83">
        <f t="shared" si="134"/>
        <v>0.5</v>
      </c>
      <c r="O1401" s="71" t="str">
        <f t="shared" si="131"/>
        <v/>
      </c>
    </row>
    <row r="1402" spans="1:15" ht="13.5" thickBot="1" x14ac:dyDescent="0.25">
      <c r="A1402" s="104" t="s">
        <v>45</v>
      </c>
      <c r="B1402" s="105">
        <v>6</v>
      </c>
      <c r="C1402" s="105">
        <v>8</v>
      </c>
      <c r="D1402" s="105">
        <v>11</v>
      </c>
      <c r="E1402" s="106">
        <v>1.833333333333</v>
      </c>
      <c r="F1402" s="105">
        <v>1334</v>
      </c>
      <c r="G1402" s="107">
        <v>1</v>
      </c>
      <c r="H1402" s="107">
        <v>2013</v>
      </c>
      <c r="I1402" s="108" t="s">
        <v>78</v>
      </c>
      <c r="J1402" s="81">
        <f>VLOOKUP(I1402,Meters!$A$1:$B$165,2,FALSE)</f>
        <v>362452</v>
      </c>
      <c r="K1402" s="81">
        <f t="shared" si="132"/>
        <v>5.058141032006997E-6</v>
      </c>
      <c r="L1402" s="81">
        <f t="shared" si="133"/>
        <v>1.0223575964692928E-5</v>
      </c>
      <c r="M1402" s="83">
        <f t="shared" si="134"/>
        <v>0.75</v>
      </c>
      <c r="O1402" s="71" t="str">
        <f t="shared" si="131"/>
        <v/>
      </c>
    </row>
    <row r="1403" spans="1:15" ht="13.5" thickBot="1" x14ac:dyDescent="0.25">
      <c r="A1403" s="104" t="s">
        <v>46</v>
      </c>
      <c r="B1403" s="105">
        <v>30</v>
      </c>
      <c r="C1403" s="105">
        <v>46</v>
      </c>
      <c r="D1403" s="105">
        <v>868</v>
      </c>
      <c r="E1403" s="106">
        <v>28.933333333333</v>
      </c>
      <c r="F1403" s="105">
        <v>199808</v>
      </c>
      <c r="G1403" s="107">
        <v>1</v>
      </c>
      <c r="H1403" s="107">
        <v>2013</v>
      </c>
      <c r="I1403" s="108" t="s">
        <v>78</v>
      </c>
      <c r="J1403" s="81">
        <f>VLOOKUP(I1403,Meters!$A$1:$B$165,2,FALSE)</f>
        <v>362452</v>
      </c>
      <c r="K1403" s="81">
        <f t="shared" si="132"/>
        <v>7.9826662105142202E-5</v>
      </c>
      <c r="L1403" s="81">
        <f t="shared" si="133"/>
        <v>3.0625971009800792E-4</v>
      </c>
      <c r="M1403" s="83">
        <f t="shared" si="134"/>
        <v>0.65217391304347827</v>
      </c>
      <c r="O1403" s="71" t="str">
        <f t="shared" si="131"/>
        <v>2013-1-ext.</v>
      </c>
    </row>
    <row r="1404" spans="1:15" ht="13.5" thickBot="1" x14ac:dyDescent="0.25">
      <c r="A1404" s="104" t="s">
        <v>47</v>
      </c>
      <c r="B1404" s="105">
        <v>6</v>
      </c>
      <c r="C1404" s="105">
        <v>31</v>
      </c>
      <c r="D1404" s="105">
        <v>114</v>
      </c>
      <c r="E1404" s="105">
        <v>19</v>
      </c>
      <c r="F1404" s="105">
        <v>18300</v>
      </c>
      <c r="G1404" s="107">
        <v>1</v>
      </c>
      <c r="H1404" s="107">
        <v>2013</v>
      </c>
      <c r="I1404" s="108" t="s">
        <v>78</v>
      </c>
      <c r="J1404" s="81">
        <f>VLOOKUP(I1404,Meters!$A$1:$B$165,2,FALSE)</f>
        <v>362452</v>
      </c>
      <c r="K1404" s="81">
        <f t="shared" si="132"/>
        <v>5.2420734331718408E-5</v>
      </c>
      <c r="L1404" s="81">
        <f t="shared" si="133"/>
        <v>1.4024845588749222E-4</v>
      </c>
      <c r="M1404" s="83">
        <f t="shared" si="134"/>
        <v>0.19354838709677419</v>
      </c>
      <c r="O1404" s="71" t="str">
        <f t="shared" si="131"/>
        <v/>
      </c>
    </row>
    <row r="1405" spans="1:15" ht="13.5" thickBot="1" x14ac:dyDescent="0.25">
      <c r="A1405" s="104" t="s">
        <v>48</v>
      </c>
      <c r="B1405" s="105">
        <v>13</v>
      </c>
      <c r="C1405" s="105">
        <v>14</v>
      </c>
      <c r="D1405" s="105">
        <v>138</v>
      </c>
      <c r="E1405" s="106">
        <v>10.615384615384</v>
      </c>
      <c r="F1405" s="105">
        <v>71673</v>
      </c>
      <c r="G1405" s="107">
        <v>1</v>
      </c>
      <c r="H1405" s="107">
        <v>2013</v>
      </c>
      <c r="I1405" s="108" t="s">
        <v>78</v>
      </c>
      <c r="J1405" s="81">
        <f>VLOOKUP(I1405,Meters!$A$1:$B$165,2,FALSE)</f>
        <v>362452</v>
      </c>
      <c r="K1405" s="81">
        <f t="shared" si="132"/>
        <v>2.9287697723792394E-5</v>
      </c>
      <c r="L1405" s="81">
        <f t="shared" si="133"/>
        <v>2.5351898055040725E-4</v>
      </c>
      <c r="M1405" s="83">
        <f t="shared" si="134"/>
        <v>0.9285714285714286</v>
      </c>
      <c r="O1405" s="71" t="str">
        <f t="shared" si="131"/>
        <v>2013-1-ext.</v>
      </c>
    </row>
    <row r="1406" spans="1:15" ht="13.5" thickBot="1" x14ac:dyDescent="0.25">
      <c r="A1406" s="104" t="s">
        <v>49</v>
      </c>
      <c r="B1406" s="105">
        <v>50</v>
      </c>
      <c r="C1406" s="105">
        <v>51</v>
      </c>
      <c r="D1406" s="105">
        <v>102</v>
      </c>
      <c r="E1406" s="106">
        <v>2.04</v>
      </c>
      <c r="F1406" s="105">
        <v>33229</v>
      </c>
      <c r="G1406" s="107">
        <v>1</v>
      </c>
      <c r="H1406" s="107">
        <v>2013</v>
      </c>
      <c r="I1406" s="108" t="s">
        <v>78</v>
      </c>
      <c r="J1406" s="81">
        <f>VLOOKUP(I1406,Meters!$A$1:$B$165,2,FALSE)</f>
        <v>362452</v>
      </c>
      <c r="K1406" s="81">
        <f t="shared" si="132"/>
        <v>5.6283314756160817E-6</v>
      </c>
      <c r="L1406" s="81">
        <f t="shared" si="133"/>
        <v>3.0559448791380188E-5</v>
      </c>
      <c r="M1406" s="83">
        <f t="shared" si="134"/>
        <v>0.98039215686274506</v>
      </c>
      <c r="O1406" s="71" t="str">
        <f t="shared" si="131"/>
        <v>2013-1-ext.</v>
      </c>
    </row>
    <row r="1407" spans="1:15" ht="13.5" thickBot="1" x14ac:dyDescent="0.25">
      <c r="A1407" s="104" t="s">
        <v>50</v>
      </c>
      <c r="B1407" s="105">
        <v>1</v>
      </c>
      <c r="C1407" s="105">
        <v>1</v>
      </c>
      <c r="D1407" s="105">
        <v>1</v>
      </c>
      <c r="E1407" s="105">
        <v>1</v>
      </c>
      <c r="F1407" s="105">
        <v>130</v>
      </c>
      <c r="G1407" s="107">
        <v>1</v>
      </c>
      <c r="H1407" s="107">
        <v>2013</v>
      </c>
      <c r="I1407" s="108" t="s">
        <v>78</v>
      </c>
      <c r="J1407" s="81">
        <f>VLOOKUP(I1407,Meters!$A$1:$B$165,2,FALSE)</f>
        <v>362452</v>
      </c>
      <c r="K1407" s="81">
        <f t="shared" si="132"/>
        <v>2.7589860174588633E-6</v>
      </c>
      <c r="L1407" s="81">
        <f t="shared" si="133"/>
        <v>5.9778030378275373E-6</v>
      </c>
      <c r="M1407" s="83">
        <f t="shared" si="134"/>
        <v>1</v>
      </c>
      <c r="O1407" s="71" t="str">
        <f t="shared" si="131"/>
        <v/>
      </c>
    </row>
    <row r="1408" spans="1:15" ht="13.5" thickBot="1" x14ac:dyDescent="0.25">
      <c r="A1408" s="104" t="s">
        <v>51</v>
      </c>
      <c r="B1408" s="105">
        <v>106</v>
      </c>
      <c r="C1408" s="105">
        <v>123</v>
      </c>
      <c r="D1408" s="105">
        <v>11429</v>
      </c>
      <c r="E1408" s="106">
        <v>107.820754716981</v>
      </c>
      <c r="F1408" s="105">
        <v>689573</v>
      </c>
      <c r="G1408" s="107">
        <v>1</v>
      </c>
      <c r="H1408" s="107">
        <v>2013</v>
      </c>
      <c r="I1408" s="108" t="s">
        <v>78</v>
      </c>
      <c r="J1408" s="81">
        <f>VLOOKUP(I1408,Meters!$A$1:$B$165,2,FALSE)</f>
        <v>362452</v>
      </c>
      <c r="K1408" s="81">
        <f t="shared" si="132"/>
        <v>2.974759546560124E-4</v>
      </c>
      <c r="L1408" s="81">
        <f t="shared" si="133"/>
        <v>2.9913872091464759E-4</v>
      </c>
      <c r="M1408" s="83">
        <f t="shared" si="134"/>
        <v>0.86178861788617889</v>
      </c>
      <c r="O1408" s="71" t="str">
        <f t="shared" si="131"/>
        <v/>
      </c>
    </row>
    <row r="1409" spans="1:15" ht="13.5" thickBot="1" x14ac:dyDescent="0.25">
      <c r="A1409" s="104" t="s">
        <v>52</v>
      </c>
      <c r="B1409" s="105">
        <v>18</v>
      </c>
      <c r="C1409" s="105">
        <v>27</v>
      </c>
      <c r="D1409" s="105">
        <v>1416</v>
      </c>
      <c r="E1409" s="106">
        <v>78.666666666666003</v>
      </c>
      <c r="F1409" s="105">
        <v>234372</v>
      </c>
      <c r="G1409" s="107">
        <v>1</v>
      </c>
      <c r="H1409" s="107">
        <v>2013</v>
      </c>
      <c r="I1409" s="108" t="s">
        <v>78</v>
      </c>
      <c r="J1409" s="81">
        <f>VLOOKUP(I1409,Meters!$A$1:$B$165,2,FALSE)</f>
        <v>362452</v>
      </c>
      <c r="K1409" s="81">
        <f t="shared" si="132"/>
        <v>2.1704023337342876E-4</v>
      </c>
      <c r="L1409" s="81">
        <f t="shared" si="133"/>
        <v>5.9873062118876233E-4</v>
      </c>
      <c r="M1409" s="83">
        <f t="shared" si="134"/>
        <v>0.66666666666666663</v>
      </c>
      <c r="O1409" s="71" t="str">
        <f t="shared" si="131"/>
        <v/>
      </c>
    </row>
    <row r="1410" spans="1:15" ht="13.5" thickBot="1" x14ac:dyDescent="0.25">
      <c r="A1410" s="104" t="s">
        <v>53</v>
      </c>
      <c r="B1410" s="105">
        <v>32</v>
      </c>
      <c r="C1410" s="105">
        <v>37</v>
      </c>
      <c r="D1410" s="105">
        <v>2436</v>
      </c>
      <c r="E1410" s="106">
        <v>76.125</v>
      </c>
      <c r="F1410" s="105">
        <v>835423</v>
      </c>
      <c r="G1410" s="107">
        <v>1</v>
      </c>
      <c r="H1410" s="107">
        <v>2013</v>
      </c>
      <c r="I1410" s="108" t="s">
        <v>78</v>
      </c>
      <c r="J1410" s="81">
        <f>VLOOKUP(I1410,Meters!$A$1:$B$165,2,FALSE)</f>
        <v>362452</v>
      </c>
      <c r="K1410" s="81">
        <f t="shared" si="132"/>
        <v>2.10027810579056E-4</v>
      </c>
      <c r="L1410" s="81">
        <f t="shared" si="133"/>
        <v>1.2004793623247585E-3</v>
      </c>
      <c r="M1410" s="83">
        <f t="shared" si="134"/>
        <v>0.86486486486486491</v>
      </c>
      <c r="O1410" s="71" t="str">
        <f t="shared" si="131"/>
        <v>2013-1-ext.</v>
      </c>
    </row>
    <row r="1411" spans="1:15" ht="13.5" thickBot="1" x14ac:dyDescent="0.25">
      <c r="A1411" s="87" t="s">
        <v>8</v>
      </c>
      <c r="B1411" s="88">
        <v>6</v>
      </c>
      <c r="C1411" s="88">
        <v>6</v>
      </c>
      <c r="D1411" s="88">
        <v>1179</v>
      </c>
      <c r="E1411" s="89">
        <v>196.5</v>
      </c>
      <c r="F1411" s="88">
        <v>33287</v>
      </c>
      <c r="G1411" s="90">
        <v>2</v>
      </c>
      <c r="H1411" s="90">
        <v>2013</v>
      </c>
      <c r="I1411" s="91" t="s">
        <v>79</v>
      </c>
      <c r="J1411" s="81">
        <f>VLOOKUP(I1411,Meters!$A$1:$B$165,2,FALSE)</f>
        <v>353978</v>
      </c>
      <c r="K1411" s="81">
        <f t="shared" ref="K1411:K1453" si="135">E1411/J1411</f>
        <v>5.5511924469882313E-4</v>
      </c>
      <c r="L1411" s="81">
        <f t="shared" ref="L1411:L1453" si="136">IFERROR(IF(ISBLANK(F1411),"",(E1411*(F1411/D1411)/J1411)*(1/60)),"")</f>
        <v>2.6121365985707842E-4</v>
      </c>
      <c r="M1411" s="83">
        <f t="shared" ref="M1411:M1453" si="137">B1411/C1411</f>
        <v>1</v>
      </c>
      <c r="O1411" s="71" t="str">
        <f t="shared" ref="O1411:O1474" si="138">IF((F1411/D1411)&gt;180,CONCATENATE(I1411,"-ext."),"")</f>
        <v/>
      </c>
    </row>
    <row r="1412" spans="1:15" ht="13.5" thickBot="1" x14ac:dyDescent="0.25">
      <c r="A1412" s="87" t="s">
        <v>9</v>
      </c>
      <c r="B1412" s="88">
        <v>69</v>
      </c>
      <c r="C1412" s="88">
        <v>71</v>
      </c>
      <c r="D1412" s="88">
        <v>12633</v>
      </c>
      <c r="E1412" s="89">
        <v>183.08695652173901</v>
      </c>
      <c r="F1412" s="88">
        <v>1158527</v>
      </c>
      <c r="G1412" s="90">
        <v>2</v>
      </c>
      <c r="H1412" s="90">
        <v>2013</v>
      </c>
      <c r="I1412" s="91" t="s">
        <v>79</v>
      </c>
      <c r="J1412" s="81">
        <f>VLOOKUP(I1412,Meters!$A$1:$B$165,2,FALSE)</f>
        <v>353978</v>
      </c>
      <c r="K1412" s="81">
        <f t="shared" si="135"/>
        <v>5.1722693648119096E-4</v>
      </c>
      <c r="L1412" s="81">
        <f t="shared" si="136"/>
        <v>7.9055037209523288E-4</v>
      </c>
      <c r="M1412" s="83">
        <f t="shared" si="137"/>
        <v>0.971830985915493</v>
      </c>
      <c r="O1412" s="71" t="str">
        <f t="shared" si="138"/>
        <v/>
      </c>
    </row>
    <row r="1413" spans="1:15" ht="13.5" thickBot="1" x14ac:dyDescent="0.25">
      <c r="A1413" s="87" t="s">
        <v>11</v>
      </c>
      <c r="B1413" s="88">
        <v>4</v>
      </c>
      <c r="C1413" s="88">
        <v>20</v>
      </c>
      <c r="D1413" s="88">
        <v>121</v>
      </c>
      <c r="E1413" s="89">
        <v>30.25</v>
      </c>
      <c r="F1413" s="88">
        <v>20568</v>
      </c>
      <c r="G1413" s="90">
        <v>2</v>
      </c>
      <c r="H1413" s="90">
        <v>2013</v>
      </c>
      <c r="I1413" s="91" t="s">
        <v>79</v>
      </c>
      <c r="J1413" s="81">
        <f>VLOOKUP(I1413,Meters!$A$1:$B$165,2,FALSE)</f>
        <v>353978</v>
      </c>
      <c r="K1413" s="81">
        <f t="shared" si="135"/>
        <v>8.5457288306052919E-5</v>
      </c>
      <c r="L1413" s="81">
        <f t="shared" si="136"/>
        <v>2.4210544158111521E-4</v>
      </c>
      <c r="M1413" s="83">
        <f t="shared" si="137"/>
        <v>0.2</v>
      </c>
      <c r="O1413" s="71" t="str">
        <f t="shared" si="138"/>
        <v/>
      </c>
    </row>
    <row r="1414" spans="1:15" ht="13.5" thickBot="1" x14ac:dyDescent="0.25">
      <c r="A1414" s="87" t="s">
        <v>12</v>
      </c>
      <c r="B1414" s="88">
        <v>49</v>
      </c>
      <c r="C1414" s="88">
        <v>86</v>
      </c>
      <c r="D1414" s="88">
        <v>4394</v>
      </c>
      <c r="E1414" s="89">
        <v>89.673469387755006</v>
      </c>
      <c r="F1414" s="88">
        <v>423517</v>
      </c>
      <c r="G1414" s="90">
        <v>2</v>
      </c>
      <c r="H1414" s="90">
        <v>2013</v>
      </c>
      <c r="I1414" s="91" t="s">
        <v>79</v>
      </c>
      <c r="J1414" s="81">
        <f>VLOOKUP(I1414,Meters!$A$1:$B$165,2,FALSE)</f>
        <v>353978</v>
      </c>
      <c r="K1414" s="81">
        <f t="shared" si="135"/>
        <v>2.533306289875501E-4</v>
      </c>
      <c r="L1414" s="81">
        <f t="shared" si="136"/>
        <v>4.0695580335654776E-4</v>
      </c>
      <c r="M1414" s="83">
        <f t="shared" si="137"/>
        <v>0.56976744186046513</v>
      </c>
      <c r="O1414" s="71" t="str">
        <f t="shared" si="138"/>
        <v/>
      </c>
    </row>
    <row r="1415" spans="1:15" ht="13.5" thickBot="1" x14ac:dyDescent="0.25">
      <c r="A1415" s="87" t="s">
        <v>13</v>
      </c>
      <c r="B1415" s="88">
        <v>15</v>
      </c>
      <c r="C1415" s="88">
        <v>25</v>
      </c>
      <c r="D1415" s="88">
        <v>1717</v>
      </c>
      <c r="E1415" s="89">
        <v>114.466666666667</v>
      </c>
      <c r="F1415" s="88">
        <v>276181</v>
      </c>
      <c r="G1415" s="90">
        <v>2</v>
      </c>
      <c r="H1415" s="90">
        <v>2013</v>
      </c>
      <c r="I1415" s="91" t="s">
        <v>79</v>
      </c>
      <c r="J1415" s="81">
        <f>VLOOKUP(I1415,Meters!$A$1:$B$165,2,FALSE)</f>
        <v>353978</v>
      </c>
      <c r="K1415" s="81">
        <f t="shared" si="135"/>
        <v>3.233722623063213E-4</v>
      </c>
      <c r="L1415" s="81">
        <f t="shared" si="136"/>
        <v>8.669120052030877E-4</v>
      </c>
      <c r="M1415" s="83">
        <f t="shared" si="137"/>
        <v>0.6</v>
      </c>
      <c r="O1415" s="71" t="str">
        <f t="shared" si="138"/>
        <v/>
      </c>
    </row>
    <row r="1416" spans="1:15" ht="13.5" thickBot="1" x14ac:dyDescent="0.25">
      <c r="A1416" s="87" t="s">
        <v>14</v>
      </c>
      <c r="B1416" s="88">
        <v>31</v>
      </c>
      <c r="C1416" s="88">
        <v>93</v>
      </c>
      <c r="D1416" s="88">
        <v>204</v>
      </c>
      <c r="E1416" s="89">
        <v>6.5806451612899997</v>
      </c>
      <c r="F1416" s="88">
        <v>22735</v>
      </c>
      <c r="G1416" s="90">
        <v>2</v>
      </c>
      <c r="H1416" s="90">
        <v>2013</v>
      </c>
      <c r="I1416" s="91" t="s">
        <v>79</v>
      </c>
      <c r="J1416" s="81">
        <f>VLOOKUP(I1416,Meters!$A$1:$B$165,2,FALSE)</f>
        <v>353978</v>
      </c>
      <c r="K1416" s="81">
        <f t="shared" si="135"/>
        <v>1.8590548455807988E-5</v>
      </c>
      <c r="L1416" s="81">
        <f t="shared" si="136"/>
        <v>3.4530728688136811E-5</v>
      </c>
      <c r="M1416" s="83">
        <f t="shared" si="137"/>
        <v>0.33333333333333331</v>
      </c>
      <c r="O1416" s="71" t="str">
        <f t="shared" si="138"/>
        <v/>
      </c>
    </row>
    <row r="1417" spans="1:15" ht="13.5" thickBot="1" x14ac:dyDescent="0.25">
      <c r="A1417" s="87" t="s">
        <v>15</v>
      </c>
      <c r="B1417" s="88">
        <v>25</v>
      </c>
      <c r="C1417" s="88">
        <v>30</v>
      </c>
      <c r="D1417" s="88">
        <v>1230</v>
      </c>
      <c r="E1417" s="89">
        <v>49.2</v>
      </c>
      <c r="F1417" s="88">
        <v>223452</v>
      </c>
      <c r="G1417" s="90">
        <v>2</v>
      </c>
      <c r="H1417" s="90">
        <v>2013</v>
      </c>
      <c r="I1417" s="91" t="s">
        <v>79</v>
      </c>
      <c r="J1417" s="81">
        <f>VLOOKUP(I1417,Meters!$A$1:$B$165,2,FALSE)</f>
        <v>353978</v>
      </c>
      <c r="K1417" s="81">
        <f t="shared" si="135"/>
        <v>1.3899168874901831E-4</v>
      </c>
      <c r="L1417" s="81">
        <f t="shared" si="136"/>
        <v>4.2083971320251538E-4</v>
      </c>
      <c r="M1417" s="83">
        <f t="shared" si="137"/>
        <v>0.83333333333333337</v>
      </c>
      <c r="O1417" s="71" t="str">
        <f t="shared" si="138"/>
        <v>2013-2-ext.</v>
      </c>
    </row>
    <row r="1418" spans="1:15" ht="13.5" thickBot="1" x14ac:dyDescent="0.25">
      <c r="A1418" s="87" t="s">
        <v>16</v>
      </c>
      <c r="B1418" s="88">
        <v>60</v>
      </c>
      <c r="C1418" s="88">
        <v>90</v>
      </c>
      <c r="D1418" s="88">
        <v>134</v>
      </c>
      <c r="E1418" s="89">
        <v>2.2333333333329999</v>
      </c>
      <c r="F1418" s="88">
        <v>16093</v>
      </c>
      <c r="G1418" s="90">
        <v>2</v>
      </c>
      <c r="H1418" s="90">
        <v>2013</v>
      </c>
      <c r="I1418" s="91" t="s">
        <v>79</v>
      </c>
      <c r="J1418" s="81">
        <f>VLOOKUP(I1418,Meters!$A$1:$B$165,2,FALSE)</f>
        <v>353978</v>
      </c>
      <c r="K1418" s="81">
        <f t="shared" si="135"/>
        <v>6.3092433239721111E-6</v>
      </c>
      <c r="L1418" s="81">
        <f t="shared" si="136"/>
        <v>1.2628688160781491E-5</v>
      </c>
      <c r="M1418" s="83">
        <f t="shared" si="137"/>
        <v>0.66666666666666663</v>
      </c>
      <c r="O1418" s="71" t="str">
        <f t="shared" si="138"/>
        <v/>
      </c>
    </row>
    <row r="1419" spans="1:15" ht="13.5" thickBot="1" x14ac:dyDescent="0.25">
      <c r="A1419" s="87" t="s">
        <v>17</v>
      </c>
      <c r="B1419" s="88">
        <v>7</v>
      </c>
      <c r="C1419" s="88">
        <v>8</v>
      </c>
      <c r="D1419" s="88">
        <v>262</v>
      </c>
      <c r="E1419" s="89">
        <v>37.428571428570997</v>
      </c>
      <c r="F1419" s="88">
        <v>47036</v>
      </c>
      <c r="G1419" s="90">
        <v>2</v>
      </c>
      <c r="H1419" s="90">
        <v>2013</v>
      </c>
      <c r="I1419" s="91" t="s">
        <v>79</v>
      </c>
      <c r="J1419" s="81">
        <f>VLOOKUP(I1419,Meters!$A$1:$B$165,2,FALSE)</f>
        <v>353978</v>
      </c>
      <c r="K1419" s="81">
        <f t="shared" si="135"/>
        <v>1.057369989902508E-4</v>
      </c>
      <c r="L1419" s="81">
        <f t="shared" si="136"/>
        <v>3.163769392179031E-4</v>
      </c>
      <c r="M1419" s="83">
        <f t="shared" si="137"/>
        <v>0.875</v>
      </c>
      <c r="O1419" s="71" t="str">
        <f t="shared" si="138"/>
        <v/>
      </c>
    </row>
    <row r="1420" spans="1:15" ht="13.5" thickBot="1" x14ac:dyDescent="0.25">
      <c r="A1420" s="87" t="s">
        <v>18</v>
      </c>
      <c r="B1420" s="88">
        <v>240</v>
      </c>
      <c r="C1420" s="88">
        <v>335</v>
      </c>
      <c r="D1420" s="88">
        <v>0</v>
      </c>
      <c r="E1420" s="88">
        <v>0</v>
      </c>
      <c r="F1420" s="88">
        <v>0</v>
      </c>
      <c r="G1420" s="90">
        <v>2</v>
      </c>
      <c r="H1420" s="90">
        <v>2013</v>
      </c>
      <c r="I1420" s="91" t="s">
        <v>79</v>
      </c>
      <c r="J1420" s="81">
        <f>VLOOKUP(I1420,Meters!$A$1:$B$165,2,FALSE)</f>
        <v>353978</v>
      </c>
      <c r="K1420" s="81">
        <f t="shared" si="135"/>
        <v>0</v>
      </c>
      <c r="L1420" s="81" t="str">
        <f t="shared" si="136"/>
        <v/>
      </c>
      <c r="M1420" s="83">
        <f t="shared" si="137"/>
        <v>0.71641791044776115</v>
      </c>
      <c r="O1420" s="71" t="e">
        <f t="shared" si="138"/>
        <v>#DIV/0!</v>
      </c>
    </row>
    <row r="1421" spans="1:15" ht="13.5" thickBot="1" x14ac:dyDescent="0.25">
      <c r="A1421" s="87" t="s">
        <v>19</v>
      </c>
      <c r="B1421" s="88">
        <v>34</v>
      </c>
      <c r="C1421" s="88">
        <v>38</v>
      </c>
      <c r="D1421" s="88">
        <v>447</v>
      </c>
      <c r="E1421" s="89">
        <v>13.147058823528999</v>
      </c>
      <c r="F1421" s="88">
        <v>78889</v>
      </c>
      <c r="G1421" s="90">
        <v>2</v>
      </c>
      <c r="H1421" s="90">
        <v>2013</v>
      </c>
      <c r="I1421" s="91" t="s">
        <v>79</v>
      </c>
      <c r="J1421" s="81">
        <f>VLOOKUP(I1421,Meters!$A$1:$B$165,2,FALSE)</f>
        <v>353978</v>
      </c>
      <c r="K1421" s="81">
        <f t="shared" si="135"/>
        <v>3.7140892438312547E-5</v>
      </c>
      <c r="L1421" s="81">
        <f t="shared" si="136"/>
        <v>1.0924712392117965E-4</v>
      </c>
      <c r="M1421" s="83">
        <f t="shared" si="137"/>
        <v>0.89473684210526316</v>
      </c>
      <c r="O1421" s="71" t="str">
        <f t="shared" si="138"/>
        <v/>
      </c>
    </row>
    <row r="1422" spans="1:15" ht="13.5" thickBot="1" x14ac:dyDescent="0.25">
      <c r="A1422" s="87" t="s">
        <v>20</v>
      </c>
      <c r="B1422" s="88">
        <v>17</v>
      </c>
      <c r="C1422" s="88">
        <v>32</v>
      </c>
      <c r="D1422" s="88">
        <v>163</v>
      </c>
      <c r="E1422" s="89">
        <v>9.5882352941170002</v>
      </c>
      <c r="F1422" s="88">
        <v>38574</v>
      </c>
      <c r="G1422" s="90">
        <v>2</v>
      </c>
      <c r="H1422" s="90">
        <v>2013</v>
      </c>
      <c r="I1422" s="91" t="s">
        <v>79</v>
      </c>
      <c r="J1422" s="81">
        <f>VLOOKUP(I1422,Meters!$A$1:$B$165,2,FALSE)</f>
        <v>353978</v>
      </c>
      <c r="K1422" s="81">
        <f t="shared" si="135"/>
        <v>2.7087093814070366E-5</v>
      </c>
      <c r="L1422" s="81">
        <f t="shared" si="136"/>
        <v>1.068361510004039E-4</v>
      </c>
      <c r="M1422" s="83">
        <f t="shared" si="137"/>
        <v>0.53125</v>
      </c>
      <c r="O1422" s="71" t="str">
        <f t="shared" si="138"/>
        <v>2013-2-ext.</v>
      </c>
    </row>
    <row r="1423" spans="1:15" ht="13.5" thickBot="1" x14ac:dyDescent="0.25">
      <c r="A1423" s="87" t="s">
        <v>21</v>
      </c>
      <c r="B1423" s="88">
        <v>1</v>
      </c>
      <c r="C1423" s="88">
        <v>1</v>
      </c>
      <c r="D1423" s="88">
        <v>2</v>
      </c>
      <c r="E1423" s="88">
        <v>2</v>
      </c>
      <c r="F1423" s="88">
        <v>244</v>
      </c>
      <c r="G1423" s="90">
        <v>2</v>
      </c>
      <c r="H1423" s="90">
        <v>2013</v>
      </c>
      <c r="I1423" s="91" t="s">
        <v>79</v>
      </c>
      <c r="J1423" s="81">
        <f>VLOOKUP(I1423,Meters!$A$1:$B$165,2,FALSE)</f>
        <v>353978</v>
      </c>
      <c r="K1423" s="81">
        <f t="shared" si="135"/>
        <v>5.6500686483340775E-6</v>
      </c>
      <c r="L1423" s="81">
        <f t="shared" si="136"/>
        <v>1.1488472918279289E-5</v>
      </c>
      <c r="M1423" s="83">
        <f t="shared" si="137"/>
        <v>1</v>
      </c>
      <c r="O1423" s="71" t="str">
        <f t="shared" si="138"/>
        <v/>
      </c>
    </row>
    <row r="1424" spans="1:15" ht="13.5" thickBot="1" x14ac:dyDescent="0.25">
      <c r="A1424" s="87" t="s">
        <v>22</v>
      </c>
      <c r="B1424" s="88">
        <v>25</v>
      </c>
      <c r="C1424" s="88">
        <v>56</v>
      </c>
      <c r="D1424" s="88">
        <v>160</v>
      </c>
      <c r="E1424" s="89">
        <v>6.4</v>
      </c>
      <c r="F1424" s="88">
        <v>11729</v>
      </c>
      <c r="G1424" s="90">
        <v>2</v>
      </c>
      <c r="H1424" s="90">
        <v>2013</v>
      </c>
      <c r="I1424" s="91" t="s">
        <v>79</v>
      </c>
      <c r="J1424" s="81">
        <f>VLOOKUP(I1424,Meters!$A$1:$B$165,2,FALSE)</f>
        <v>353978</v>
      </c>
      <c r="K1424" s="81">
        <f t="shared" si="135"/>
        <v>1.8080219674669049E-5</v>
      </c>
      <c r="L1424" s="81">
        <f t="shared" si="136"/>
        <v>2.2089885058770133E-5</v>
      </c>
      <c r="M1424" s="83">
        <f t="shared" si="137"/>
        <v>0.44642857142857145</v>
      </c>
      <c r="O1424" s="71" t="str">
        <f t="shared" si="138"/>
        <v/>
      </c>
    </row>
    <row r="1425" spans="1:15" ht="13.5" thickBot="1" x14ac:dyDescent="0.25">
      <c r="A1425" s="87" t="s">
        <v>23</v>
      </c>
      <c r="B1425" s="88">
        <v>14</v>
      </c>
      <c r="C1425" s="88">
        <v>14</v>
      </c>
      <c r="D1425" s="88">
        <v>2895</v>
      </c>
      <c r="E1425" s="89">
        <v>206.78571428571399</v>
      </c>
      <c r="F1425" s="88">
        <v>220466</v>
      </c>
      <c r="G1425" s="90">
        <v>2</v>
      </c>
      <c r="H1425" s="90">
        <v>2013</v>
      </c>
      <c r="I1425" s="91" t="s">
        <v>79</v>
      </c>
      <c r="J1425" s="81">
        <f>VLOOKUP(I1425,Meters!$A$1:$B$165,2,FALSE)</f>
        <v>353978</v>
      </c>
      <c r="K1425" s="81">
        <f t="shared" si="135"/>
        <v>5.8417674060454042E-4</v>
      </c>
      <c r="L1425" s="81">
        <f t="shared" si="136"/>
        <v>7.4145716346643987E-4</v>
      </c>
      <c r="M1425" s="83">
        <f t="shared" si="137"/>
        <v>1</v>
      </c>
      <c r="O1425" s="71" t="str">
        <f t="shared" si="138"/>
        <v/>
      </c>
    </row>
    <row r="1426" spans="1:15" ht="13.5" thickBot="1" x14ac:dyDescent="0.25">
      <c r="A1426" s="87" t="s">
        <v>24</v>
      </c>
      <c r="B1426" s="88">
        <v>30</v>
      </c>
      <c r="C1426" s="88">
        <v>226</v>
      </c>
      <c r="D1426" s="88">
        <v>4</v>
      </c>
      <c r="E1426" s="89">
        <v>0.13333333333299999</v>
      </c>
      <c r="F1426" s="88">
        <v>512</v>
      </c>
      <c r="G1426" s="90">
        <v>2</v>
      </c>
      <c r="H1426" s="90">
        <v>2013</v>
      </c>
      <c r="I1426" s="91" t="s">
        <v>79</v>
      </c>
      <c r="J1426" s="81">
        <f>VLOOKUP(I1426,Meters!$A$1:$B$165,2,FALSE)</f>
        <v>353978</v>
      </c>
      <c r="K1426" s="81">
        <f t="shared" si="135"/>
        <v>3.7667124322133009E-7</v>
      </c>
      <c r="L1426" s="81">
        <f t="shared" si="136"/>
        <v>8.0356531887217087E-7</v>
      </c>
      <c r="M1426" s="83">
        <f t="shared" si="137"/>
        <v>0.13274336283185842</v>
      </c>
      <c r="O1426" s="71" t="str">
        <f t="shared" si="138"/>
        <v/>
      </c>
    </row>
    <row r="1427" spans="1:15" ht="13.5" thickBot="1" x14ac:dyDescent="0.25">
      <c r="A1427" s="87" t="s">
        <v>26</v>
      </c>
      <c r="B1427" s="88">
        <v>4</v>
      </c>
      <c r="C1427" s="88">
        <v>13</v>
      </c>
      <c r="D1427" s="88">
        <v>41</v>
      </c>
      <c r="E1427" s="89">
        <v>10.25</v>
      </c>
      <c r="F1427" s="88">
        <v>3041</v>
      </c>
      <c r="G1427" s="90">
        <v>2</v>
      </c>
      <c r="H1427" s="90">
        <v>2013</v>
      </c>
      <c r="I1427" s="91" t="s">
        <v>79</v>
      </c>
      <c r="J1427" s="81">
        <f>VLOOKUP(I1427,Meters!$A$1:$B$165,2,FALSE)</f>
        <v>353978</v>
      </c>
      <c r="K1427" s="81">
        <f t="shared" si="135"/>
        <v>2.8956601822712147E-5</v>
      </c>
      <c r="L1427" s="81">
        <f t="shared" si="136"/>
        <v>3.5795539082466518E-5</v>
      </c>
      <c r="M1427" s="83">
        <f t="shared" si="137"/>
        <v>0.30769230769230771</v>
      </c>
      <c r="O1427" s="71" t="str">
        <f t="shared" si="138"/>
        <v/>
      </c>
    </row>
    <row r="1428" spans="1:15" ht="13.5" thickBot="1" x14ac:dyDescent="0.25">
      <c r="A1428" s="87" t="s">
        <v>27</v>
      </c>
      <c r="B1428" s="88">
        <v>3</v>
      </c>
      <c r="C1428" s="88">
        <v>7</v>
      </c>
      <c r="D1428" s="88">
        <v>7</v>
      </c>
      <c r="E1428" s="89">
        <v>2.333333333333</v>
      </c>
      <c r="F1428" s="88">
        <v>1059</v>
      </c>
      <c r="G1428" s="90">
        <v>2</v>
      </c>
      <c r="H1428" s="90">
        <v>2013</v>
      </c>
      <c r="I1428" s="91" t="s">
        <v>79</v>
      </c>
      <c r="J1428" s="81">
        <f>VLOOKUP(I1428,Meters!$A$1:$B$165,2,FALSE)</f>
        <v>353978</v>
      </c>
      <c r="K1428" s="81">
        <f t="shared" si="135"/>
        <v>6.5917467563888149E-6</v>
      </c>
      <c r="L1428" s="81">
        <f t="shared" si="136"/>
        <v>1.6620618607180366E-5</v>
      </c>
      <c r="M1428" s="83">
        <f t="shared" si="137"/>
        <v>0.42857142857142855</v>
      </c>
      <c r="O1428" s="71" t="str">
        <f t="shared" si="138"/>
        <v/>
      </c>
    </row>
    <row r="1429" spans="1:15" ht="13.5" thickBot="1" x14ac:dyDescent="0.25">
      <c r="A1429" s="87" t="s">
        <v>54</v>
      </c>
      <c r="B1429" s="88">
        <v>0</v>
      </c>
      <c r="C1429" s="88">
        <v>1</v>
      </c>
      <c r="D1429" s="88">
        <v>3</v>
      </c>
      <c r="E1429" s="109"/>
      <c r="F1429" s="88">
        <v>180</v>
      </c>
      <c r="G1429" s="90">
        <v>2</v>
      </c>
      <c r="H1429" s="90">
        <v>2013</v>
      </c>
      <c r="I1429" s="91" t="s">
        <v>79</v>
      </c>
      <c r="J1429" s="81">
        <f>VLOOKUP(I1429,Meters!$A$1:$B$165,2,FALSE)</f>
        <v>353978</v>
      </c>
      <c r="K1429" s="81">
        <f t="shared" si="135"/>
        <v>0</v>
      </c>
      <c r="L1429" s="81">
        <f t="shared" si="136"/>
        <v>0</v>
      </c>
      <c r="M1429" s="83">
        <f t="shared" si="137"/>
        <v>0</v>
      </c>
      <c r="O1429" s="71" t="str">
        <f t="shared" si="138"/>
        <v/>
      </c>
    </row>
    <row r="1430" spans="1:15" ht="13.5" thickBot="1" x14ac:dyDescent="0.25">
      <c r="A1430" s="87" t="s">
        <v>28</v>
      </c>
      <c r="B1430" s="88">
        <v>94</v>
      </c>
      <c r="C1430" s="88">
        <v>97</v>
      </c>
      <c r="D1430" s="88">
        <v>3075</v>
      </c>
      <c r="E1430" s="89">
        <v>32.712765957446003</v>
      </c>
      <c r="F1430" s="88">
        <v>608328</v>
      </c>
      <c r="G1430" s="90">
        <v>2</v>
      </c>
      <c r="H1430" s="90">
        <v>2013</v>
      </c>
      <c r="I1430" s="91" t="s">
        <v>79</v>
      </c>
      <c r="J1430" s="81">
        <f>VLOOKUP(I1430,Meters!$A$1:$B$165,2,FALSE)</f>
        <v>353978</v>
      </c>
      <c r="K1430" s="81">
        <f t="shared" si="135"/>
        <v>9.2414686668227975E-5</v>
      </c>
      <c r="L1430" s="81">
        <f t="shared" si="136"/>
        <v>3.0470700006238373E-4</v>
      </c>
      <c r="M1430" s="83">
        <f t="shared" si="137"/>
        <v>0.96907216494845361</v>
      </c>
      <c r="O1430" s="71" t="str">
        <f t="shared" si="138"/>
        <v>2013-2-ext.</v>
      </c>
    </row>
    <row r="1431" spans="1:15" ht="13.5" thickBot="1" x14ac:dyDescent="0.25">
      <c r="A1431" s="87" t="s">
        <v>30</v>
      </c>
      <c r="B1431" s="88">
        <v>563</v>
      </c>
      <c r="C1431" s="88">
        <v>565</v>
      </c>
      <c r="D1431" s="88">
        <v>6477</v>
      </c>
      <c r="E1431" s="89">
        <v>11.504440497335001</v>
      </c>
      <c r="F1431" s="88">
        <v>556144</v>
      </c>
      <c r="G1431" s="90">
        <v>2</v>
      </c>
      <c r="H1431" s="90">
        <v>2013</v>
      </c>
      <c r="I1431" s="91" t="s">
        <v>79</v>
      </c>
      <c r="J1431" s="81">
        <f>VLOOKUP(I1431,Meters!$A$1:$B$165,2,FALSE)</f>
        <v>353978</v>
      </c>
      <c r="K1431" s="81">
        <f t="shared" si="135"/>
        <v>3.2500439285308694E-5</v>
      </c>
      <c r="L1431" s="81">
        <f t="shared" si="136"/>
        <v>4.6510535499687921E-5</v>
      </c>
      <c r="M1431" s="83">
        <f t="shared" si="137"/>
        <v>0.99646017699115041</v>
      </c>
      <c r="O1431" s="71" t="str">
        <f t="shared" si="138"/>
        <v/>
      </c>
    </row>
    <row r="1432" spans="1:15" ht="13.5" thickBot="1" x14ac:dyDescent="0.25">
      <c r="A1432" s="87" t="s">
        <v>31</v>
      </c>
      <c r="B1432" s="88">
        <v>95</v>
      </c>
      <c r="C1432" s="88">
        <v>152</v>
      </c>
      <c r="D1432" s="88">
        <v>12064</v>
      </c>
      <c r="E1432" s="89">
        <v>126.98947368421101</v>
      </c>
      <c r="F1432" s="88">
        <v>1682120</v>
      </c>
      <c r="G1432" s="90">
        <v>2</v>
      </c>
      <c r="H1432" s="90">
        <v>2013</v>
      </c>
      <c r="I1432" s="91" t="s">
        <v>79</v>
      </c>
      <c r="J1432" s="81">
        <f>VLOOKUP(I1432,Meters!$A$1:$B$165,2,FALSE)</f>
        <v>353978</v>
      </c>
      <c r="K1432" s="81">
        <f t="shared" si="135"/>
        <v>3.5874962196580297E-4</v>
      </c>
      <c r="L1432" s="81">
        <f t="shared" si="136"/>
        <v>8.3369241006453997E-4</v>
      </c>
      <c r="M1432" s="83">
        <f t="shared" si="137"/>
        <v>0.625</v>
      </c>
      <c r="O1432" s="71" t="str">
        <f t="shared" si="138"/>
        <v/>
      </c>
    </row>
    <row r="1433" spans="1:15" ht="13.5" thickBot="1" x14ac:dyDescent="0.25">
      <c r="A1433" s="87" t="s">
        <v>32</v>
      </c>
      <c r="B1433" s="88">
        <v>48</v>
      </c>
      <c r="C1433" s="88">
        <v>53</v>
      </c>
      <c r="D1433" s="88">
        <v>12575</v>
      </c>
      <c r="E1433" s="89">
        <v>261.97916666666703</v>
      </c>
      <c r="F1433" s="88">
        <v>1762865</v>
      </c>
      <c r="G1433" s="90">
        <v>2</v>
      </c>
      <c r="H1433" s="90">
        <v>2013</v>
      </c>
      <c r="I1433" s="91" t="s">
        <v>79</v>
      </c>
      <c r="J1433" s="81">
        <f>VLOOKUP(I1433,Meters!$A$1:$B$165,2,FALSE)</f>
        <v>353978</v>
      </c>
      <c r="K1433" s="81">
        <f t="shared" si="135"/>
        <v>7.4010013805001168E-4</v>
      </c>
      <c r="L1433" s="81">
        <f t="shared" si="136"/>
        <v>1.7292201853724768E-3</v>
      </c>
      <c r="M1433" s="83">
        <f t="shared" si="137"/>
        <v>0.90566037735849059</v>
      </c>
      <c r="O1433" s="71" t="str">
        <f t="shared" si="138"/>
        <v/>
      </c>
    </row>
    <row r="1434" spans="1:15" ht="13.5" thickBot="1" x14ac:dyDescent="0.25">
      <c r="A1434" s="87" t="s">
        <v>33</v>
      </c>
      <c r="B1434" s="88">
        <v>2</v>
      </c>
      <c r="C1434" s="88">
        <v>9</v>
      </c>
      <c r="D1434" s="88">
        <v>38</v>
      </c>
      <c r="E1434" s="88">
        <v>19</v>
      </c>
      <c r="F1434" s="88">
        <v>3903</v>
      </c>
      <c r="G1434" s="90">
        <v>2</v>
      </c>
      <c r="H1434" s="90">
        <v>2013</v>
      </c>
      <c r="I1434" s="91" t="s">
        <v>79</v>
      </c>
      <c r="J1434" s="81">
        <f>VLOOKUP(I1434,Meters!$A$1:$B$165,2,FALSE)</f>
        <v>353978</v>
      </c>
      <c r="K1434" s="81">
        <f t="shared" si="135"/>
        <v>5.3675652159173734E-5</v>
      </c>
      <c r="L1434" s="81">
        <f t="shared" si="136"/>
        <v>9.1884241393532933E-5</v>
      </c>
      <c r="M1434" s="83">
        <f t="shared" si="137"/>
        <v>0.22222222222222221</v>
      </c>
      <c r="O1434" s="71" t="str">
        <f t="shared" si="138"/>
        <v/>
      </c>
    </row>
    <row r="1435" spans="1:15" ht="13.5" thickBot="1" x14ac:dyDescent="0.25">
      <c r="A1435" s="87" t="s">
        <v>34</v>
      </c>
      <c r="B1435" s="88">
        <v>2</v>
      </c>
      <c r="C1435" s="88">
        <v>2</v>
      </c>
      <c r="D1435" s="88">
        <v>8</v>
      </c>
      <c r="E1435" s="88">
        <v>4</v>
      </c>
      <c r="F1435" s="88">
        <v>952</v>
      </c>
      <c r="G1435" s="90">
        <v>2</v>
      </c>
      <c r="H1435" s="90">
        <v>2013</v>
      </c>
      <c r="I1435" s="91" t="s">
        <v>79</v>
      </c>
      <c r="J1435" s="81">
        <f>VLOOKUP(I1435,Meters!$A$1:$B$165,2,FALSE)</f>
        <v>353978</v>
      </c>
      <c r="K1435" s="81">
        <f t="shared" si="135"/>
        <v>1.1300137296668155E-5</v>
      </c>
      <c r="L1435" s="81">
        <f t="shared" si="136"/>
        <v>2.2411938971725171E-5</v>
      </c>
      <c r="M1435" s="83">
        <f t="shared" si="137"/>
        <v>1</v>
      </c>
      <c r="O1435" s="71" t="str">
        <f t="shared" si="138"/>
        <v/>
      </c>
    </row>
    <row r="1436" spans="1:15" ht="13.5" thickBot="1" x14ac:dyDescent="0.25">
      <c r="A1436" s="87" t="s">
        <v>55</v>
      </c>
      <c r="B1436" s="88">
        <v>1</v>
      </c>
      <c r="C1436" s="88">
        <v>1</v>
      </c>
      <c r="D1436" s="88">
        <v>1</v>
      </c>
      <c r="E1436" s="88">
        <v>1</v>
      </c>
      <c r="F1436" s="88">
        <v>170</v>
      </c>
      <c r="G1436" s="90">
        <v>2</v>
      </c>
      <c r="H1436" s="90">
        <v>2013</v>
      </c>
      <c r="I1436" s="91" t="s">
        <v>79</v>
      </c>
      <c r="J1436" s="81">
        <f>VLOOKUP(I1436,Meters!$A$1:$B$165,2,FALSE)</f>
        <v>353978</v>
      </c>
      <c r="K1436" s="81">
        <f t="shared" si="135"/>
        <v>2.8250343241670388E-6</v>
      </c>
      <c r="L1436" s="81">
        <f t="shared" si="136"/>
        <v>8.0042639184732758E-6</v>
      </c>
      <c r="M1436" s="83">
        <f t="shared" si="137"/>
        <v>1</v>
      </c>
      <c r="O1436" s="71" t="str">
        <f t="shared" si="138"/>
        <v/>
      </c>
    </row>
    <row r="1437" spans="1:15" ht="13.5" thickBot="1" x14ac:dyDescent="0.25">
      <c r="A1437" s="87" t="s">
        <v>35</v>
      </c>
      <c r="B1437" s="88">
        <v>0</v>
      </c>
      <c r="C1437" s="88">
        <v>1</v>
      </c>
      <c r="D1437" s="88">
        <v>1</v>
      </c>
      <c r="E1437" s="109"/>
      <c r="F1437" s="88">
        <v>63</v>
      </c>
      <c r="G1437" s="90">
        <v>2</v>
      </c>
      <c r="H1437" s="90">
        <v>2013</v>
      </c>
      <c r="I1437" s="91" t="s">
        <v>79</v>
      </c>
      <c r="J1437" s="81">
        <f>VLOOKUP(I1437,Meters!$A$1:$B$165,2,FALSE)</f>
        <v>353978</v>
      </c>
      <c r="K1437" s="81">
        <f t="shared" si="135"/>
        <v>0</v>
      </c>
      <c r="L1437" s="81">
        <f t="shared" si="136"/>
        <v>0</v>
      </c>
      <c r="M1437" s="83">
        <f t="shared" si="137"/>
        <v>0</v>
      </c>
      <c r="O1437" s="71" t="str">
        <f t="shared" si="138"/>
        <v/>
      </c>
    </row>
    <row r="1438" spans="1:15" ht="13.5" thickBot="1" x14ac:dyDescent="0.25">
      <c r="A1438" s="87" t="s">
        <v>36</v>
      </c>
      <c r="B1438" s="88">
        <v>68</v>
      </c>
      <c r="C1438" s="88">
        <v>119</v>
      </c>
      <c r="D1438" s="88">
        <v>1122</v>
      </c>
      <c r="E1438" s="89">
        <v>16.5</v>
      </c>
      <c r="F1438" s="88">
        <v>115047</v>
      </c>
      <c r="G1438" s="90">
        <v>2</v>
      </c>
      <c r="H1438" s="90">
        <v>2013</v>
      </c>
      <c r="I1438" s="91" t="s">
        <v>79</v>
      </c>
      <c r="J1438" s="81">
        <f>VLOOKUP(I1438,Meters!$A$1:$B$165,2,FALSE)</f>
        <v>353978</v>
      </c>
      <c r="K1438" s="81">
        <f t="shared" si="135"/>
        <v>4.6613066348756136E-5</v>
      </c>
      <c r="L1438" s="81">
        <f t="shared" si="136"/>
        <v>7.9659736248148349E-5</v>
      </c>
      <c r="M1438" s="83">
        <f t="shared" si="137"/>
        <v>0.5714285714285714</v>
      </c>
      <c r="O1438" s="71" t="str">
        <f t="shared" si="138"/>
        <v/>
      </c>
    </row>
    <row r="1439" spans="1:15" ht="13.5" thickBot="1" x14ac:dyDescent="0.25">
      <c r="A1439" s="87" t="s">
        <v>37</v>
      </c>
      <c r="B1439" s="88">
        <v>15</v>
      </c>
      <c r="C1439" s="88">
        <v>58</v>
      </c>
      <c r="D1439" s="88">
        <v>118</v>
      </c>
      <c r="E1439" s="89">
        <v>7.8666666666660001</v>
      </c>
      <c r="F1439" s="88">
        <v>12667</v>
      </c>
      <c r="G1439" s="90">
        <v>2</v>
      </c>
      <c r="H1439" s="90">
        <v>2013</v>
      </c>
      <c r="I1439" s="91" t="s">
        <v>79</v>
      </c>
      <c r="J1439" s="81">
        <f>VLOOKUP(I1439,Meters!$A$1:$B$165,2,FALSE)</f>
        <v>353978</v>
      </c>
      <c r="K1439" s="81">
        <f t="shared" si="135"/>
        <v>2.2223603350112155E-5</v>
      </c>
      <c r="L1439" s="81">
        <f t="shared" si="136"/>
        <v>3.9760788649134271E-5</v>
      </c>
      <c r="M1439" s="83">
        <f t="shared" si="137"/>
        <v>0.25862068965517243</v>
      </c>
      <c r="O1439" s="71" t="str">
        <f t="shared" si="138"/>
        <v/>
      </c>
    </row>
    <row r="1440" spans="1:15" ht="13.5" thickBot="1" x14ac:dyDescent="0.25">
      <c r="A1440" s="87" t="s">
        <v>39</v>
      </c>
      <c r="B1440" s="88">
        <v>76</v>
      </c>
      <c r="C1440" s="88">
        <v>80</v>
      </c>
      <c r="D1440" s="88">
        <v>1607</v>
      </c>
      <c r="E1440" s="89">
        <v>21.144736842105001</v>
      </c>
      <c r="F1440" s="88">
        <v>243251</v>
      </c>
      <c r="G1440" s="90">
        <v>2</v>
      </c>
      <c r="H1440" s="90">
        <v>2013</v>
      </c>
      <c r="I1440" s="91" t="s">
        <v>79</v>
      </c>
      <c r="J1440" s="81">
        <f>VLOOKUP(I1440,Meters!$A$1:$B$165,2,FALSE)</f>
        <v>353978</v>
      </c>
      <c r="K1440" s="81">
        <f t="shared" si="135"/>
        <v>5.9734607354425983E-5</v>
      </c>
      <c r="L1440" s="81">
        <f t="shared" si="136"/>
        <v>1.5070009306753244E-4</v>
      </c>
      <c r="M1440" s="83">
        <f t="shared" si="137"/>
        <v>0.95</v>
      </c>
      <c r="O1440" s="71" t="str">
        <f t="shared" si="138"/>
        <v/>
      </c>
    </row>
    <row r="1441" spans="1:15" ht="13.5" thickBot="1" x14ac:dyDescent="0.25">
      <c r="A1441" s="87" t="s">
        <v>40</v>
      </c>
      <c r="B1441" s="88">
        <v>2</v>
      </c>
      <c r="C1441" s="88">
        <v>2</v>
      </c>
      <c r="D1441" s="88">
        <v>2226</v>
      </c>
      <c r="E1441" s="88">
        <v>1113</v>
      </c>
      <c r="F1441" s="88">
        <v>51521</v>
      </c>
      <c r="G1441" s="90">
        <v>2</v>
      </c>
      <c r="H1441" s="90">
        <v>2013</v>
      </c>
      <c r="I1441" s="91" t="s">
        <v>79</v>
      </c>
      <c r="J1441" s="81">
        <f>VLOOKUP(I1441,Meters!$A$1:$B$165,2,FALSE)</f>
        <v>353978</v>
      </c>
      <c r="K1441" s="81">
        <f t="shared" si="135"/>
        <v>3.1442632027979139E-3</v>
      </c>
      <c r="L1441" s="81">
        <f t="shared" si="136"/>
        <v>1.2129049451284166E-3</v>
      </c>
      <c r="M1441" s="83">
        <f t="shared" si="137"/>
        <v>1</v>
      </c>
      <c r="O1441" s="71" t="str">
        <f t="shared" si="138"/>
        <v/>
      </c>
    </row>
    <row r="1442" spans="1:15" ht="13.5" thickBot="1" x14ac:dyDescent="0.25">
      <c r="A1442" s="87" t="s">
        <v>41</v>
      </c>
      <c r="B1442" s="88">
        <v>4</v>
      </c>
      <c r="C1442" s="88">
        <v>5</v>
      </c>
      <c r="D1442" s="88">
        <v>681</v>
      </c>
      <c r="E1442" s="89">
        <v>170.25</v>
      </c>
      <c r="F1442" s="88">
        <v>112437</v>
      </c>
      <c r="G1442" s="90">
        <v>2</v>
      </c>
      <c r="H1442" s="90">
        <v>2013</v>
      </c>
      <c r="I1442" s="91" t="s">
        <v>79</v>
      </c>
      <c r="J1442" s="81">
        <f>VLOOKUP(I1442,Meters!$A$1:$B$165,2,FALSE)</f>
        <v>353978</v>
      </c>
      <c r="K1442" s="81">
        <f t="shared" si="135"/>
        <v>4.8096209368943835E-4</v>
      </c>
      <c r="L1442" s="81">
        <f t="shared" si="136"/>
        <v>1.3234932679432054E-3</v>
      </c>
      <c r="M1442" s="83">
        <f t="shared" si="137"/>
        <v>0.8</v>
      </c>
      <c r="O1442" s="71" t="str">
        <f t="shared" si="138"/>
        <v/>
      </c>
    </row>
    <row r="1443" spans="1:15" ht="13.5" thickBot="1" x14ac:dyDescent="0.25">
      <c r="A1443" s="87" t="s">
        <v>42</v>
      </c>
      <c r="B1443" s="88">
        <v>2</v>
      </c>
      <c r="C1443" s="88">
        <v>2</v>
      </c>
      <c r="D1443" s="88">
        <v>872</v>
      </c>
      <c r="E1443" s="88">
        <v>436</v>
      </c>
      <c r="F1443" s="88">
        <v>66980</v>
      </c>
      <c r="G1443" s="90">
        <v>2</v>
      </c>
      <c r="H1443" s="90">
        <v>2013</v>
      </c>
      <c r="I1443" s="91" t="s">
        <v>79</v>
      </c>
      <c r="J1443" s="81">
        <f>VLOOKUP(I1443,Meters!$A$1:$B$165,2,FALSE)</f>
        <v>353978</v>
      </c>
      <c r="K1443" s="81">
        <f t="shared" si="135"/>
        <v>1.2317149653368288E-3</v>
      </c>
      <c r="L1443" s="81">
        <f t="shared" si="136"/>
        <v>1.5768399919392354E-3</v>
      </c>
      <c r="M1443" s="83">
        <f t="shared" si="137"/>
        <v>1</v>
      </c>
      <c r="O1443" s="71" t="str">
        <f t="shared" si="138"/>
        <v/>
      </c>
    </row>
    <row r="1444" spans="1:15" ht="13.5" thickBot="1" x14ac:dyDescent="0.25">
      <c r="A1444" s="87" t="s">
        <v>43</v>
      </c>
      <c r="B1444" s="88">
        <v>38</v>
      </c>
      <c r="C1444" s="88">
        <v>42</v>
      </c>
      <c r="D1444" s="88">
        <v>192</v>
      </c>
      <c r="E1444" s="89">
        <v>5.0526315789470004</v>
      </c>
      <c r="F1444" s="88">
        <v>59632</v>
      </c>
      <c r="G1444" s="90">
        <v>2</v>
      </c>
      <c r="H1444" s="90">
        <v>2013</v>
      </c>
      <c r="I1444" s="91" t="s">
        <v>79</v>
      </c>
      <c r="J1444" s="81">
        <f>VLOOKUP(I1444,Meters!$A$1:$B$165,2,FALSE)</f>
        <v>353978</v>
      </c>
      <c r="K1444" s="81">
        <f t="shared" si="135"/>
        <v>1.4273857637895577E-5</v>
      </c>
      <c r="L1444" s="81">
        <f t="shared" si="136"/>
        <v>7.3887038078384473E-5</v>
      </c>
      <c r="M1444" s="83">
        <f t="shared" si="137"/>
        <v>0.90476190476190477</v>
      </c>
      <c r="O1444" s="71" t="str">
        <f t="shared" si="138"/>
        <v>2013-2-ext.</v>
      </c>
    </row>
    <row r="1445" spans="1:15" ht="13.5" thickBot="1" x14ac:dyDescent="0.25">
      <c r="A1445" s="87" t="s">
        <v>44</v>
      </c>
      <c r="B1445" s="88">
        <v>22</v>
      </c>
      <c r="C1445" s="88">
        <v>26</v>
      </c>
      <c r="D1445" s="88">
        <v>980</v>
      </c>
      <c r="E1445" s="89">
        <v>44.545454545454</v>
      </c>
      <c r="F1445" s="88">
        <v>254230</v>
      </c>
      <c r="G1445" s="90">
        <v>2</v>
      </c>
      <c r="H1445" s="90">
        <v>2013</v>
      </c>
      <c r="I1445" s="91" t="s">
        <v>79</v>
      </c>
      <c r="J1445" s="81">
        <f>VLOOKUP(I1445,Meters!$A$1:$B$165,2,FALSE)</f>
        <v>353978</v>
      </c>
      <c r="K1445" s="81">
        <f t="shared" si="135"/>
        <v>1.2584243807653019E-4</v>
      </c>
      <c r="L1445" s="81">
        <f t="shared" si="136"/>
        <v>5.440973304795283E-4</v>
      </c>
      <c r="M1445" s="83">
        <f t="shared" si="137"/>
        <v>0.84615384615384615</v>
      </c>
      <c r="O1445" s="71" t="str">
        <f t="shared" si="138"/>
        <v>2013-2-ext.</v>
      </c>
    </row>
    <row r="1446" spans="1:15" ht="13.5" thickBot="1" x14ac:dyDescent="0.25">
      <c r="A1446" s="87" t="s">
        <v>45</v>
      </c>
      <c r="B1446" s="88">
        <v>14</v>
      </c>
      <c r="C1446" s="88">
        <v>18</v>
      </c>
      <c r="D1446" s="88">
        <v>707</v>
      </c>
      <c r="E1446" s="89">
        <v>50.5</v>
      </c>
      <c r="F1446" s="88">
        <v>124686</v>
      </c>
      <c r="G1446" s="90">
        <v>2</v>
      </c>
      <c r="H1446" s="90">
        <v>2013</v>
      </c>
      <c r="I1446" s="91" t="s">
        <v>79</v>
      </c>
      <c r="J1446" s="81">
        <f>VLOOKUP(I1446,Meters!$A$1:$B$165,2,FALSE)</f>
        <v>353978</v>
      </c>
      <c r="K1446" s="81">
        <f t="shared" si="135"/>
        <v>1.4266423337043545E-4</v>
      </c>
      <c r="L1446" s="81">
        <f t="shared" si="136"/>
        <v>4.1933598778939451E-4</v>
      </c>
      <c r="M1446" s="83">
        <f t="shared" si="137"/>
        <v>0.77777777777777779</v>
      </c>
      <c r="O1446" s="71" t="str">
        <f t="shared" si="138"/>
        <v/>
      </c>
    </row>
    <row r="1447" spans="1:15" ht="13.5" thickBot="1" x14ac:dyDescent="0.25">
      <c r="A1447" s="87" t="s">
        <v>46</v>
      </c>
      <c r="B1447" s="88">
        <v>49</v>
      </c>
      <c r="C1447" s="88">
        <v>76</v>
      </c>
      <c r="D1447" s="88">
        <v>9968</v>
      </c>
      <c r="E1447" s="89">
        <v>203.42857142857099</v>
      </c>
      <c r="F1447" s="88">
        <v>1116899</v>
      </c>
      <c r="G1447" s="90">
        <v>2</v>
      </c>
      <c r="H1447" s="90">
        <v>2013</v>
      </c>
      <c r="I1447" s="91" t="s">
        <v>79</v>
      </c>
      <c r="J1447" s="81">
        <f>VLOOKUP(I1447,Meters!$A$1:$B$165,2,FALSE)</f>
        <v>353978</v>
      </c>
      <c r="K1447" s="81">
        <f t="shared" si="135"/>
        <v>5.746926968019792E-4</v>
      </c>
      <c r="L1447" s="81">
        <f t="shared" si="136"/>
        <v>1.0732238134788553E-3</v>
      </c>
      <c r="M1447" s="83">
        <f t="shared" si="137"/>
        <v>0.64473684210526316</v>
      </c>
      <c r="O1447" s="71" t="str">
        <f t="shared" si="138"/>
        <v/>
      </c>
    </row>
    <row r="1448" spans="1:15" ht="13.5" thickBot="1" x14ac:dyDescent="0.25">
      <c r="A1448" s="87" t="s">
        <v>47</v>
      </c>
      <c r="B1448" s="88">
        <v>30</v>
      </c>
      <c r="C1448" s="88">
        <v>116</v>
      </c>
      <c r="D1448" s="88">
        <v>886</v>
      </c>
      <c r="E1448" s="89">
        <v>29.533333333333001</v>
      </c>
      <c r="F1448" s="88">
        <v>138192</v>
      </c>
      <c r="G1448" s="90">
        <v>2</v>
      </c>
      <c r="H1448" s="90">
        <v>2013</v>
      </c>
      <c r="I1448" s="91" t="s">
        <v>79</v>
      </c>
      <c r="J1448" s="81">
        <f>VLOOKUP(I1448,Meters!$A$1:$B$165,2,FALSE)</f>
        <v>353978</v>
      </c>
      <c r="K1448" s="81">
        <f t="shared" si="135"/>
        <v>8.3432680373732272E-5</v>
      </c>
      <c r="L1448" s="81">
        <f t="shared" si="136"/>
        <v>2.1688730184738164E-4</v>
      </c>
      <c r="M1448" s="83">
        <f t="shared" si="137"/>
        <v>0.25862068965517243</v>
      </c>
      <c r="O1448" s="71" t="str">
        <f t="shared" si="138"/>
        <v/>
      </c>
    </row>
    <row r="1449" spans="1:15" ht="13.5" thickBot="1" x14ac:dyDescent="0.25">
      <c r="A1449" s="87" t="s">
        <v>48</v>
      </c>
      <c r="B1449" s="88">
        <v>23</v>
      </c>
      <c r="C1449" s="88">
        <v>23</v>
      </c>
      <c r="D1449" s="88">
        <v>587</v>
      </c>
      <c r="E1449" s="89">
        <v>25.521739130434</v>
      </c>
      <c r="F1449" s="88">
        <v>151963</v>
      </c>
      <c r="G1449" s="90">
        <v>2</v>
      </c>
      <c r="H1449" s="90">
        <v>2013</v>
      </c>
      <c r="I1449" s="91" t="s">
        <v>79</v>
      </c>
      <c r="J1449" s="81">
        <f>VLOOKUP(I1449,Meters!$A$1:$B$165,2,FALSE)</f>
        <v>353978</v>
      </c>
      <c r="K1449" s="81">
        <f t="shared" si="135"/>
        <v>7.2099789055913072E-5</v>
      </c>
      <c r="L1449" s="81">
        <f t="shared" si="136"/>
        <v>3.1108745724882792E-4</v>
      </c>
      <c r="M1449" s="83">
        <f t="shared" si="137"/>
        <v>1</v>
      </c>
      <c r="O1449" s="71" t="str">
        <f t="shared" si="138"/>
        <v>2013-2-ext.</v>
      </c>
    </row>
    <row r="1450" spans="1:15" ht="13.5" thickBot="1" x14ac:dyDescent="0.25">
      <c r="A1450" s="87" t="s">
        <v>49</v>
      </c>
      <c r="B1450" s="88">
        <v>50</v>
      </c>
      <c r="C1450" s="88">
        <v>56</v>
      </c>
      <c r="D1450" s="88">
        <v>108</v>
      </c>
      <c r="E1450" s="89">
        <v>2.16</v>
      </c>
      <c r="F1450" s="88">
        <v>35630</v>
      </c>
      <c r="G1450" s="90">
        <v>2</v>
      </c>
      <c r="H1450" s="90">
        <v>2013</v>
      </c>
      <c r="I1450" s="91" t="s">
        <v>79</v>
      </c>
      <c r="J1450" s="81">
        <f>VLOOKUP(I1450,Meters!$A$1:$B$165,2,FALSE)</f>
        <v>353978</v>
      </c>
      <c r="K1450" s="81">
        <f t="shared" si="135"/>
        <v>6.1020741402008038E-6</v>
      </c>
      <c r="L1450" s="81">
        <f t="shared" si="136"/>
        <v>3.3551990990023858E-5</v>
      </c>
      <c r="M1450" s="83">
        <f t="shared" si="137"/>
        <v>0.8928571428571429</v>
      </c>
      <c r="O1450" s="71" t="str">
        <f t="shared" si="138"/>
        <v>2013-2-ext.</v>
      </c>
    </row>
    <row r="1451" spans="1:15" ht="13.5" thickBot="1" x14ac:dyDescent="0.25">
      <c r="A1451" s="87" t="s">
        <v>51</v>
      </c>
      <c r="B1451" s="88">
        <v>188</v>
      </c>
      <c r="C1451" s="88">
        <v>215</v>
      </c>
      <c r="D1451" s="88">
        <v>17722</v>
      </c>
      <c r="E1451" s="89">
        <v>94.265957446808002</v>
      </c>
      <c r="F1451" s="88">
        <v>1037557</v>
      </c>
      <c r="G1451" s="90">
        <v>2</v>
      </c>
      <c r="H1451" s="90">
        <v>2013</v>
      </c>
      <c r="I1451" s="91" t="s">
        <v>79</v>
      </c>
      <c r="J1451" s="81">
        <f>VLOOKUP(I1451,Meters!$A$1:$B$165,2,FALSE)</f>
        <v>353978</v>
      </c>
      <c r="K1451" s="81">
        <f t="shared" si="135"/>
        <v>2.6630456538770207E-4</v>
      </c>
      <c r="L1451" s="81">
        <f t="shared" si="136"/>
        <v>2.5985231722338339E-4</v>
      </c>
      <c r="M1451" s="83">
        <f t="shared" si="137"/>
        <v>0.87441860465116283</v>
      </c>
      <c r="O1451" s="71" t="str">
        <f t="shared" si="138"/>
        <v/>
      </c>
    </row>
    <row r="1452" spans="1:15" ht="13.5" thickBot="1" x14ac:dyDescent="0.25">
      <c r="A1452" s="87" t="s">
        <v>52</v>
      </c>
      <c r="B1452" s="88">
        <v>23</v>
      </c>
      <c r="C1452" s="88">
        <v>31</v>
      </c>
      <c r="D1452" s="88">
        <v>4176</v>
      </c>
      <c r="E1452" s="89">
        <v>181.565217391304</v>
      </c>
      <c r="F1452" s="88">
        <v>458321</v>
      </c>
      <c r="G1452" s="90">
        <v>2</v>
      </c>
      <c r="H1452" s="90">
        <v>2013</v>
      </c>
      <c r="I1452" s="91" t="s">
        <v>79</v>
      </c>
      <c r="J1452" s="81">
        <f>VLOOKUP(I1452,Meters!$A$1:$B$165,2,FALSE)</f>
        <v>353978</v>
      </c>
      <c r="K1452" s="81">
        <f t="shared" si="135"/>
        <v>5.1292797120528399E-4</v>
      </c>
      <c r="L1452" s="81">
        <f t="shared" si="136"/>
        <v>9.3824098296127457E-4</v>
      </c>
      <c r="M1452" s="83">
        <f t="shared" si="137"/>
        <v>0.74193548387096775</v>
      </c>
      <c r="O1452" s="71" t="str">
        <f t="shared" si="138"/>
        <v/>
      </c>
    </row>
    <row r="1453" spans="1:15" ht="13.5" thickBot="1" x14ac:dyDescent="0.25">
      <c r="A1453" s="87" t="s">
        <v>53</v>
      </c>
      <c r="B1453" s="88">
        <v>38</v>
      </c>
      <c r="C1453" s="88">
        <v>52</v>
      </c>
      <c r="D1453" s="88">
        <v>6730</v>
      </c>
      <c r="E1453" s="89">
        <v>177.105263157895</v>
      </c>
      <c r="F1453" s="88">
        <v>1346760</v>
      </c>
      <c r="G1453" s="90">
        <v>2</v>
      </c>
      <c r="H1453" s="90">
        <v>2013</v>
      </c>
      <c r="I1453" s="91" t="s">
        <v>79</v>
      </c>
      <c r="J1453" s="81">
        <f>VLOOKUP(I1453,Meters!$A$1:$B$165,2,FALSE)</f>
        <v>353978</v>
      </c>
      <c r="K1453" s="81">
        <f t="shared" si="135"/>
        <v>5.0032844741168937E-4</v>
      </c>
      <c r="L1453" s="81">
        <f t="shared" si="136"/>
        <v>1.6687031694803539E-3</v>
      </c>
      <c r="M1453" s="83">
        <f t="shared" si="137"/>
        <v>0.73076923076923073</v>
      </c>
      <c r="O1453" s="71" t="str">
        <f t="shared" si="138"/>
        <v>2013-2-ext.</v>
      </c>
    </row>
    <row r="1454" spans="1:15" ht="13.5" thickBot="1" x14ac:dyDescent="0.25">
      <c r="A1454" s="111" t="s">
        <v>8</v>
      </c>
      <c r="B1454" s="112">
        <v>4</v>
      </c>
      <c r="C1454" s="112">
        <v>7</v>
      </c>
      <c r="D1454" s="112">
        <v>9</v>
      </c>
      <c r="E1454" s="113">
        <v>2.25</v>
      </c>
      <c r="F1454" s="112">
        <v>949</v>
      </c>
      <c r="G1454" s="114">
        <v>3</v>
      </c>
      <c r="H1454" s="114">
        <v>2013</v>
      </c>
      <c r="I1454" s="115" t="s">
        <v>80</v>
      </c>
      <c r="J1454" s="81">
        <f>VLOOKUP(I1454,Meters!$A$1:$B$165,2,FALSE)</f>
        <v>362861</v>
      </c>
      <c r="K1454" s="81">
        <f t="shared" ref="K1454:K1498" si="139">E1454/J1454</f>
        <v>6.200721488393627E-6</v>
      </c>
      <c r="L1454" s="81">
        <f t="shared" ref="L1454:L1498" si="140">IFERROR(IF(ISBLANK(F1454),"",(E1454*(F1454/D1454)/J1454)*(1/60)),"")</f>
        <v>1.0897193874973244E-5</v>
      </c>
      <c r="M1454" s="83">
        <f t="shared" ref="M1454:M1498" si="141">B1454/C1454</f>
        <v>0.5714285714285714</v>
      </c>
      <c r="O1454" s="71" t="str">
        <f t="shared" si="138"/>
        <v/>
      </c>
    </row>
    <row r="1455" spans="1:15" ht="13.5" thickBot="1" x14ac:dyDescent="0.25">
      <c r="A1455" s="111" t="s">
        <v>9</v>
      </c>
      <c r="B1455" s="112">
        <v>136</v>
      </c>
      <c r="C1455" s="112">
        <v>141</v>
      </c>
      <c r="D1455" s="112">
        <v>8371</v>
      </c>
      <c r="E1455" s="113">
        <v>61.551470588235297</v>
      </c>
      <c r="F1455" s="112">
        <v>613642</v>
      </c>
      <c r="G1455" s="114">
        <v>3</v>
      </c>
      <c r="H1455" s="114">
        <v>2013</v>
      </c>
      <c r="I1455" s="115" t="s">
        <v>80</v>
      </c>
      <c r="J1455" s="81">
        <f>VLOOKUP(I1455,Meters!$A$1:$B$165,2,FALSE)</f>
        <v>362861</v>
      </c>
      <c r="K1455" s="81">
        <f t="shared" si="139"/>
        <v>1.6962823391942177E-4</v>
      </c>
      <c r="L1455" s="81">
        <f t="shared" si="140"/>
        <v>2.0724526882248597E-4</v>
      </c>
      <c r="M1455" s="83">
        <f t="shared" si="141"/>
        <v>0.96453900709219853</v>
      </c>
      <c r="O1455" s="71" t="str">
        <f t="shared" si="138"/>
        <v/>
      </c>
    </row>
    <row r="1456" spans="1:15" ht="13.5" thickBot="1" x14ac:dyDescent="0.25">
      <c r="A1456" s="111" t="s">
        <v>58</v>
      </c>
      <c r="B1456" s="112">
        <v>1</v>
      </c>
      <c r="C1456" s="112">
        <v>1</v>
      </c>
      <c r="D1456" s="112">
        <v>599</v>
      </c>
      <c r="E1456" s="112">
        <v>599</v>
      </c>
      <c r="F1456" s="112">
        <v>327054</v>
      </c>
      <c r="G1456" s="114">
        <v>3</v>
      </c>
      <c r="H1456" s="114">
        <v>2013</v>
      </c>
      <c r="I1456" s="115" t="s">
        <v>80</v>
      </c>
      <c r="J1456" s="81">
        <f>VLOOKUP(I1456,Meters!$A$1:$B$165,2,FALSE)</f>
        <v>362861</v>
      </c>
      <c r="K1456" s="81">
        <f t="shared" si="139"/>
        <v>1.6507698540212368E-3</v>
      </c>
      <c r="L1456" s="81">
        <f t="shared" si="140"/>
        <v>1.5022005671593255E-2</v>
      </c>
      <c r="M1456" s="83">
        <f t="shared" si="141"/>
        <v>1</v>
      </c>
      <c r="O1456" s="71" t="str">
        <f t="shared" si="138"/>
        <v>2013-3-ext.</v>
      </c>
    </row>
    <row r="1457" spans="1:15" ht="13.5" thickBot="1" x14ac:dyDescent="0.25">
      <c r="A1457" s="111" t="s">
        <v>10</v>
      </c>
      <c r="B1457" s="112">
        <v>1</v>
      </c>
      <c r="C1457" s="112">
        <v>2</v>
      </c>
      <c r="D1457" s="112">
        <v>2</v>
      </c>
      <c r="E1457" s="112">
        <v>2</v>
      </c>
      <c r="F1457" s="112">
        <v>360</v>
      </c>
      <c r="G1457" s="114">
        <v>3</v>
      </c>
      <c r="H1457" s="114">
        <v>2013</v>
      </c>
      <c r="I1457" s="115" t="s">
        <v>80</v>
      </c>
      <c r="J1457" s="81">
        <f>VLOOKUP(I1457,Meters!$A$1:$B$165,2,FALSE)</f>
        <v>362861</v>
      </c>
      <c r="K1457" s="81">
        <f t="shared" si="139"/>
        <v>5.5117524341276686E-6</v>
      </c>
      <c r="L1457" s="81">
        <f t="shared" si="140"/>
        <v>1.6535257302383007E-5</v>
      </c>
      <c r="M1457" s="83">
        <f t="shared" si="141"/>
        <v>0.5</v>
      </c>
      <c r="O1457" s="71" t="str">
        <f t="shared" si="138"/>
        <v/>
      </c>
    </row>
    <row r="1458" spans="1:15" ht="13.5" thickBot="1" x14ac:dyDescent="0.25">
      <c r="A1458" s="111" t="s">
        <v>11</v>
      </c>
      <c r="B1458" s="112">
        <v>7</v>
      </c>
      <c r="C1458" s="112">
        <v>33</v>
      </c>
      <c r="D1458" s="112">
        <v>420</v>
      </c>
      <c r="E1458" s="112">
        <v>60</v>
      </c>
      <c r="F1458" s="112">
        <v>112990</v>
      </c>
      <c r="G1458" s="114">
        <v>3</v>
      </c>
      <c r="H1458" s="114">
        <v>2013</v>
      </c>
      <c r="I1458" s="115" t="s">
        <v>80</v>
      </c>
      <c r="J1458" s="81">
        <f>VLOOKUP(I1458,Meters!$A$1:$B$165,2,FALSE)</f>
        <v>362861</v>
      </c>
      <c r="K1458" s="81">
        <f t="shared" si="139"/>
        <v>1.6535257302383006E-4</v>
      </c>
      <c r="L1458" s="81">
        <f t="shared" si="140"/>
        <v>7.4139631849057773E-4</v>
      </c>
      <c r="M1458" s="83">
        <f t="shared" si="141"/>
        <v>0.21212121212121213</v>
      </c>
      <c r="O1458" s="71" t="str">
        <f t="shared" si="138"/>
        <v>2013-3-ext.</v>
      </c>
    </row>
    <row r="1459" spans="1:15" ht="13.5" thickBot="1" x14ac:dyDescent="0.25">
      <c r="A1459" s="111" t="s">
        <v>12</v>
      </c>
      <c r="B1459" s="112">
        <v>50</v>
      </c>
      <c r="C1459" s="112">
        <v>119</v>
      </c>
      <c r="D1459" s="112">
        <v>5452</v>
      </c>
      <c r="E1459" s="113">
        <v>109.04</v>
      </c>
      <c r="F1459" s="112">
        <v>28473114</v>
      </c>
      <c r="G1459" s="114">
        <v>3</v>
      </c>
      <c r="H1459" s="114">
        <v>2013</v>
      </c>
      <c r="I1459" s="115" t="s">
        <v>80</v>
      </c>
      <c r="J1459" s="81">
        <f>VLOOKUP(I1459,Meters!$A$1:$B$165,2,FALSE)</f>
        <v>362861</v>
      </c>
      <c r="K1459" s="81">
        <f t="shared" si="139"/>
        <v>3.0050074270864051E-4</v>
      </c>
      <c r="L1459" s="81">
        <f t="shared" si="140"/>
        <v>2.6156125899449101E-2</v>
      </c>
      <c r="M1459" s="83">
        <f t="shared" si="141"/>
        <v>0.42016806722689076</v>
      </c>
      <c r="O1459" s="71" t="str">
        <f t="shared" si="138"/>
        <v>2013-3-ext.</v>
      </c>
    </row>
    <row r="1460" spans="1:15" ht="13.5" thickBot="1" x14ac:dyDescent="0.25">
      <c r="A1460" s="111" t="s">
        <v>13</v>
      </c>
      <c r="B1460" s="112">
        <v>58</v>
      </c>
      <c r="C1460" s="112">
        <v>64</v>
      </c>
      <c r="D1460" s="112">
        <v>8197</v>
      </c>
      <c r="E1460" s="113">
        <v>141.327586206897</v>
      </c>
      <c r="F1460" s="112">
        <v>2341233</v>
      </c>
      <c r="G1460" s="114">
        <v>3</v>
      </c>
      <c r="H1460" s="114">
        <v>2013</v>
      </c>
      <c r="I1460" s="115" t="s">
        <v>80</v>
      </c>
      <c r="J1460" s="81">
        <f>VLOOKUP(I1460,Meters!$A$1:$B$165,2,FALSE)</f>
        <v>362861</v>
      </c>
      <c r="K1460" s="81">
        <f t="shared" si="139"/>
        <v>3.8948133364262623E-4</v>
      </c>
      <c r="L1460" s="81">
        <f t="shared" si="140"/>
        <v>1.8540656158922504E-3</v>
      </c>
      <c r="M1460" s="83">
        <f t="shared" si="141"/>
        <v>0.90625</v>
      </c>
      <c r="O1460" s="71" t="str">
        <f t="shared" si="138"/>
        <v>2013-3-ext.</v>
      </c>
    </row>
    <row r="1461" spans="1:15" ht="13.5" thickBot="1" x14ac:dyDescent="0.25">
      <c r="A1461" s="111" t="s">
        <v>14</v>
      </c>
      <c r="B1461" s="112">
        <v>42</v>
      </c>
      <c r="C1461" s="112">
        <v>104</v>
      </c>
      <c r="D1461" s="112">
        <v>279</v>
      </c>
      <c r="E1461" s="113">
        <v>6.6428571428571397</v>
      </c>
      <c r="F1461" s="112">
        <v>36241</v>
      </c>
      <c r="G1461" s="114">
        <v>3</v>
      </c>
      <c r="H1461" s="114">
        <v>2013</v>
      </c>
      <c r="I1461" s="115" t="s">
        <v>80</v>
      </c>
      <c r="J1461" s="81">
        <f>VLOOKUP(I1461,Meters!$A$1:$B$165,2,FALSE)</f>
        <v>362861</v>
      </c>
      <c r="K1461" s="81">
        <f t="shared" si="139"/>
        <v>1.8306892013352604E-5</v>
      </c>
      <c r="L1461" s="81">
        <f t="shared" si="140"/>
        <v>3.9633218247067606E-5</v>
      </c>
      <c r="M1461" s="83">
        <f t="shared" si="141"/>
        <v>0.40384615384615385</v>
      </c>
      <c r="O1461" s="71" t="str">
        <f t="shared" si="138"/>
        <v/>
      </c>
    </row>
    <row r="1462" spans="1:15" ht="13.5" thickBot="1" x14ac:dyDescent="0.25">
      <c r="A1462" s="111" t="s">
        <v>15</v>
      </c>
      <c r="B1462" s="112">
        <v>13</v>
      </c>
      <c r="C1462" s="112">
        <v>19</v>
      </c>
      <c r="D1462" s="112">
        <v>811</v>
      </c>
      <c r="E1462" s="113">
        <v>62.384615384615401</v>
      </c>
      <c r="F1462" s="112">
        <v>216575</v>
      </c>
      <c r="G1462" s="114">
        <v>3</v>
      </c>
      <c r="H1462" s="114">
        <v>2013</v>
      </c>
      <c r="I1462" s="115" t="s">
        <v>80</v>
      </c>
      <c r="J1462" s="81">
        <f>VLOOKUP(I1462,Meters!$A$1:$B$165,2,FALSE)</f>
        <v>362861</v>
      </c>
      <c r="K1462" s="81">
        <f t="shared" si="139"/>
        <v>1.7192427784913617E-4</v>
      </c>
      <c r="L1462" s="81">
        <f t="shared" si="140"/>
        <v>7.6519729706487195E-4</v>
      </c>
      <c r="M1462" s="83">
        <f t="shared" si="141"/>
        <v>0.68421052631578949</v>
      </c>
      <c r="O1462" s="71" t="str">
        <f t="shared" si="138"/>
        <v>2013-3-ext.</v>
      </c>
    </row>
    <row r="1463" spans="1:15" ht="13.5" thickBot="1" x14ac:dyDescent="0.25">
      <c r="A1463" s="111" t="s">
        <v>16</v>
      </c>
      <c r="B1463" s="112">
        <v>38</v>
      </c>
      <c r="C1463" s="112">
        <v>61</v>
      </c>
      <c r="D1463" s="112">
        <v>102</v>
      </c>
      <c r="E1463" s="113">
        <v>2.6842105263157898</v>
      </c>
      <c r="F1463" s="112">
        <v>11388</v>
      </c>
      <c r="G1463" s="114">
        <v>3</v>
      </c>
      <c r="H1463" s="114">
        <v>2013</v>
      </c>
      <c r="I1463" s="115" t="s">
        <v>80</v>
      </c>
      <c r="J1463" s="81">
        <f>VLOOKUP(I1463,Meters!$A$1:$B$165,2,FALSE)</f>
        <v>362861</v>
      </c>
      <c r="K1463" s="81">
        <f t="shared" si="139"/>
        <v>7.3973519510660825E-6</v>
      </c>
      <c r="L1463" s="81">
        <f t="shared" si="140"/>
        <v>1.3764876473650418E-5</v>
      </c>
      <c r="M1463" s="83">
        <f t="shared" si="141"/>
        <v>0.62295081967213117</v>
      </c>
      <c r="O1463" s="71" t="str">
        <f t="shared" si="138"/>
        <v/>
      </c>
    </row>
    <row r="1464" spans="1:15" ht="13.5" thickBot="1" x14ac:dyDescent="0.25">
      <c r="A1464" s="111" t="s">
        <v>17</v>
      </c>
      <c r="B1464" s="112">
        <v>3</v>
      </c>
      <c r="C1464" s="112">
        <v>3</v>
      </c>
      <c r="D1464" s="112">
        <v>53</v>
      </c>
      <c r="E1464" s="113">
        <v>17.6666666666667</v>
      </c>
      <c r="F1464" s="112">
        <v>7116</v>
      </c>
      <c r="G1464" s="114">
        <v>3</v>
      </c>
      <c r="H1464" s="114">
        <v>2013</v>
      </c>
      <c r="I1464" s="115" t="s">
        <v>80</v>
      </c>
      <c r="J1464" s="81">
        <f>VLOOKUP(I1464,Meters!$A$1:$B$165,2,FALSE)</f>
        <v>362861</v>
      </c>
      <c r="K1464" s="81">
        <f t="shared" si="139"/>
        <v>4.8687146501461166E-5</v>
      </c>
      <c r="L1464" s="81">
        <f t="shared" si="140"/>
        <v>1.0894897311459046E-4</v>
      </c>
      <c r="M1464" s="83">
        <f t="shared" si="141"/>
        <v>1</v>
      </c>
      <c r="O1464" s="71" t="str">
        <f t="shared" si="138"/>
        <v/>
      </c>
    </row>
    <row r="1465" spans="1:15" ht="13.5" thickBot="1" x14ac:dyDescent="0.25">
      <c r="A1465" s="111" t="s">
        <v>18</v>
      </c>
      <c r="B1465" s="112">
        <v>282</v>
      </c>
      <c r="C1465" s="112">
        <v>368</v>
      </c>
      <c r="D1465" s="112">
        <v>0</v>
      </c>
      <c r="E1465" s="112">
        <v>0</v>
      </c>
      <c r="F1465" s="112">
        <v>0</v>
      </c>
      <c r="G1465" s="114">
        <v>3</v>
      </c>
      <c r="H1465" s="114">
        <v>2013</v>
      </c>
      <c r="I1465" s="115" t="s">
        <v>80</v>
      </c>
      <c r="J1465" s="81">
        <f>VLOOKUP(I1465,Meters!$A$1:$B$165,2,FALSE)</f>
        <v>362861</v>
      </c>
      <c r="K1465" s="81">
        <f t="shared" si="139"/>
        <v>0</v>
      </c>
      <c r="L1465" s="81" t="str">
        <f t="shared" si="140"/>
        <v/>
      </c>
      <c r="M1465" s="83">
        <f t="shared" si="141"/>
        <v>0.76630434782608692</v>
      </c>
      <c r="O1465" s="71" t="e">
        <f t="shared" si="138"/>
        <v>#DIV/0!</v>
      </c>
    </row>
    <row r="1466" spans="1:15" ht="13.5" thickBot="1" x14ac:dyDescent="0.25">
      <c r="A1466" s="111" t="s">
        <v>19</v>
      </c>
      <c r="B1466" s="112">
        <v>42</v>
      </c>
      <c r="C1466" s="112">
        <v>44</v>
      </c>
      <c r="D1466" s="112">
        <v>842</v>
      </c>
      <c r="E1466" s="113">
        <v>20.047619047619001</v>
      </c>
      <c r="F1466" s="112">
        <v>113419</v>
      </c>
      <c r="G1466" s="114">
        <v>3</v>
      </c>
      <c r="H1466" s="114">
        <v>2013</v>
      </c>
      <c r="I1466" s="115" t="s">
        <v>80</v>
      </c>
      <c r="J1466" s="81">
        <f>VLOOKUP(I1466,Meters!$A$1:$B$165,2,FALSE)</f>
        <v>362861</v>
      </c>
      <c r="K1466" s="81">
        <f t="shared" si="139"/>
        <v>5.5248756542089124E-5</v>
      </c>
      <c r="L1466" s="81">
        <f t="shared" si="140"/>
        <v>1.2403520819966756E-4</v>
      </c>
      <c r="M1466" s="83">
        <f t="shared" si="141"/>
        <v>0.95454545454545459</v>
      </c>
      <c r="O1466" s="71" t="str">
        <f t="shared" si="138"/>
        <v/>
      </c>
    </row>
    <row r="1467" spans="1:15" ht="13.5" thickBot="1" x14ac:dyDescent="0.25">
      <c r="A1467" s="111" t="s">
        <v>20</v>
      </c>
      <c r="B1467" s="112">
        <v>26</v>
      </c>
      <c r="C1467" s="112">
        <v>43</v>
      </c>
      <c r="D1467" s="112">
        <v>285</v>
      </c>
      <c r="E1467" s="113">
        <v>10.961538461538501</v>
      </c>
      <c r="F1467" s="112">
        <v>62945</v>
      </c>
      <c r="G1467" s="114">
        <v>3</v>
      </c>
      <c r="H1467" s="114">
        <v>2013</v>
      </c>
      <c r="I1467" s="115" t="s">
        <v>80</v>
      </c>
      <c r="J1467" s="81">
        <f>VLOOKUP(I1467,Meters!$A$1:$B$165,2,FALSE)</f>
        <v>362861</v>
      </c>
      <c r="K1467" s="81">
        <f t="shared" si="139"/>
        <v>3.0208643148584448E-5</v>
      </c>
      <c r="L1467" s="81">
        <f t="shared" si="140"/>
        <v>1.1119783877120748E-4</v>
      </c>
      <c r="M1467" s="83">
        <f t="shared" si="141"/>
        <v>0.60465116279069764</v>
      </c>
      <c r="O1467" s="71" t="str">
        <f t="shared" si="138"/>
        <v>2013-3-ext.</v>
      </c>
    </row>
    <row r="1468" spans="1:15" ht="13.5" thickBot="1" x14ac:dyDescent="0.25">
      <c r="A1468" s="111" t="s">
        <v>21</v>
      </c>
      <c r="B1468" s="112">
        <v>3</v>
      </c>
      <c r="C1468" s="112">
        <v>3</v>
      </c>
      <c r="D1468" s="112">
        <v>307</v>
      </c>
      <c r="E1468" s="113">
        <v>102.333333333333</v>
      </c>
      <c r="F1468" s="112">
        <v>56133</v>
      </c>
      <c r="G1468" s="114">
        <v>3</v>
      </c>
      <c r="H1468" s="114">
        <v>2013</v>
      </c>
      <c r="I1468" s="115" t="s">
        <v>80</v>
      </c>
      <c r="J1468" s="81">
        <f>VLOOKUP(I1468,Meters!$A$1:$B$165,2,FALSE)</f>
        <v>362861</v>
      </c>
      <c r="K1468" s="81">
        <f t="shared" si="139"/>
        <v>2.8201799954619811E-4</v>
      </c>
      <c r="L1468" s="81">
        <f t="shared" si="140"/>
        <v>8.5941999829135403E-4</v>
      </c>
      <c r="M1468" s="83">
        <f t="shared" si="141"/>
        <v>1</v>
      </c>
      <c r="O1468" s="71" t="str">
        <f t="shared" si="138"/>
        <v>2013-3-ext.</v>
      </c>
    </row>
    <row r="1469" spans="1:15" ht="13.5" thickBot="1" x14ac:dyDescent="0.25">
      <c r="A1469" s="111" t="s">
        <v>22</v>
      </c>
      <c r="B1469" s="112">
        <v>37</v>
      </c>
      <c r="C1469" s="112">
        <v>80</v>
      </c>
      <c r="D1469" s="112">
        <v>3957</v>
      </c>
      <c r="E1469" s="113">
        <v>106.94594594594599</v>
      </c>
      <c r="F1469" s="112">
        <v>342187</v>
      </c>
      <c r="G1469" s="114">
        <v>3</v>
      </c>
      <c r="H1469" s="114">
        <v>2013</v>
      </c>
      <c r="I1469" s="115" t="s">
        <v>80</v>
      </c>
      <c r="J1469" s="81">
        <f>VLOOKUP(I1469,Meters!$A$1:$B$165,2,FALSE)</f>
        <v>362861</v>
      </c>
      <c r="K1469" s="81">
        <f t="shared" si="139"/>
        <v>2.9472978894382697E-4</v>
      </c>
      <c r="L1469" s="81">
        <f t="shared" si="140"/>
        <v>4.2478604283262278E-4</v>
      </c>
      <c r="M1469" s="83">
        <f t="shared" si="141"/>
        <v>0.46250000000000002</v>
      </c>
      <c r="O1469" s="71" t="str">
        <f t="shared" si="138"/>
        <v/>
      </c>
    </row>
    <row r="1470" spans="1:15" ht="13.5" thickBot="1" x14ac:dyDescent="0.25">
      <c r="A1470" s="111" t="s">
        <v>23</v>
      </c>
      <c r="B1470" s="112">
        <v>19</v>
      </c>
      <c r="C1470" s="112">
        <v>19</v>
      </c>
      <c r="D1470" s="112">
        <v>8032</v>
      </c>
      <c r="E1470" s="113">
        <v>422.73684210526301</v>
      </c>
      <c r="F1470" s="112">
        <v>579108</v>
      </c>
      <c r="G1470" s="114">
        <v>3</v>
      </c>
      <c r="H1470" s="114">
        <v>2013</v>
      </c>
      <c r="I1470" s="115" t="s">
        <v>80</v>
      </c>
      <c r="J1470" s="81">
        <f>VLOOKUP(I1470,Meters!$A$1:$B$165,2,FALSE)</f>
        <v>362861</v>
      </c>
      <c r="K1470" s="81">
        <f t="shared" si="139"/>
        <v>1.1650104092345637E-3</v>
      </c>
      <c r="L1470" s="81">
        <f t="shared" si="140"/>
        <v>1.39995610904509E-3</v>
      </c>
      <c r="M1470" s="83">
        <f t="shared" si="141"/>
        <v>1</v>
      </c>
      <c r="O1470" s="71" t="str">
        <f t="shared" si="138"/>
        <v/>
      </c>
    </row>
    <row r="1471" spans="1:15" ht="13.5" thickBot="1" x14ac:dyDescent="0.25">
      <c r="A1471" s="111" t="s">
        <v>24</v>
      </c>
      <c r="B1471" s="112">
        <v>29</v>
      </c>
      <c r="C1471" s="112">
        <v>186</v>
      </c>
      <c r="D1471" s="112">
        <v>0</v>
      </c>
      <c r="E1471" s="112">
        <v>0</v>
      </c>
      <c r="F1471" s="112">
        <v>0</v>
      </c>
      <c r="G1471" s="114">
        <v>3</v>
      </c>
      <c r="H1471" s="114">
        <v>2013</v>
      </c>
      <c r="I1471" s="115" t="s">
        <v>80</v>
      </c>
      <c r="J1471" s="81">
        <f>VLOOKUP(I1471,Meters!$A$1:$B$165,2,FALSE)</f>
        <v>362861</v>
      </c>
      <c r="K1471" s="81">
        <f t="shared" si="139"/>
        <v>0</v>
      </c>
      <c r="L1471" s="81" t="str">
        <f t="shared" si="140"/>
        <v/>
      </c>
      <c r="M1471" s="83">
        <f t="shared" si="141"/>
        <v>0.15591397849462366</v>
      </c>
      <c r="O1471" s="71" t="e">
        <f t="shared" si="138"/>
        <v>#DIV/0!</v>
      </c>
    </row>
    <row r="1472" spans="1:15" ht="13.5" thickBot="1" x14ac:dyDescent="0.25">
      <c r="A1472" s="111" t="s">
        <v>26</v>
      </c>
      <c r="B1472" s="112">
        <v>8</v>
      </c>
      <c r="C1472" s="112">
        <v>15</v>
      </c>
      <c r="D1472" s="112">
        <v>2814</v>
      </c>
      <c r="E1472" s="113">
        <v>351.75</v>
      </c>
      <c r="F1472" s="112">
        <v>180087</v>
      </c>
      <c r="G1472" s="114">
        <v>3</v>
      </c>
      <c r="H1472" s="114">
        <v>2013</v>
      </c>
      <c r="I1472" s="115" t="s">
        <v>80</v>
      </c>
      <c r="J1472" s="81">
        <f>VLOOKUP(I1472,Meters!$A$1:$B$165,2,FALSE)</f>
        <v>362861</v>
      </c>
      <c r="K1472" s="81">
        <f t="shared" si="139"/>
        <v>9.6937945935220377E-4</v>
      </c>
      <c r="L1472" s="81">
        <f t="shared" si="140"/>
        <v>1.0339530839632808E-3</v>
      </c>
      <c r="M1472" s="83">
        <f t="shared" si="141"/>
        <v>0.53333333333333333</v>
      </c>
      <c r="O1472" s="71" t="str">
        <f t="shared" si="138"/>
        <v/>
      </c>
    </row>
    <row r="1473" spans="1:15" ht="13.5" thickBot="1" x14ac:dyDescent="0.25">
      <c r="A1473" s="111" t="s">
        <v>27</v>
      </c>
      <c r="B1473" s="112">
        <v>5</v>
      </c>
      <c r="C1473" s="112">
        <v>6</v>
      </c>
      <c r="D1473" s="112">
        <v>605</v>
      </c>
      <c r="E1473" s="112">
        <v>121</v>
      </c>
      <c r="F1473" s="112">
        <v>32031</v>
      </c>
      <c r="G1473" s="114">
        <v>3</v>
      </c>
      <c r="H1473" s="114">
        <v>2013</v>
      </c>
      <c r="I1473" s="115" t="s">
        <v>80</v>
      </c>
      <c r="J1473" s="81">
        <f>VLOOKUP(I1473,Meters!$A$1:$B$165,2,FALSE)</f>
        <v>362861</v>
      </c>
      <c r="K1473" s="81">
        <f t="shared" si="139"/>
        <v>3.3346102226472398E-4</v>
      </c>
      <c r="L1473" s="81">
        <f t="shared" si="140"/>
        <v>2.9424490369590558E-4</v>
      </c>
      <c r="M1473" s="83">
        <f t="shared" si="141"/>
        <v>0.83333333333333337</v>
      </c>
      <c r="O1473" s="71" t="str">
        <f t="shared" si="138"/>
        <v/>
      </c>
    </row>
    <row r="1474" spans="1:15" ht="13.5" thickBot="1" x14ac:dyDescent="0.25">
      <c r="A1474" s="111" t="s">
        <v>54</v>
      </c>
      <c r="B1474" s="112">
        <v>0</v>
      </c>
      <c r="C1474" s="112">
        <v>2</v>
      </c>
      <c r="D1474" s="112">
        <v>2</v>
      </c>
      <c r="E1474" s="115"/>
      <c r="F1474" s="112">
        <v>823</v>
      </c>
      <c r="G1474" s="114">
        <v>3</v>
      </c>
      <c r="H1474" s="114">
        <v>2013</v>
      </c>
      <c r="I1474" s="115" t="s">
        <v>80</v>
      </c>
      <c r="J1474" s="81">
        <f>VLOOKUP(I1474,Meters!$A$1:$B$165,2,FALSE)</f>
        <v>362861</v>
      </c>
      <c r="K1474" s="81">
        <f t="shared" si="139"/>
        <v>0</v>
      </c>
      <c r="L1474" s="81">
        <f t="shared" si="140"/>
        <v>0</v>
      </c>
      <c r="M1474" s="83">
        <f t="shared" si="141"/>
        <v>0</v>
      </c>
      <c r="O1474" s="71" t="str">
        <f t="shared" si="138"/>
        <v>2013-3-ext.</v>
      </c>
    </row>
    <row r="1475" spans="1:15" ht="13.5" thickBot="1" x14ac:dyDescent="0.25">
      <c r="A1475" s="111" t="s">
        <v>28</v>
      </c>
      <c r="B1475" s="112">
        <v>295</v>
      </c>
      <c r="C1475" s="112">
        <v>328</v>
      </c>
      <c r="D1475" s="112">
        <v>50026</v>
      </c>
      <c r="E1475" s="113">
        <v>169.57966101694899</v>
      </c>
      <c r="F1475" s="112">
        <v>92318173</v>
      </c>
      <c r="G1475" s="114">
        <v>3</v>
      </c>
      <c r="H1475" s="114">
        <v>2013</v>
      </c>
      <c r="I1475" s="115" t="s">
        <v>80</v>
      </c>
      <c r="J1475" s="81">
        <f>VLOOKUP(I1475,Meters!$A$1:$B$165,2,FALSE)</f>
        <v>362861</v>
      </c>
      <c r="K1475" s="81">
        <f t="shared" si="139"/>
        <v>4.6734055469435675E-4</v>
      </c>
      <c r="L1475" s="81">
        <f t="shared" si="140"/>
        <v>1.4373867648219458E-2</v>
      </c>
      <c r="M1475" s="83">
        <f t="shared" si="141"/>
        <v>0.89939024390243905</v>
      </c>
      <c r="O1475" s="71" t="str">
        <f t="shared" ref="O1475:O1498" si="142">IF((F1475/D1475)&gt;180,CONCATENATE(I1475,"-ext."),"")</f>
        <v>2013-3-ext.</v>
      </c>
    </row>
    <row r="1476" spans="1:15" ht="13.5" thickBot="1" x14ac:dyDescent="0.25">
      <c r="A1476" s="111" t="s">
        <v>59</v>
      </c>
      <c r="B1476" s="112">
        <v>1</v>
      </c>
      <c r="C1476" s="112">
        <v>1</v>
      </c>
      <c r="D1476" s="112">
        <v>1</v>
      </c>
      <c r="E1476" s="112">
        <v>1</v>
      </c>
      <c r="F1476" s="112">
        <v>541</v>
      </c>
      <c r="G1476" s="114">
        <v>3</v>
      </c>
      <c r="H1476" s="114">
        <v>2013</v>
      </c>
      <c r="I1476" s="115" t="s">
        <v>80</v>
      </c>
      <c r="J1476" s="81">
        <f>VLOOKUP(I1476,Meters!$A$1:$B$165,2,FALSE)</f>
        <v>362861</v>
      </c>
      <c r="K1476" s="81">
        <f t="shared" si="139"/>
        <v>2.7558762170638343E-6</v>
      </c>
      <c r="L1476" s="81">
        <f t="shared" si="140"/>
        <v>2.4848817223858907E-5</v>
      </c>
      <c r="M1476" s="83">
        <f t="shared" si="141"/>
        <v>1</v>
      </c>
      <c r="O1476" s="71" t="str">
        <f t="shared" si="142"/>
        <v>2013-3-ext.</v>
      </c>
    </row>
    <row r="1477" spans="1:15" ht="13.5" thickBot="1" x14ac:dyDescent="0.25">
      <c r="A1477" s="111" t="s">
        <v>30</v>
      </c>
      <c r="B1477" s="112">
        <v>225</v>
      </c>
      <c r="C1477" s="112">
        <v>225</v>
      </c>
      <c r="D1477" s="112">
        <v>16548</v>
      </c>
      <c r="E1477" s="113">
        <v>73.546666666666695</v>
      </c>
      <c r="F1477" s="112">
        <v>3586125</v>
      </c>
      <c r="G1477" s="114">
        <v>3</v>
      </c>
      <c r="H1477" s="114">
        <v>2013</v>
      </c>
      <c r="I1477" s="115" t="s">
        <v>80</v>
      </c>
      <c r="J1477" s="81">
        <f>VLOOKUP(I1477,Meters!$A$1:$B$165,2,FALSE)</f>
        <v>362861</v>
      </c>
      <c r="K1477" s="81">
        <f t="shared" si="139"/>
        <v>2.0268550951098823E-4</v>
      </c>
      <c r="L1477" s="81">
        <f t="shared" si="140"/>
        <v>7.3206789621615162E-4</v>
      </c>
      <c r="M1477" s="83">
        <f t="shared" si="141"/>
        <v>1</v>
      </c>
      <c r="O1477" s="71" t="str">
        <f t="shared" si="142"/>
        <v>2013-3-ext.</v>
      </c>
    </row>
    <row r="1478" spans="1:15" ht="13.5" thickBot="1" x14ac:dyDescent="0.25">
      <c r="A1478" s="111" t="s">
        <v>31</v>
      </c>
      <c r="B1478" s="112">
        <v>71</v>
      </c>
      <c r="C1478" s="112">
        <v>127</v>
      </c>
      <c r="D1478" s="112">
        <v>16431</v>
      </c>
      <c r="E1478" s="113">
        <v>231.42253521126801</v>
      </c>
      <c r="F1478" s="112">
        <v>817530</v>
      </c>
      <c r="G1478" s="114">
        <v>3</v>
      </c>
      <c r="H1478" s="114">
        <v>2013</v>
      </c>
      <c r="I1478" s="115" t="s">
        <v>80</v>
      </c>
      <c r="J1478" s="81">
        <f>VLOOKUP(I1478,Meters!$A$1:$B$165,2,FALSE)</f>
        <v>362861</v>
      </c>
      <c r="K1478" s="81">
        <f t="shared" si="139"/>
        <v>6.3777186088135132E-4</v>
      </c>
      <c r="L1478" s="81">
        <f t="shared" si="140"/>
        <v>5.2887593514934288E-4</v>
      </c>
      <c r="M1478" s="83">
        <f t="shared" si="141"/>
        <v>0.55905511811023623</v>
      </c>
      <c r="O1478" s="71" t="str">
        <f t="shared" si="142"/>
        <v/>
      </c>
    </row>
    <row r="1479" spans="1:15" ht="13.5" thickBot="1" x14ac:dyDescent="0.25">
      <c r="A1479" s="111" t="s">
        <v>32</v>
      </c>
      <c r="B1479" s="112">
        <v>60</v>
      </c>
      <c r="C1479" s="112">
        <v>75</v>
      </c>
      <c r="D1479" s="112">
        <v>11970</v>
      </c>
      <c r="E1479" s="113">
        <v>199.5</v>
      </c>
      <c r="F1479" s="112">
        <v>2029313</v>
      </c>
      <c r="G1479" s="114">
        <v>3</v>
      </c>
      <c r="H1479" s="114">
        <v>2013</v>
      </c>
      <c r="I1479" s="115" t="s">
        <v>80</v>
      </c>
      <c r="J1479" s="81">
        <f>VLOOKUP(I1479,Meters!$A$1:$B$165,2,FALSE)</f>
        <v>362861</v>
      </c>
      <c r="K1479" s="81">
        <f t="shared" si="139"/>
        <v>5.49797305304235E-4</v>
      </c>
      <c r="L1479" s="81">
        <f t="shared" si="140"/>
        <v>1.5534820649106835E-3</v>
      </c>
      <c r="M1479" s="83">
        <f t="shared" si="141"/>
        <v>0.8</v>
      </c>
      <c r="O1479" s="71" t="str">
        <f t="shared" si="142"/>
        <v/>
      </c>
    </row>
    <row r="1480" spans="1:15" ht="13.5" thickBot="1" x14ac:dyDescent="0.25">
      <c r="A1480" s="111" t="s">
        <v>33</v>
      </c>
      <c r="B1480" s="112">
        <v>2</v>
      </c>
      <c r="C1480" s="112">
        <v>9</v>
      </c>
      <c r="D1480" s="112">
        <v>38</v>
      </c>
      <c r="E1480" s="112">
        <v>19</v>
      </c>
      <c r="F1480" s="112">
        <v>7512</v>
      </c>
      <c r="G1480" s="114">
        <v>3</v>
      </c>
      <c r="H1480" s="114">
        <v>2013</v>
      </c>
      <c r="I1480" s="115" t="s">
        <v>80</v>
      </c>
      <c r="J1480" s="81">
        <f>VLOOKUP(I1480,Meters!$A$1:$B$165,2,FALSE)</f>
        <v>362861</v>
      </c>
      <c r="K1480" s="81">
        <f t="shared" si="139"/>
        <v>5.236164812421285E-5</v>
      </c>
      <c r="L1480" s="81">
        <f t="shared" si="140"/>
        <v>1.7251785118819603E-4</v>
      </c>
      <c r="M1480" s="83">
        <f t="shared" si="141"/>
        <v>0.22222222222222221</v>
      </c>
      <c r="O1480" s="71" t="str">
        <f t="shared" si="142"/>
        <v>2013-3-ext.</v>
      </c>
    </row>
    <row r="1481" spans="1:15" ht="13.5" thickBot="1" x14ac:dyDescent="0.25">
      <c r="A1481" s="111" t="s">
        <v>34</v>
      </c>
      <c r="B1481" s="112">
        <v>1</v>
      </c>
      <c r="C1481" s="112">
        <v>1</v>
      </c>
      <c r="D1481" s="112">
        <v>61</v>
      </c>
      <c r="E1481" s="112">
        <v>61</v>
      </c>
      <c r="F1481" s="112">
        <v>14091</v>
      </c>
      <c r="G1481" s="114">
        <v>3</v>
      </c>
      <c r="H1481" s="114">
        <v>2013</v>
      </c>
      <c r="I1481" s="115" t="s">
        <v>80</v>
      </c>
      <c r="J1481" s="81">
        <f>VLOOKUP(I1481,Meters!$A$1:$B$165,2,FALSE)</f>
        <v>362861</v>
      </c>
      <c r="K1481" s="81">
        <f t="shared" si="139"/>
        <v>1.681084492408939E-4</v>
      </c>
      <c r="L1481" s="81">
        <f t="shared" si="140"/>
        <v>6.4721752957744153E-4</v>
      </c>
      <c r="M1481" s="83">
        <f t="shared" si="141"/>
        <v>1</v>
      </c>
      <c r="O1481" s="71" t="str">
        <f t="shared" si="142"/>
        <v>2013-3-ext.</v>
      </c>
    </row>
    <row r="1482" spans="1:15" ht="13.5" thickBot="1" x14ac:dyDescent="0.25">
      <c r="A1482" s="111" t="s">
        <v>55</v>
      </c>
      <c r="B1482" s="112">
        <v>1</v>
      </c>
      <c r="C1482" s="112">
        <v>1</v>
      </c>
      <c r="D1482" s="112">
        <v>84</v>
      </c>
      <c r="E1482" s="112">
        <v>84</v>
      </c>
      <c r="F1482" s="112">
        <v>1680</v>
      </c>
      <c r="G1482" s="114">
        <v>3</v>
      </c>
      <c r="H1482" s="114">
        <v>2013</v>
      </c>
      <c r="I1482" s="115" t="s">
        <v>80</v>
      </c>
      <c r="J1482" s="81">
        <f>VLOOKUP(I1482,Meters!$A$1:$B$165,2,FALSE)</f>
        <v>362861</v>
      </c>
      <c r="K1482" s="81">
        <f t="shared" si="139"/>
        <v>2.314936022333621E-4</v>
      </c>
      <c r="L1482" s="81">
        <f t="shared" si="140"/>
        <v>7.7164534077787361E-5</v>
      </c>
      <c r="M1482" s="83">
        <f t="shared" si="141"/>
        <v>1</v>
      </c>
      <c r="O1482" s="71" t="str">
        <f t="shared" si="142"/>
        <v/>
      </c>
    </row>
    <row r="1483" spans="1:15" ht="13.5" thickBot="1" x14ac:dyDescent="0.25">
      <c r="A1483" s="111" t="s">
        <v>35</v>
      </c>
      <c r="B1483" s="112">
        <v>7</v>
      </c>
      <c r="C1483" s="112">
        <v>9</v>
      </c>
      <c r="D1483" s="112">
        <v>1419</v>
      </c>
      <c r="E1483" s="113">
        <v>202.71428571428601</v>
      </c>
      <c r="F1483" s="112">
        <v>251760</v>
      </c>
      <c r="G1483" s="114">
        <v>3</v>
      </c>
      <c r="H1483" s="114">
        <v>2013</v>
      </c>
      <c r="I1483" s="115" t="s">
        <v>80</v>
      </c>
      <c r="J1483" s="81">
        <f>VLOOKUP(I1483,Meters!$A$1:$B$165,2,FALSE)</f>
        <v>362861</v>
      </c>
      <c r="K1483" s="81">
        <f t="shared" si="139"/>
        <v>5.5865547885908381E-4</v>
      </c>
      <c r="L1483" s="81">
        <f t="shared" si="140"/>
        <v>1.6519509438285521E-3</v>
      </c>
      <c r="M1483" s="83">
        <f t="shared" si="141"/>
        <v>0.77777777777777779</v>
      </c>
      <c r="O1483" s="71" t="str">
        <f t="shared" si="142"/>
        <v/>
      </c>
    </row>
    <row r="1484" spans="1:15" ht="13.5" thickBot="1" x14ac:dyDescent="0.25">
      <c r="A1484" s="111" t="s">
        <v>56</v>
      </c>
      <c r="B1484" s="112">
        <v>3</v>
      </c>
      <c r="C1484" s="112">
        <v>3</v>
      </c>
      <c r="D1484" s="112">
        <v>1705</v>
      </c>
      <c r="E1484" s="113">
        <v>568.33333333333303</v>
      </c>
      <c r="F1484" s="112">
        <v>256430</v>
      </c>
      <c r="G1484" s="114">
        <v>3</v>
      </c>
      <c r="H1484" s="114">
        <v>2013</v>
      </c>
      <c r="I1484" s="115" t="s">
        <v>80</v>
      </c>
      <c r="J1484" s="81">
        <f>VLOOKUP(I1484,Meters!$A$1:$B$165,2,FALSE)</f>
        <v>362861</v>
      </c>
      <c r="K1484" s="81">
        <f t="shared" si="139"/>
        <v>1.566256316697945E-3</v>
      </c>
      <c r="L1484" s="81">
        <f t="shared" si="140"/>
        <v>3.9260518796759934E-3</v>
      </c>
      <c r="M1484" s="83">
        <f t="shared" si="141"/>
        <v>1</v>
      </c>
      <c r="O1484" s="71" t="str">
        <f t="shared" si="142"/>
        <v/>
      </c>
    </row>
    <row r="1485" spans="1:15" ht="13.5" thickBot="1" x14ac:dyDescent="0.25">
      <c r="A1485" s="111" t="s">
        <v>36</v>
      </c>
      <c r="B1485" s="112">
        <v>64</v>
      </c>
      <c r="C1485" s="112">
        <v>130</v>
      </c>
      <c r="D1485" s="112">
        <v>1341</v>
      </c>
      <c r="E1485" s="113">
        <v>20.953125</v>
      </c>
      <c r="F1485" s="112">
        <v>27627</v>
      </c>
      <c r="G1485" s="114">
        <v>3</v>
      </c>
      <c r="H1485" s="114">
        <v>2013</v>
      </c>
      <c r="I1485" s="115" t="s">
        <v>80</v>
      </c>
      <c r="J1485" s="81">
        <f>VLOOKUP(I1485,Meters!$A$1:$B$165,2,FALSE)</f>
        <v>362861</v>
      </c>
      <c r="K1485" s="81">
        <f t="shared" si="139"/>
        <v>5.7744218860665656E-5</v>
      </c>
      <c r="L1485" s="81">
        <f t="shared" si="140"/>
        <v>1.9827237564797537E-5</v>
      </c>
      <c r="M1485" s="83">
        <f t="shared" si="141"/>
        <v>0.49230769230769234</v>
      </c>
      <c r="O1485" s="71" t="str">
        <f t="shared" si="142"/>
        <v/>
      </c>
    </row>
    <row r="1486" spans="1:15" ht="13.5" thickBot="1" x14ac:dyDescent="0.25">
      <c r="A1486" s="111" t="s">
        <v>37</v>
      </c>
      <c r="B1486" s="112">
        <v>14</v>
      </c>
      <c r="C1486" s="112">
        <v>44</v>
      </c>
      <c r="D1486" s="112">
        <v>104</v>
      </c>
      <c r="E1486" s="113">
        <v>7.4285714285714297</v>
      </c>
      <c r="F1486" s="112">
        <v>11529</v>
      </c>
      <c r="G1486" s="114">
        <v>3</v>
      </c>
      <c r="H1486" s="114">
        <v>2013</v>
      </c>
      <c r="I1486" s="115" t="s">
        <v>80</v>
      </c>
      <c r="J1486" s="81">
        <f>VLOOKUP(I1486,Meters!$A$1:$B$165,2,FALSE)</f>
        <v>362861</v>
      </c>
      <c r="K1486" s="81">
        <f t="shared" si="139"/>
        <v>2.0472223326759917E-5</v>
      </c>
      <c r="L1486" s="81">
        <f t="shared" si="140"/>
        <v>3.7824401079201131E-5</v>
      </c>
      <c r="M1486" s="83">
        <f t="shared" si="141"/>
        <v>0.31818181818181818</v>
      </c>
      <c r="O1486" s="71" t="str">
        <f t="shared" si="142"/>
        <v/>
      </c>
    </row>
    <row r="1487" spans="1:15" ht="13.5" thickBot="1" x14ac:dyDescent="0.25">
      <c r="A1487" s="111" t="s">
        <v>39</v>
      </c>
      <c r="B1487" s="112">
        <v>87</v>
      </c>
      <c r="C1487" s="112">
        <v>88</v>
      </c>
      <c r="D1487" s="112">
        <v>3918</v>
      </c>
      <c r="E1487" s="113">
        <v>45.034482758620697</v>
      </c>
      <c r="F1487" s="112">
        <v>247659</v>
      </c>
      <c r="G1487" s="114">
        <v>3</v>
      </c>
      <c r="H1487" s="114">
        <v>2013</v>
      </c>
      <c r="I1487" s="115" t="s">
        <v>80</v>
      </c>
      <c r="J1487" s="81">
        <f>VLOOKUP(I1487,Meters!$A$1:$B$165,2,FALSE)</f>
        <v>362861</v>
      </c>
      <c r="K1487" s="81">
        <f t="shared" si="139"/>
        <v>1.2410945998225407E-4</v>
      </c>
      <c r="L1487" s="81">
        <f t="shared" si="140"/>
        <v>1.3075048813061536E-4</v>
      </c>
      <c r="M1487" s="83">
        <f t="shared" si="141"/>
        <v>0.98863636363636365</v>
      </c>
      <c r="O1487" s="71" t="str">
        <f t="shared" si="142"/>
        <v/>
      </c>
    </row>
    <row r="1488" spans="1:15" ht="13.5" thickBot="1" x14ac:dyDescent="0.25">
      <c r="A1488" s="111" t="s">
        <v>41</v>
      </c>
      <c r="B1488" s="112">
        <v>8</v>
      </c>
      <c r="C1488" s="112">
        <v>10</v>
      </c>
      <c r="D1488" s="112">
        <v>364</v>
      </c>
      <c r="E1488" s="113">
        <v>45.5</v>
      </c>
      <c r="F1488" s="112">
        <v>43551</v>
      </c>
      <c r="G1488" s="114">
        <v>3</v>
      </c>
      <c r="H1488" s="114">
        <v>2013</v>
      </c>
      <c r="I1488" s="115" t="s">
        <v>80</v>
      </c>
      <c r="J1488" s="81">
        <f>VLOOKUP(I1488,Meters!$A$1:$B$165,2,FALSE)</f>
        <v>362861</v>
      </c>
      <c r="K1488" s="81">
        <f t="shared" si="139"/>
        <v>1.2539236787640446E-4</v>
      </c>
      <c r="L1488" s="81">
        <f t="shared" si="140"/>
        <v>2.5004409401947303E-4</v>
      </c>
      <c r="M1488" s="83">
        <f t="shared" si="141"/>
        <v>0.8</v>
      </c>
      <c r="O1488" s="71" t="str">
        <f t="shared" si="142"/>
        <v/>
      </c>
    </row>
    <row r="1489" spans="1:16" ht="13.5" thickBot="1" x14ac:dyDescent="0.25">
      <c r="A1489" s="111" t="s">
        <v>43</v>
      </c>
      <c r="B1489" s="112">
        <v>38</v>
      </c>
      <c r="C1489" s="112">
        <v>42</v>
      </c>
      <c r="D1489" s="112">
        <v>364</v>
      </c>
      <c r="E1489" s="113">
        <v>9.5789473684210495</v>
      </c>
      <c r="F1489" s="112">
        <v>154535</v>
      </c>
      <c r="G1489" s="114">
        <v>3</v>
      </c>
      <c r="H1489" s="114">
        <v>2013</v>
      </c>
      <c r="I1489" s="115" t="s">
        <v>80</v>
      </c>
      <c r="J1489" s="81">
        <f>VLOOKUP(I1489,Meters!$A$1:$B$165,2,FALSE)</f>
        <v>362861</v>
      </c>
      <c r="K1489" s="81">
        <f t="shared" si="139"/>
        <v>2.6398393237137772E-5</v>
      </c>
      <c r="L1489" s="81">
        <f t="shared" si="140"/>
        <v>1.8678918035261381E-4</v>
      </c>
      <c r="M1489" s="83">
        <f t="shared" si="141"/>
        <v>0.90476190476190477</v>
      </c>
      <c r="O1489" s="71" t="str">
        <f t="shared" si="142"/>
        <v>2013-3-ext.</v>
      </c>
    </row>
    <row r="1490" spans="1:16" ht="13.5" thickBot="1" x14ac:dyDescent="0.25">
      <c r="A1490" s="111" t="s">
        <v>44</v>
      </c>
      <c r="B1490" s="112">
        <v>23</v>
      </c>
      <c r="C1490" s="112">
        <v>24</v>
      </c>
      <c r="D1490" s="112">
        <v>351</v>
      </c>
      <c r="E1490" s="113">
        <v>15.2608695652174</v>
      </c>
      <c r="F1490" s="112">
        <v>65675</v>
      </c>
      <c r="G1490" s="114">
        <v>3</v>
      </c>
      <c r="H1490" s="114">
        <v>2013</v>
      </c>
      <c r="I1490" s="115" t="s">
        <v>80</v>
      </c>
      <c r="J1490" s="81">
        <f>VLOOKUP(I1490,Meters!$A$1:$B$165,2,FALSE)</f>
        <v>362861</v>
      </c>
      <c r="K1490" s="81">
        <f t="shared" si="139"/>
        <v>4.2057067486495932E-5</v>
      </c>
      <c r="L1490" s="81">
        <f t="shared" si="140"/>
        <v>1.3115374677946914E-4</v>
      </c>
      <c r="M1490" s="83">
        <f t="shared" si="141"/>
        <v>0.95833333333333337</v>
      </c>
      <c r="O1490" s="71" t="str">
        <f t="shared" si="142"/>
        <v>2013-3-ext.</v>
      </c>
    </row>
    <row r="1491" spans="1:16" ht="13.5" thickBot="1" x14ac:dyDescent="0.25">
      <c r="A1491" s="111" t="s">
        <v>45</v>
      </c>
      <c r="B1491" s="112">
        <v>7</v>
      </c>
      <c r="C1491" s="112">
        <v>10</v>
      </c>
      <c r="D1491" s="112">
        <v>177</v>
      </c>
      <c r="E1491" s="113">
        <v>25.285714285714299</v>
      </c>
      <c r="F1491" s="112">
        <v>30129</v>
      </c>
      <c r="G1491" s="114">
        <v>3</v>
      </c>
      <c r="H1491" s="114">
        <v>2013</v>
      </c>
      <c r="I1491" s="115" t="s">
        <v>80</v>
      </c>
      <c r="J1491" s="81">
        <f>VLOOKUP(I1491,Meters!$A$1:$B$165,2,FALSE)</f>
        <v>362861</v>
      </c>
      <c r="K1491" s="81">
        <f t="shared" si="139"/>
        <v>6.9684298631471283E-5</v>
      </c>
      <c r="L1491" s="81">
        <f t="shared" si="140"/>
        <v>1.9769474891408648E-4</v>
      </c>
      <c r="M1491" s="83">
        <f t="shared" si="141"/>
        <v>0.7</v>
      </c>
      <c r="O1491" s="71" t="str">
        <f t="shared" si="142"/>
        <v/>
      </c>
    </row>
    <row r="1492" spans="1:16" ht="13.5" thickBot="1" x14ac:dyDescent="0.25">
      <c r="A1492" s="111" t="s">
        <v>46</v>
      </c>
      <c r="B1492" s="112">
        <v>59</v>
      </c>
      <c r="C1492" s="112">
        <v>107</v>
      </c>
      <c r="D1492" s="112">
        <v>5994</v>
      </c>
      <c r="E1492" s="113">
        <v>101.593220338983</v>
      </c>
      <c r="F1492" s="112">
        <v>744767</v>
      </c>
      <c r="G1492" s="114">
        <v>3</v>
      </c>
      <c r="H1492" s="114">
        <v>2013</v>
      </c>
      <c r="I1492" s="115" t="s">
        <v>80</v>
      </c>
      <c r="J1492" s="81">
        <f>VLOOKUP(I1492,Meters!$A$1:$B$165,2,FALSE)</f>
        <v>362861</v>
      </c>
      <c r="K1492" s="81">
        <f t="shared" si="139"/>
        <v>2.7997833974712909E-4</v>
      </c>
      <c r="L1492" s="81">
        <f t="shared" si="140"/>
        <v>5.7979820976101126E-4</v>
      </c>
      <c r="M1492" s="83">
        <f t="shared" si="141"/>
        <v>0.55140186915887845</v>
      </c>
      <c r="O1492" s="71" t="str">
        <f t="shared" si="142"/>
        <v/>
      </c>
    </row>
    <row r="1493" spans="1:16" ht="13.5" thickBot="1" x14ac:dyDescent="0.25">
      <c r="A1493" s="111" t="s">
        <v>47</v>
      </c>
      <c r="B1493" s="112">
        <v>39</v>
      </c>
      <c r="C1493" s="112">
        <v>139</v>
      </c>
      <c r="D1493" s="112">
        <v>832</v>
      </c>
      <c r="E1493" s="113">
        <v>21.3333333333333</v>
      </c>
      <c r="F1493" s="112">
        <v>138856</v>
      </c>
      <c r="G1493" s="114">
        <v>3</v>
      </c>
      <c r="H1493" s="114">
        <v>2013</v>
      </c>
      <c r="I1493" s="115" t="s">
        <v>80</v>
      </c>
      <c r="J1493" s="81">
        <f>VLOOKUP(I1493,Meters!$A$1:$B$165,2,FALSE)</f>
        <v>362861</v>
      </c>
      <c r="K1493" s="81">
        <f t="shared" si="139"/>
        <v>5.8792025964028374E-5</v>
      </c>
      <c r="L1493" s="81">
        <f t="shared" si="140"/>
        <v>1.6353416581051932E-4</v>
      </c>
      <c r="M1493" s="83">
        <f t="shared" si="141"/>
        <v>0.2805755395683453</v>
      </c>
      <c r="O1493" s="71" t="str">
        <f t="shared" si="142"/>
        <v/>
      </c>
    </row>
    <row r="1494" spans="1:16" ht="13.5" thickBot="1" x14ac:dyDescent="0.25">
      <c r="A1494" s="111" t="s">
        <v>48</v>
      </c>
      <c r="B1494" s="112">
        <v>38</v>
      </c>
      <c r="C1494" s="112">
        <v>39</v>
      </c>
      <c r="D1494" s="112">
        <v>1306</v>
      </c>
      <c r="E1494" s="113">
        <v>34.368421052631597</v>
      </c>
      <c r="F1494" s="112">
        <v>356365</v>
      </c>
      <c r="G1494" s="114">
        <v>3</v>
      </c>
      <c r="H1494" s="114">
        <v>2013</v>
      </c>
      <c r="I1494" s="115" t="s">
        <v>80</v>
      </c>
      <c r="J1494" s="81">
        <f>VLOOKUP(I1494,Meters!$A$1:$B$165,2,FALSE)</f>
        <v>362861</v>
      </c>
      <c r="K1494" s="81">
        <f t="shared" si="139"/>
        <v>9.4715114196983403E-5</v>
      </c>
      <c r="L1494" s="81">
        <f t="shared" si="140"/>
        <v>4.3074466144471648E-4</v>
      </c>
      <c r="M1494" s="83">
        <f t="shared" si="141"/>
        <v>0.97435897435897434</v>
      </c>
      <c r="O1494" s="71" t="str">
        <f t="shared" si="142"/>
        <v>2013-3-ext.</v>
      </c>
    </row>
    <row r="1495" spans="1:16" ht="13.5" thickBot="1" x14ac:dyDescent="0.25">
      <c r="A1495" s="111" t="s">
        <v>49</v>
      </c>
      <c r="B1495" s="112">
        <v>46</v>
      </c>
      <c r="C1495" s="112">
        <v>53</v>
      </c>
      <c r="D1495" s="112">
        <v>157</v>
      </c>
      <c r="E1495" s="113">
        <v>3.4130434782608701</v>
      </c>
      <c r="F1495" s="112">
        <v>64460</v>
      </c>
      <c r="G1495" s="114">
        <v>3</v>
      </c>
      <c r="H1495" s="114">
        <v>2013</v>
      </c>
      <c r="I1495" s="115" t="s">
        <v>80</v>
      </c>
      <c r="J1495" s="81">
        <f>VLOOKUP(I1495,Meters!$A$1:$B$165,2,FALSE)</f>
        <v>362861</v>
      </c>
      <c r="K1495" s="81">
        <f t="shared" si="139"/>
        <v>9.4059253495439573E-6</v>
      </c>
      <c r="L1495" s="81">
        <f t="shared" si="140"/>
        <v>6.4363688750700997E-5</v>
      </c>
      <c r="M1495" s="83">
        <f t="shared" si="141"/>
        <v>0.86792452830188682</v>
      </c>
      <c r="O1495" s="71" t="str">
        <f t="shared" si="142"/>
        <v>2013-3-ext.</v>
      </c>
    </row>
    <row r="1496" spans="1:16" ht="13.5" thickBot="1" x14ac:dyDescent="0.25">
      <c r="A1496" s="111" t="s">
        <v>51</v>
      </c>
      <c r="B1496" s="112">
        <v>256</v>
      </c>
      <c r="C1496" s="112">
        <v>292</v>
      </c>
      <c r="D1496" s="112">
        <v>17063</v>
      </c>
      <c r="E1496" s="113">
        <v>66.65234375</v>
      </c>
      <c r="F1496" s="112">
        <v>1708690</v>
      </c>
      <c r="G1496" s="114">
        <v>3</v>
      </c>
      <c r="H1496" s="114">
        <v>2013</v>
      </c>
      <c r="I1496" s="115" t="s">
        <v>80</v>
      </c>
      <c r="J1496" s="81">
        <f>VLOOKUP(I1496,Meters!$A$1:$B$165,2,FALSE)</f>
        <v>362861</v>
      </c>
      <c r="K1496" s="81">
        <f t="shared" si="139"/>
        <v>1.8368560895218829E-4</v>
      </c>
      <c r="L1496" s="81">
        <f t="shared" si="140"/>
        <v>3.0657149305565127E-4</v>
      </c>
      <c r="M1496" s="83">
        <f t="shared" si="141"/>
        <v>0.87671232876712324</v>
      </c>
      <c r="O1496" s="71" t="str">
        <f t="shared" si="142"/>
        <v/>
      </c>
    </row>
    <row r="1497" spans="1:16" ht="13.5" thickBot="1" x14ac:dyDescent="0.25">
      <c r="A1497" s="111" t="s">
        <v>52</v>
      </c>
      <c r="B1497" s="112">
        <v>50</v>
      </c>
      <c r="C1497" s="112">
        <v>73</v>
      </c>
      <c r="D1497" s="112">
        <v>2531</v>
      </c>
      <c r="E1497" s="113">
        <v>50.62</v>
      </c>
      <c r="F1497" s="112">
        <v>857089</v>
      </c>
      <c r="G1497" s="114">
        <v>3</v>
      </c>
      <c r="H1497" s="114">
        <v>2013</v>
      </c>
      <c r="I1497" s="115" t="s">
        <v>80</v>
      </c>
      <c r="J1497" s="81">
        <f>VLOOKUP(I1497,Meters!$A$1:$B$165,2,FALSE)</f>
        <v>362861</v>
      </c>
      <c r="K1497" s="81">
        <f t="shared" si="139"/>
        <v>1.3950245410777128E-4</v>
      </c>
      <c r="L1497" s="81">
        <f t="shared" si="140"/>
        <v>7.8734373033567488E-4</v>
      </c>
      <c r="M1497" s="83">
        <f t="shared" si="141"/>
        <v>0.68493150684931503</v>
      </c>
      <c r="O1497" s="71" t="str">
        <f t="shared" si="142"/>
        <v>2013-3-ext.</v>
      </c>
    </row>
    <row r="1498" spans="1:16" ht="13.5" thickBot="1" x14ac:dyDescent="0.25">
      <c r="A1498" s="111" t="s">
        <v>53</v>
      </c>
      <c r="B1498" s="112">
        <v>532</v>
      </c>
      <c r="C1498" s="112">
        <v>730</v>
      </c>
      <c r="D1498" s="112">
        <v>47295</v>
      </c>
      <c r="E1498" s="113">
        <v>88.900375939849596</v>
      </c>
      <c r="F1498" s="112">
        <v>17737348</v>
      </c>
      <c r="G1498" s="114">
        <v>3</v>
      </c>
      <c r="H1498" s="114">
        <v>2013</v>
      </c>
      <c r="I1498" s="115" t="s">
        <v>80</v>
      </c>
      <c r="J1498" s="81">
        <f>VLOOKUP(I1498,Meters!$A$1:$B$165,2,FALSE)</f>
        <v>362861</v>
      </c>
      <c r="K1498" s="81">
        <f t="shared" si="139"/>
        <v>2.4499843174066542E-4</v>
      </c>
      <c r="L1498" s="81">
        <f t="shared" si="140"/>
        <v>1.5313889569857379E-3</v>
      </c>
      <c r="M1498" s="83">
        <f t="shared" si="141"/>
        <v>0.72876712328767124</v>
      </c>
      <c r="O1498" s="71" t="str">
        <f t="shared" si="142"/>
        <v>2013-3-ext.</v>
      </c>
    </row>
    <row r="1499" spans="1:16" ht="13.5" thickBot="1" x14ac:dyDescent="0.25">
      <c r="A1499" s="134" t="s">
        <v>8</v>
      </c>
      <c r="B1499" s="135">
        <v>5</v>
      </c>
      <c r="C1499" s="135">
        <v>5</v>
      </c>
      <c r="D1499" s="135">
        <v>5</v>
      </c>
      <c r="E1499" s="135">
        <v>1</v>
      </c>
      <c r="F1499" s="135">
        <v>747</v>
      </c>
      <c r="G1499" s="136">
        <v>4</v>
      </c>
      <c r="H1499" s="136">
        <v>2013</v>
      </c>
      <c r="I1499" s="137" t="s">
        <v>87</v>
      </c>
      <c r="J1499" s="81">
        <f>VLOOKUP(I1499,Meters!$A$1:$B$165,2,FALSE)</f>
        <v>366305</v>
      </c>
      <c r="K1499" s="81">
        <f t="shared" ref="K1499:K1540" si="143">E1499/J1499</f>
        <v>2.7299654659368558E-6</v>
      </c>
      <c r="L1499" s="81">
        <f t="shared" ref="L1499:L1540" si="144">IFERROR(IF(ISBLANK(F1499),"",(E1499*(F1499/D1499)/J1499)*(1/60)),"")</f>
        <v>6.7976140101827716E-6</v>
      </c>
      <c r="M1499" s="83">
        <f t="shared" ref="M1499:M1540" si="145">B1499/C1499</f>
        <v>1</v>
      </c>
      <c r="N1499" s="81"/>
      <c r="O1499" s="71" t="str">
        <f t="shared" ref="O1499:O1540" si="146">IF((F1499/D1499)&gt;180,CONCATENATE(I1499,"-ext."),"")</f>
        <v/>
      </c>
      <c r="P1499" s="81"/>
    </row>
    <row r="1500" spans="1:16" ht="13.5" thickBot="1" x14ac:dyDescent="0.25">
      <c r="A1500" s="134" t="s">
        <v>9</v>
      </c>
      <c r="B1500" s="135">
        <v>37</v>
      </c>
      <c r="C1500" s="135">
        <v>38</v>
      </c>
      <c r="D1500" s="135">
        <v>1091</v>
      </c>
      <c r="E1500" s="138">
        <v>29.486486486486498</v>
      </c>
      <c r="F1500" s="135">
        <v>127718</v>
      </c>
      <c r="G1500" s="136">
        <v>4</v>
      </c>
      <c r="H1500" s="136">
        <v>2013</v>
      </c>
      <c r="I1500" s="137" t="s">
        <v>87</v>
      </c>
      <c r="J1500" s="81">
        <f>VLOOKUP(I1500,Meters!$A$1:$B$165,2,FALSE)</f>
        <v>366305</v>
      </c>
      <c r="K1500" s="81">
        <f t="shared" si="143"/>
        <v>8.0497089819921925E-5</v>
      </c>
      <c r="L1500" s="81">
        <f t="shared" si="144"/>
        <v>1.5705663485519075E-4</v>
      </c>
      <c r="M1500" s="83">
        <f t="shared" si="145"/>
        <v>0.97368421052631582</v>
      </c>
      <c r="N1500" s="81"/>
      <c r="O1500" s="71" t="str">
        <f t="shared" si="146"/>
        <v/>
      </c>
      <c r="P1500" s="81"/>
    </row>
    <row r="1501" spans="1:16" ht="13.5" thickBot="1" x14ac:dyDescent="0.25">
      <c r="A1501" s="134" t="s">
        <v>10</v>
      </c>
      <c r="B1501" s="135">
        <v>0</v>
      </c>
      <c r="C1501" s="135">
        <v>1</v>
      </c>
      <c r="D1501" s="135">
        <v>1</v>
      </c>
      <c r="E1501" s="137"/>
      <c r="F1501" s="135">
        <v>57</v>
      </c>
      <c r="G1501" s="136">
        <v>4</v>
      </c>
      <c r="H1501" s="136">
        <v>2013</v>
      </c>
      <c r="I1501" s="137" t="s">
        <v>87</v>
      </c>
      <c r="J1501" s="81">
        <f>VLOOKUP(I1501,Meters!$A$1:$B$165,2,FALSE)</f>
        <v>366305</v>
      </c>
      <c r="K1501" s="81">
        <f t="shared" si="143"/>
        <v>0</v>
      </c>
      <c r="L1501" s="81">
        <f t="shared" si="144"/>
        <v>0</v>
      </c>
      <c r="M1501" s="83">
        <f t="shared" si="145"/>
        <v>0</v>
      </c>
      <c r="N1501" s="81"/>
      <c r="O1501" s="71" t="str">
        <f t="shared" si="146"/>
        <v/>
      </c>
      <c r="P1501" s="81"/>
    </row>
    <row r="1502" spans="1:16" ht="13.5" thickBot="1" x14ac:dyDescent="0.25">
      <c r="A1502" s="134" t="s">
        <v>11</v>
      </c>
      <c r="B1502" s="135">
        <v>10</v>
      </c>
      <c r="C1502" s="135">
        <v>30</v>
      </c>
      <c r="D1502" s="135">
        <v>734</v>
      </c>
      <c r="E1502" s="138">
        <v>73.400000000000006</v>
      </c>
      <c r="F1502" s="135">
        <v>205202</v>
      </c>
      <c r="G1502" s="136">
        <v>4</v>
      </c>
      <c r="H1502" s="136">
        <v>2013</v>
      </c>
      <c r="I1502" s="137" t="s">
        <v>87</v>
      </c>
      <c r="J1502" s="81">
        <f>VLOOKUP(I1502,Meters!$A$1:$B$165,2,FALSE)</f>
        <v>366305</v>
      </c>
      <c r="K1502" s="81">
        <f t="shared" si="143"/>
        <v>2.0037946519976523E-4</v>
      </c>
      <c r="L1502" s="81">
        <f t="shared" si="144"/>
        <v>9.3365728923529116E-4</v>
      </c>
      <c r="M1502" s="83">
        <f t="shared" si="145"/>
        <v>0.33333333333333331</v>
      </c>
      <c r="N1502" s="81"/>
      <c r="O1502" s="71" t="str">
        <f t="shared" si="146"/>
        <v>2013-4-ext.</v>
      </c>
      <c r="P1502" s="81"/>
    </row>
    <row r="1503" spans="1:16" ht="13.5" thickBot="1" x14ac:dyDescent="0.25">
      <c r="A1503" s="134" t="s">
        <v>12</v>
      </c>
      <c r="B1503" s="135">
        <v>40</v>
      </c>
      <c r="C1503" s="135">
        <v>94</v>
      </c>
      <c r="D1503" s="135">
        <v>9465</v>
      </c>
      <c r="E1503" s="138">
        <v>236.625</v>
      </c>
      <c r="F1503" s="135">
        <v>1764751</v>
      </c>
      <c r="G1503" s="136">
        <v>4</v>
      </c>
      <c r="H1503" s="136">
        <v>2013</v>
      </c>
      <c r="I1503" s="137" t="s">
        <v>87</v>
      </c>
      <c r="J1503" s="81">
        <f>VLOOKUP(I1503,Meters!$A$1:$B$165,2,FALSE)</f>
        <v>366305</v>
      </c>
      <c r="K1503" s="81">
        <f t="shared" si="143"/>
        <v>6.4597807837730851E-4</v>
      </c>
      <c r="L1503" s="81">
        <f t="shared" si="144"/>
        <v>2.0073788691573054E-3</v>
      </c>
      <c r="M1503" s="83">
        <f t="shared" si="145"/>
        <v>0.42553191489361702</v>
      </c>
      <c r="N1503" s="81"/>
      <c r="O1503" s="71" t="str">
        <f t="shared" si="146"/>
        <v>2013-4-ext.</v>
      </c>
      <c r="P1503" s="81"/>
    </row>
    <row r="1504" spans="1:16" ht="13.5" thickBot="1" x14ac:dyDescent="0.25">
      <c r="A1504" s="134" t="s">
        <v>13</v>
      </c>
      <c r="B1504" s="135">
        <v>22</v>
      </c>
      <c r="C1504" s="135">
        <v>27</v>
      </c>
      <c r="D1504" s="135">
        <v>1494</v>
      </c>
      <c r="E1504" s="138">
        <v>67.909090909090907</v>
      </c>
      <c r="F1504" s="135">
        <v>308729</v>
      </c>
      <c r="G1504" s="136">
        <v>4</v>
      </c>
      <c r="H1504" s="136">
        <v>2013</v>
      </c>
      <c r="I1504" s="137" t="s">
        <v>87</v>
      </c>
      <c r="J1504" s="81">
        <f>VLOOKUP(I1504,Meters!$A$1:$B$165,2,FALSE)</f>
        <v>366305</v>
      </c>
      <c r="K1504" s="81">
        <f t="shared" si="143"/>
        <v>1.8538947300498465E-4</v>
      </c>
      <c r="L1504" s="81">
        <f t="shared" si="144"/>
        <v>6.3849962752516632E-4</v>
      </c>
      <c r="M1504" s="83">
        <f t="shared" si="145"/>
        <v>0.81481481481481477</v>
      </c>
      <c r="N1504" s="81"/>
      <c r="O1504" s="71" t="str">
        <f t="shared" si="146"/>
        <v>2013-4-ext.</v>
      </c>
      <c r="P1504" s="81"/>
    </row>
    <row r="1505" spans="1:16" ht="13.5" thickBot="1" x14ac:dyDescent="0.25">
      <c r="A1505" s="134" t="s">
        <v>14</v>
      </c>
      <c r="B1505" s="135">
        <v>43</v>
      </c>
      <c r="C1505" s="135">
        <v>81</v>
      </c>
      <c r="D1505" s="135">
        <v>256</v>
      </c>
      <c r="E1505" s="138">
        <v>5.9534883720930196</v>
      </c>
      <c r="F1505" s="135">
        <v>38666</v>
      </c>
      <c r="G1505" s="136">
        <v>4</v>
      </c>
      <c r="H1505" s="136">
        <v>2013</v>
      </c>
      <c r="I1505" s="137" t="s">
        <v>87</v>
      </c>
      <c r="J1505" s="81">
        <f>VLOOKUP(I1505,Meters!$A$1:$B$165,2,FALSE)</f>
        <v>366305</v>
      </c>
      <c r="K1505" s="81">
        <f t="shared" si="143"/>
        <v>1.6252817657670574E-5</v>
      </c>
      <c r="L1505" s="81">
        <f t="shared" si="144"/>
        <v>4.0913505699966826E-5</v>
      </c>
      <c r="M1505" s="83">
        <f t="shared" si="145"/>
        <v>0.53086419753086422</v>
      </c>
      <c r="N1505" s="81"/>
      <c r="O1505" s="71" t="str">
        <f t="shared" si="146"/>
        <v/>
      </c>
      <c r="P1505" s="81"/>
    </row>
    <row r="1506" spans="1:16" ht="13.5" thickBot="1" x14ac:dyDescent="0.25">
      <c r="A1506" s="134" t="s">
        <v>15</v>
      </c>
      <c r="B1506" s="135">
        <v>12</v>
      </c>
      <c r="C1506" s="135">
        <v>17</v>
      </c>
      <c r="D1506" s="135">
        <v>767</v>
      </c>
      <c r="E1506" s="138">
        <v>63.9166666666667</v>
      </c>
      <c r="F1506" s="135">
        <v>98688</v>
      </c>
      <c r="G1506" s="136">
        <v>4</v>
      </c>
      <c r="H1506" s="136">
        <v>2013</v>
      </c>
      <c r="I1506" s="137" t="s">
        <v>87</v>
      </c>
      <c r="J1506" s="81">
        <f>VLOOKUP(I1506,Meters!$A$1:$B$165,2,FALSE)</f>
        <v>366305</v>
      </c>
      <c r="K1506" s="81">
        <f t="shared" si="143"/>
        <v>1.7449029269779747E-4</v>
      </c>
      <c r="L1506" s="81">
        <f t="shared" si="144"/>
        <v>3.7418726653107862E-4</v>
      </c>
      <c r="M1506" s="83">
        <f t="shared" si="145"/>
        <v>0.70588235294117652</v>
      </c>
      <c r="N1506" s="81"/>
      <c r="O1506" s="71" t="str">
        <f t="shared" si="146"/>
        <v/>
      </c>
      <c r="P1506" s="81"/>
    </row>
    <row r="1507" spans="1:16" ht="13.5" thickBot="1" x14ac:dyDescent="0.25">
      <c r="A1507" s="134" t="s">
        <v>16</v>
      </c>
      <c r="B1507" s="135">
        <v>61</v>
      </c>
      <c r="C1507" s="135">
        <v>92</v>
      </c>
      <c r="D1507" s="135">
        <v>142</v>
      </c>
      <c r="E1507" s="138">
        <v>2.3278688524590199</v>
      </c>
      <c r="F1507" s="135">
        <v>15468</v>
      </c>
      <c r="G1507" s="136">
        <v>4</v>
      </c>
      <c r="H1507" s="136">
        <v>2013</v>
      </c>
      <c r="I1507" s="137" t="s">
        <v>87</v>
      </c>
      <c r="J1507" s="81">
        <f>VLOOKUP(I1507,Meters!$A$1:$B$165,2,FALSE)</f>
        <v>366305</v>
      </c>
      <c r="K1507" s="81">
        <f t="shared" si="143"/>
        <v>6.355001576443182E-6</v>
      </c>
      <c r="L1507" s="81">
        <f t="shared" si="144"/>
        <v>1.1537460608500368E-5</v>
      </c>
      <c r="M1507" s="83">
        <f t="shared" si="145"/>
        <v>0.66304347826086951</v>
      </c>
      <c r="N1507" s="81"/>
      <c r="O1507" s="71" t="str">
        <f t="shared" si="146"/>
        <v/>
      </c>
      <c r="P1507" s="81"/>
    </row>
    <row r="1508" spans="1:16" ht="13.5" thickBot="1" x14ac:dyDescent="0.25">
      <c r="A1508" s="134" t="s">
        <v>17</v>
      </c>
      <c r="B1508" s="135">
        <v>2</v>
      </c>
      <c r="C1508" s="135">
        <v>3</v>
      </c>
      <c r="D1508" s="135">
        <v>10</v>
      </c>
      <c r="E1508" s="135">
        <v>5</v>
      </c>
      <c r="F1508" s="135">
        <v>2717</v>
      </c>
      <c r="G1508" s="136">
        <v>4</v>
      </c>
      <c r="H1508" s="136">
        <v>2013</v>
      </c>
      <c r="I1508" s="137" t="s">
        <v>87</v>
      </c>
      <c r="J1508" s="81">
        <f>VLOOKUP(I1508,Meters!$A$1:$B$165,2,FALSE)</f>
        <v>366305</v>
      </c>
      <c r="K1508" s="81">
        <f t="shared" si="143"/>
        <v>1.3649827329684279E-5</v>
      </c>
      <c r="L1508" s="81">
        <f t="shared" si="144"/>
        <v>6.1810968091253638E-5</v>
      </c>
      <c r="M1508" s="83">
        <f t="shared" si="145"/>
        <v>0.66666666666666663</v>
      </c>
      <c r="N1508" s="81"/>
      <c r="O1508" s="71" t="str">
        <f t="shared" si="146"/>
        <v>2013-4-ext.</v>
      </c>
      <c r="P1508" s="81"/>
    </row>
    <row r="1509" spans="1:16" ht="13.5" thickBot="1" x14ac:dyDescent="0.25">
      <c r="A1509" s="134" t="s">
        <v>18</v>
      </c>
      <c r="B1509" s="135">
        <v>269</v>
      </c>
      <c r="C1509" s="135">
        <v>356</v>
      </c>
      <c r="D1509" s="135">
        <v>2</v>
      </c>
      <c r="E1509" s="138">
        <v>7.4349442379182196E-3</v>
      </c>
      <c r="F1509" s="135">
        <v>182</v>
      </c>
      <c r="G1509" s="136">
        <v>4</v>
      </c>
      <c r="H1509" s="136">
        <v>2013</v>
      </c>
      <c r="I1509" s="137" t="s">
        <v>87</v>
      </c>
      <c r="J1509" s="81">
        <f>VLOOKUP(I1509,Meters!$A$1:$B$165,2,FALSE)</f>
        <v>366305</v>
      </c>
      <c r="K1509" s="81">
        <f t="shared" si="143"/>
        <v>2.0297141010682953E-8</v>
      </c>
      <c r="L1509" s="81">
        <f t="shared" si="144"/>
        <v>3.0783997199535818E-8</v>
      </c>
      <c r="M1509" s="83">
        <f t="shared" si="145"/>
        <v>0.7556179775280899</v>
      </c>
      <c r="N1509" s="81"/>
      <c r="O1509" s="71" t="str">
        <f t="shared" si="146"/>
        <v/>
      </c>
      <c r="P1509" s="81"/>
    </row>
    <row r="1510" spans="1:16" ht="13.5" thickBot="1" x14ac:dyDescent="0.25">
      <c r="A1510" s="134" t="s">
        <v>19</v>
      </c>
      <c r="B1510" s="135">
        <v>42</v>
      </c>
      <c r="C1510" s="135">
        <v>50</v>
      </c>
      <c r="D1510" s="135">
        <v>4117</v>
      </c>
      <c r="E1510" s="138">
        <v>98.023809523809504</v>
      </c>
      <c r="F1510" s="135">
        <v>633417</v>
      </c>
      <c r="G1510" s="136">
        <v>4</v>
      </c>
      <c r="H1510" s="136">
        <v>2013</v>
      </c>
      <c r="I1510" s="137" t="s">
        <v>87</v>
      </c>
      <c r="J1510" s="81">
        <f>VLOOKUP(I1510,Meters!$A$1:$B$165,2,FALSE)</f>
        <v>366305</v>
      </c>
      <c r="K1510" s="81">
        <f t="shared" si="143"/>
        <v>2.6760161483957223E-4</v>
      </c>
      <c r="L1510" s="81">
        <f t="shared" si="144"/>
        <v>6.8619306965766861E-4</v>
      </c>
      <c r="M1510" s="83">
        <f t="shared" si="145"/>
        <v>0.84</v>
      </c>
      <c r="N1510" s="81"/>
      <c r="O1510" s="71" t="str">
        <f t="shared" si="146"/>
        <v/>
      </c>
      <c r="P1510" s="81"/>
    </row>
    <row r="1511" spans="1:16" ht="13.5" thickBot="1" x14ac:dyDescent="0.25">
      <c r="A1511" s="134" t="s">
        <v>20</v>
      </c>
      <c r="B1511" s="135">
        <v>13</v>
      </c>
      <c r="C1511" s="135">
        <v>18</v>
      </c>
      <c r="D1511" s="135">
        <v>132</v>
      </c>
      <c r="E1511" s="138">
        <v>10.153846153846199</v>
      </c>
      <c r="F1511" s="135">
        <v>15457</v>
      </c>
      <c r="G1511" s="136">
        <v>4</v>
      </c>
      <c r="H1511" s="136">
        <v>2013</v>
      </c>
      <c r="I1511" s="137" t="s">
        <v>87</v>
      </c>
      <c r="J1511" s="81">
        <f>VLOOKUP(I1511,Meters!$A$1:$B$165,2,FALSE)</f>
        <v>366305</v>
      </c>
      <c r="K1511" s="81">
        <f t="shared" si="143"/>
        <v>2.7719649346435891E-5</v>
      </c>
      <c r="L1511" s="81">
        <f t="shared" si="144"/>
        <v>5.4098815649982264E-5</v>
      </c>
      <c r="M1511" s="83">
        <f t="shared" si="145"/>
        <v>0.72222222222222221</v>
      </c>
      <c r="N1511" s="81"/>
      <c r="O1511" s="71" t="str">
        <f t="shared" si="146"/>
        <v/>
      </c>
      <c r="P1511" s="81"/>
    </row>
    <row r="1512" spans="1:16" ht="13.5" thickBot="1" x14ac:dyDescent="0.25">
      <c r="A1512" s="134" t="s">
        <v>21</v>
      </c>
      <c r="B1512" s="135">
        <v>4</v>
      </c>
      <c r="C1512" s="135">
        <v>4</v>
      </c>
      <c r="D1512" s="135">
        <v>62</v>
      </c>
      <c r="E1512" s="138">
        <v>15.5</v>
      </c>
      <c r="F1512" s="135">
        <v>8885</v>
      </c>
      <c r="G1512" s="136">
        <v>4</v>
      </c>
      <c r="H1512" s="136">
        <v>2013</v>
      </c>
      <c r="I1512" s="137" t="s">
        <v>87</v>
      </c>
      <c r="J1512" s="81">
        <f>VLOOKUP(I1512,Meters!$A$1:$B$165,2,FALSE)</f>
        <v>366305</v>
      </c>
      <c r="K1512" s="81">
        <f t="shared" si="143"/>
        <v>4.2314464722021263E-5</v>
      </c>
      <c r="L1512" s="81">
        <f t="shared" si="144"/>
        <v>1.0106559652020401E-4</v>
      </c>
      <c r="M1512" s="83">
        <f t="shared" si="145"/>
        <v>1</v>
      </c>
      <c r="N1512" s="81"/>
      <c r="O1512" s="71" t="str">
        <f t="shared" si="146"/>
        <v/>
      </c>
      <c r="P1512" s="81"/>
    </row>
    <row r="1513" spans="1:16" ht="13.5" thickBot="1" x14ac:dyDescent="0.25">
      <c r="A1513" s="134" t="s">
        <v>22</v>
      </c>
      <c r="B1513" s="135">
        <v>19</v>
      </c>
      <c r="C1513" s="135">
        <v>78</v>
      </c>
      <c r="D1513" s="135">
        <v>230</v>
      </c>
      <c r="E1513" s="138">
        <v>12.105263157894701</v>
      </c>
      <c r="F1513" s="135">
        <v>27181</v>
      </c>
      <c r="G1513" s="136">
        <v>4</v>
      </c>
      <c r="H1513" s="136">
        <v>2013</v>
      </c>
      <c r="I1513" s="137" t="s">
        <v>87</v>
      </c>
      <c r="J1513" s="81">
        <f>VLOOKUP(I1513,Meters!$A$1:$B$165,2,FALSE)</f>
        <v>366305</v>
      </c>
      <c r="K1513" s="81">
        <f t="shared" si="143"/>
        <v>3.304695037713026E-5</v>
      </c>
      <c r="L1513" s="81">
        <f t="shared" si="144"/>
        <v>6.5090518710201285E-5</v>
      </c>
      <c r="M1513" s="83">
        <f t="shared" si="145"/>
        <v>0.24358974358974358</v>
      </c>
      <c r="N1513" s="81"/>
      <c r="O1513" s="71" t="str">
        <f t="shared" si="146"/>
        <v/>
      </c>
      <c r="P1513" s="81"/>
    </row>
    <row r="1514" spans="1:16" ht="13.5" thickBot="1" x14ac:dyDescent="0.25">
      <c r="A1514" s="134" t="s">
        <v>23</v>
      </c>
      <c r="B1514" s="135">
        <v>29</v>
      </c>
      <c r="C1514" s="135">
        <v>29</v>
      </c>
      <c r="D1514" s="135">
        <v>1860</v>
      </c>
      <c r="E1514" s="138">
        <v>64.137931034482804</v>
      </c>
      <c r="F1514" s="135">
        <v>88243</v>
      </c>
      <c r="G1514" s="136">
        <v>4</v>
      </c>
      <c r="H1514" s="136">
        <v>2013</v>
      </c>
      <c r="I1514" s="137" t="s">
        <v>87</v>
      </c>
      <c r="J1514" s="81">
        <f>VLOOKUP(I1514,Meters!$A$1:$B$165,2,FALSE)</f>
        <v>366305</v>
      </c>
      <c r="K1514" s="81">
        <f t="shared" si="143"/>
        <v>1.7509433678077779E-4</v>
      </c>
      <c r="L1514" s="81">
        <f t="shared" si="144"/>
        <v>1.3844847276475066E-4</v>
      </c>
      <c r="M1514" s="83">
        <f t="shared" si="145"/>
        <v>1</v>
      </c>
      <c r="N1514" s="81"/>
      <c r="O1514" s="71" t="str">
        <f t="shared" si="146"/>
        <v/>
      </c>
      <c r="P1514" s="81"/>
    </row>
    <row r="1515" spans="1:16" ht="13.5" thickBot="1" x14ac:dyDescent="0.25">
      <c r="A1515" s="134" t="s">
        <v>24</v>
      </c>
      <c r="B1515" s="135">
        <v>11</v>
      </c>
      <c r="C1515" s="135">
        <v>145</v>
      </c>
      <c r="D1515" s="135">
        <v>7</v>
      </c>
      <c r="E1515" s="138">
        <v>0.63636363636363602</v>
      </c>
      <c r="F1515" s="135">
        <v>1412</v>
      </c>
      <c r="G1515" s="136">
        <v>4</v>
      </c>
      <c r="H1515" s="136">
        <v>2013</v>
      </c>
      <c r="I1515" s="137" t="s">
        <v>87</v>
      </c>
      <c r="J1515" s="81">
        <f>VLOOKUP(I1515,Meters!$A$1:$B$165,2,FALSE)</f>
        <v>366305</v>
      </c>
      <c r="K1515" s="81">
        <f t="shared" si="143"/>
        <v>1.7372507510507255E-6</v>
      </c>
      <c r="L1515" s="81">
        <f t="shared" si="144"/>
        <v>5.8404715725800575E-6</v>
      </c>
      <c r="M1515" s="83">
        <f t="shared" si="145"/>
        <v>7.586206896551724E-2</v>
      </c>
      <c r="N1515" s="81"/>
      <c r="O1515" s="71" t="str">
        <f t="shared" si="146"/>
        <v>2013-4-ext.</v>
      </c>
      <c r="P1515" s="81"/>
    </row>
    <row r="1516" spans="1:16" ht="13.5" thickBot="1" x14ac:dyDescent="0.25">
      <c r="A1516" s="134" t="s">
        <v>26</v>
      </c>
      <c r="B1516" s="135">
        <v>9</v>
      </c>
      <c r="C1516" s="135">
        <v>12</v>
      </c>
      <c r="D1516" s="135">
        <v>2562</v>
      </c>
      <c r="E1516" s="138">
        <v>284.66666666666703</v>
      </c>
      <c r="F1516" s="135">
        <v>8799</v>
      </c>
      <c r="G1516" s="136">
        <v>4</v>
      </c>
      <c r="H1516" s="136">
        <v>2013</v>
      </c>
      <c r="I1516" s="137" t="s">
        <v>87</v>
      </c>
      <c r="J1516" s="81">
        <f>VLOOKUP(I1516,Meters!$A$1:$B$165,2,FALSE)</f>
        <v>366305</v>
      </c>
      <c r="K1516" s="81">
        <f t="shared" si="143"/>
        <v>7.7713016930335932E-4</v>
      </c>
      <c r="L1516" s="81">
        <f t="shared" si="144"/>
        <v>4.4483270619960042E-5</v>
      </c>
      <c r="M1516" s="83">
        <f t="shared" si="145"/>
        <v>0.75</v>
      </c>
      <c r="N1516" s="81"/>
      <c r="O1516" s="71" t="str">
        <f t="shared" si="146"/>
        <v/>
      </c>
      <c r="P1516" s="81"/>
    </row>
    <row r="1517" spans="1:16" ht="13.5" thickBot="1" x14ac:dyDescent="0.25">
      <c r="A1517" s="134" t="s">
        <v>27</v>
      </c>
      <c r="B1517" s="135">
        <v>3</v>
      </c>
      <c r="C1517" s="135">
        <v>7</v>
      </c>
      <c r="D1517" s="135">
        <v>670</v>
      </c>
      <c r="E1517" s="138">
        <v>223.333333333333</v>
      </c>
      <c r="F1517" s="135">
        <v>144545</v>
      </c>
      <c r="G1517" s="136">
        <v>4</v>
      </c>
      <c r="H1517" s="136">
        <v>2013</v>
      </c>
      <c r="I1517" s="137" t="s">
        <v>87</v>
      </c>
      <c r="J1517" s="81">
        <f>VLOOKUP(I1517,Meters!$A$1:$B$165,2,FALSE)</f>
        <v>366305</v>
      </c>
      <c r="K1517" s="81">
        <f t="shared" si="143"/>
        <v>6.0969228739256353E-4</v>
      </c>
      <c r="L1517" s="81">
        <f t="shared" si="144"/>
        <v>2.192238101521346E-3</v>
      </c>
      <c r="M1517" s="83">
        <f t="shared" si="145"/>
        <v>0.42857142857142855</v>
      </c>
      <c r="N1517" s="81"/>
      <c r="O1517" s="71" t="str">
        <f t="shared" si="146"/>
        <v>2013-4-ext.</v>
      </c>
      <c r="P1517" s="81"/>
    </row>
    <row r="1518" spans="1:16" ht="13.5" thickBot="1" x14ac:dyDescent="0.25">
      <c r="A1518" s="134" t="s">
        <v>54</v>
      </c>
      <c r="B1518" s="135">
        <v>2</v>
      </c>
      <c r="C1518" s="135">
        <v>3</v>
      </c>
      <c r="D1518" s="135">
        <v>174</v>
      </c>
      <c r="E1518" s="135">
        <v>87</v>
      </c>
      <c r="F1518" s="135">
        <v>30798</v>
      </c>
      <c r="G1518" s="136">
        <v>4</v>
      </c>
      <c r="H1518" s="136">
        <v>2013</v>
      </c>
      <c r="I1518" s="137" t="s">
        <v>87</v>
      </c>
      <c r="J1518" s="81">
        <f>VLOOKUP(I1518,Meters!$A$1:$B$165,2,FALSE)</f>
        <v>366305</v>
      </c>
      <c r="K1518" s="81">
        <f t="shared" si="143"/>
        <v>2.3750699553650646E-4</v>
      </c>
      <c r="L1518" s="81">
        <f t="shared" si="144"/>
        <v>7.0064563683269407E-4</v>
      </c>
      <c r="M1518" s="83">
        <f t="shared" si="145"/>
        <v>0.66666666666666663</v>
      </c>
      <c r="N1518" s="81"/>
      <c r="O1518" s="71" t="str">
        <f t="shared" si="146"/>
        <v/>
      </c>
      <c r="P1518" s="81"/>
    </row>
    <row r="1519" spans="1:16" ht="13.5" thickBot="1" x14ac:dyDescent="0.25">
      <c r="A1519" s="134" t="s">
        <v>28</v>
      </c>
      <c r="B1519" s="135">
        <v>9</v>
      </c>
      <c r="C1519" s="135">
        <v>9</v>
      </c>
      <c r="D1519" s="135">
        <v>23</v>
      </c>
      <c r="E1519" s="138">
        <v>2.5555555555555598</v>
      </c>
      <c r="F1519" s="135">
        <v>3433</v>
      </c>
      <c r="G1519" s="136">
        <v>4</v>
      </c>
      <c r="H1519" s="136">
        <v>2013</v>
      </c>
      <c r="I1519" s="137" t="s">
        <v>87</v>
      </c>
      <c r="J1519" s="81">
        <f>VLOOKUP(I1519,Meters!$A$1:$B$165,2,FALSE)</f>
        <v>366305</v>
      </c>
      <c r="K1519" s="81">
        <f t="shared" si="143"/>
        <v>6.9765784129497546E-6</v>
      </c>
      <c r="L1519" s="81">
        <f t="shared" si="144"/>
        <v>1.7355502675113413E-5</v>
      </c>
      <c r="M1519" s="83">
        <f t="shared" si="145"/>
        <v>1</v>
      </c>
      <c r="N1519" s="81"/>
      <c r="O1519" s="71" t="str">
        <f t="shared" si="146"/>
        <v/>
      </c>
      <c r="P1519" s="81"/>
    </row>
    <row r="1520" spans="1:16" ht="13.5" thickBot="1" x14ac:dyDescent="0.25">
      <c r="A1520" s="134" t="s">
        <v>30</v>
      </c>
      <c r="B1520" s="135">
        <v>281</v>
      </c>
      <c r="C1520" s="135">
        <v>282</v>
      </c>
      <c r="D1520" s="135">
        <v>10956</v>
      </c>
      <c r="E1520" s="138">
        <v>38.9893238434164</v>
      </c>
      <c r="F1520" s="135">
        <v>2632030</v>
      </c>
      <c r="G1520" s="136">
        <v>4</v>
      </c>
      <c r="H1520" s="136">
        <v>2013</v>
      </c>
      <c r="I1520" s="137" t="s">
        <v>87</v>
      </c>
      <c r="J1520" s="81">
        <f>VLOOKUP(I1520,Meters!$A$1:$B$165,2,FALSE)</f>
        <v>366305</v>
      </c>
      <c r="K1520" s="81">
        <f t="shared" si="143"/>
        <v>1.0643950763275522E-4</v>
      </c>
      <c r="L1520" s="81">
        <f t="shared" si="144"/>
        <v>4.2617740245016539E-4</v>
      </c>
      <c r="M1520" s="83">
        <f t="shared" si="145"/>
        <v>0.99645390070921991</v>
      </c>
      <c r="N1520" s="81"/>
      <c r="O1520" s="71" t="str">
        <f t="shared" si="146"/>
        <v>2013-4-ext.</v>
      </c>
      <c r="P1520" s="81"/>
    </row>
    <row r="1521" spans="1:16" ht="13.5" thickBot="1" x14ac:dyDescent="0.25">
      <c r="A1521" s="134" t="s">
        <v>31</v>
      </c>
      <c r="B1521" s="135">
        <v>75</v>
      </c>
      <c r="C1521" s="135">
        <v>112</v>
      </c>
      <c r="D1521" s="135">
        <v>1397</v>
      </c>
      <c r="E1521" s="138">
        <v>18.626666666666701</v>
      </c>
      <c r="F1521" s="135">
        <v>436915</v>
      </c>
      <c r="G1521" s="136">
        <v>4</v>
      </c>
      <c r="H1521" s="136">
        <v>2013</v>
      </c>
      <c r="I1521" s="137" t="s">
        <v>87</v>
      </c>
      <c r="J1521" s="81">
        <f>VLOOKUP(I1521,Meters!$A$1:$B$165,2,FALSE)</f>
        <v>366305</v>
      </c>
      <c r="K1521" s="81">
        <f t="shared" si="143"/>
        <v>5.0850156745517264E-5</v>
      </c>
      <c r="L1521" s="81">
        <f t="shared" si="144"/>
        <v>2.6505841367773409E-4</v>
      </c>
      <c r="M1521" s="83">
        <f t="shared" si="145"/>
        <v>0.6696428571428571</v>
      </c>
      <c r="N1521" s="81"/>
      <c r="O1521" s="71" t="str">
        <f t="shared" si="146"/>
        <v>2013-4-ext.</v>
      </c>
      <c r="P1521" s="81"/>
    </row>
    <row r="1522" spans="1:16" ht="13.5" thickBot="1" x14ac:dyDescent="0.25">
      <c r="A1522" s="134" t="s">
        <v>32</v>
      </c>
      <c r="B1522" s="135">
        <v>10</v>
      </c>
      <c r="C1522" s="135">
        <v>12</v>
      </c>
      <c r="D1522" s="135">
        <v>3107</v>
      </c>
      <c r="E1522" s="138">
        <v>310.7</v>
      </c>
      <c r="F1522" s="135">
        <v>407870</v>
      </c>
      <c r="G1522" s="136">
        <v>4</v>
      </c>
      <c r="H1522" s="136">
        <v>2013</v>
      </c>
      <c r="I1522" s="137" t="s">
        <v>87</v>
      </c>
      <c r="J1522" s="81">
        <f>VLOOKUP(I1522,Meters!$A$1:$B$165,2,FALSE)</f>
        <v>366305</v>
      </c>
      <c r="K1522" s="81">
        <f t="shared" si="143"/>
        <v>8.4820027026658105E-4</v>
      </c>
      <c r="L1522" s="81">
        <f t="shared" si="144"/>
        <v>1.8557850243194421E-3</v>
      </c>
      <c r="M1522" s="83">
        <f t="shared" si="145"/>
        <v>0.83333333333333337</v>
      </c>
      <c r="N1522" s="81"/>
      <c r="O1522" s="71" t="str">
        <f t="shared" si="146"/>
        <v/>
      </c>
      <c r="P1522" s="81"/>
    </row>
    <row r="1523" spans="1:16" ht="13.5" thickBot="1" x14ac:dyDescent="0.25">
      <c r="A1523" s="134" t="s">
        <v>33</v>
      </c>
      <c r="B1523" s="135">
        <v>1</v>
      </c>
      <c r="C1523" s="135">
        <v>11</v>
      </c>
      <c r="D1523" s="135">
        <v>50</v>
      </c>
      <c r="E1523" s="135">
        <v>50</v>
      </c>
      <c r="F1523" s="135">
        <v>4943</v>
      </c>
      <c r="G1523" s="136">
        <v>4</v>
      </c>
      <c r="H1523" s="136">
        <v>2013</v>
      </c>
      <c r="I1523" s="137" t="s">
        <v>87</v>
      </c>
      <c r="J1523" s="81">
        <f>VLOOKUP(I1523,Meters!$A$1:$B$165,2,FALSE)</f>
        <v>366305</v>
      </c>
      <c r="K1523" s="81">
        <f t="shared" si="143"/>
        <v>1.3649827329684279E-4</v>
      </c>
      <c r="L1523" s="81">
        <f t="shared" si="144"/>
        <v>2.2490365496876462E-4</v>
      </c>
      <c r="M1523" s="83">
        <f t="shared" si="145"/>
        <v>9.0909090909090912E-2</v>
      </c>
      <c r="N1523" s="81"/>
      <c r="O1523" s="71" t="str">
        <f t="shared" si="146"/>
        <v/>
      </c>
      <c r="P1523" s="81"/>
    </row>
    <row r="1524" spans="1:16" ht="13.5" thickBot="1" x14ac:dyDescent="0.25">
      <c r="A1524" s="134" t="s">
        <v>35</v>
      </c>
      <c r="B1524" s="135">
        <v>1</v>
      </c>
      <c r="C1524" s="135">
        <v>1</v>
      </c>
      <c r="D1524" s="135">
        <v>1</v>
      </c>
      <c r="E1524" s="135">
        <v>1</v>
      </c>
      <c r="F1524" s="135">
        <v>64</v>
      </c>
      <c r="G1524" s="136">
        <v>4</v>
      </c>
      <c r="H1524" s="136">
        <v>2013</v>
      </c>
      <c r="I1524" s="137" t="s">
        <v>87</v>
      </c>
      <c r="J1524" s="81">
        <f>VLOOKUP(I1524,Meters!$A$1:$B$165,2,FALSE)</f>
        <v>366305</v>
      </c>
      <c r="K1524" s="81">
        <f t="shared" si="143"/>
        <v>2.7299654659368558E-6</v>
      </c>
      <c r="L1524" s="81">
        <f t="shared" si="144"/>
        <v>2.9119631636659794E-6</v>
      </c>
      <c r="M1524" s="83">
        <f t="shared" si="145"/>
        <v>1</v>
      </c>
      <c r="N1524" s="81"/>
      <c r="O1524" s="71" t="str">
        <f t="shared" si="146"/>
        <v/>
      </c>
      <c r="P1524" s="81"/>
    </row>
    <row r="1525" spans="1:16" ht="13.5" thickBot="1" x14ac:dyDescent="0.25">
      <c r="A1525" s="134" t="s">
        <v>36</v>
      </c>
      <c r="B1525" s="135">
        <v>67</v>
      </c>
      <c r="C1525" s="135">
        <v>93</v>
      </c>
      <c r="D1525" s="135">
        <v>2923</v>
      </c>
      <c r="E1525" s="138">
        <v>43.626865671641802</v>
      </c>
      <c r="F1525" s="135">
        <v>76713</v>
      </c>
      <c r="G1525" s="136">
        <v>4</v>
      </c>
      <c r="H1525" s="136">
        <v>2013</v>
      </c>
      <c r="I1525" s="137" t="s">
        <v>87</v>
      </c>
      <c r="J1525" s="81">
        <f>VLOOKUP(I1525,Meters!$A$1:$B$165,2,FALSE)</f>
        <v>366305</v>
      </c>
      <c r="K1525" s="81">
        <f t="shared" si="143"/>
        <v>1.1909983667064824E-4</v>
      </c>
      <c r="L1525" s="81">
        <f t="shared" si="144"/>
        <v>5.2095482783187588E-5</v>
      </c>
      <c r="M1525" s="83">
        <f t="shared" si="145"/>
        <v>0.72043010752688175</v>
      </c>
      <c r="N1525" s="81"/>
      <c r="O1525" s="71" t="str">
        <f t="shared" si="146"/>
        <v/>
      </c>
      <c r="P1525" s="81"/>
    </row>
    <row r="1526" spans="1:16" ht="13.5" thickBot="1" x14ac:dyDescent="0.25">
      <c r="A1526" s="134" t="s">
        <v>37</v>
      </c>
      <c r="B1526" s="135">
        <v>16</v>
      </c>
      <c r="C1526" s="135">
        <v>54</v>
      </c>
      <c r="D1526" s="135">
        <v>83</v>
      </c>
      <c r="E1526" s="138">
        <v>5.1875</v>
      </c>
      <c r="F1526" s="135">
        <v>9763</v>
      </c>
      <c r="G1526" s="136">
        <v>4</v>
      </c>
      <c r="H1526" s="136">
        <v>2013</v>
      </c>
      <c r="I1526" s="137" t="s">
        <v>87</v>
      </c>
      <c r="J1526" s="81">
        <f>VLOOKUP(I1526,Meters!$A$1:$B$165,2,FALSE)</f>
        <v>366305</v>
      </c>
      <c r="K1526" s="81">
        <f t="shared" si="143"/>
        <v>1.4161695854547441E-5</v>
      </c>
      <c r="L1526" s="81">
        <f t="shared" si="144"/>
        <v>2.7763180045772421E-5</v>
      </c>
      <c r="M1526" s="83">
        <f t="shared" si="145"/>
        <v>0.29629629629629628</v>
      </c>
      <c r="N1526" s="81"/>
      <c r="O1526" s="71" t="str">
        <f t="shared" si="146"/>
        <v/>
      </c>
      <c r="P1526" s="81"/>
    </row>
    <row r="1527" spans="1:16" ht="13.5" thickBot="1" x14ac:dyDescent="0.25">
      <c r="A1527" s="134" t="s">
        <v>38</v>
      </c>
      <c r="B1527" s="135">
        <v>52</v>
      </c>
      <c r="C1527" s="135">
        <v>63</v>
      </c>
      <c r="D1527" s="135">
        <v>9663</v>
      </c>
      <c r="E1527" s="138">
        <v>185.82692307692301</v>
      </c>
      <c r="F1527" s="135">
        <v>3850895</v>
      </c>
      <c r="G1527" s="136">
        <v>4</v>
      </c>
      <c r="H1527" s="136">
        <v>2013</v>
      </c>
      <c r="I1527" s="137" t="s">
        <v>87</v>
      </c>
      <c r="J1527" s="81">
        <f>VLOOKUP(I1527,Meters!$A$1:$B$165,2,FALSE)</f>
        <v>366305</v>
      </c>
      <c r="K1527" s="81">
        <f t="shared" si="143"/>
        <v>5.0730108264130443E-4</v>
      </c>
      <c r="L1527" s="81">
        <f t="shared" si="144"/>
        <v>3.3694905009451618E-3</v>
      </c>
      <c r="M1527" s="83">
        <f t="shared" si="145"/>
        <v>0.82539682539682535</v>
      </c>
      <c r="N1527" s="81"/>
      <c r="O1527" s="71" t="str">
        <f t="shared" si="146"/>
        <v>2013-4-ext.</v>
      </c>
      <c r="P1527" s="81"/>
    </row>
    <row r="1528" spans="1:16" ht="13.5" thickBot="1" x14ac:dyDescent="0.25">
      <c r="A1528" s="134" t="s">
        <v>39</v>
      </c>
      <c r="B1528" s="135">
        <v>27</v>
      </c>
      <c r="C1528" s="135">
        <v>27</v>
      </c>
      <c r="D1528" s="135">
        <v>1523</v>
      </c>
      <c r="E1528" s="138">
        <v>56.407407407407398</v>
      </c>
      <c r="F1528" s="135">
        <v>73467</v>
      </c>
      <c r="G1528" s="136">
        <v>4</v>
      </c>
      <c r="H1528" s="136">
        <v>2013</v>
      </c>
      <c r="I1528" s="137" t="s">
        <v>87</v>
      </c>
      <c r="J1528" s="81">
        <f>VLOOKUP(I1528,Meters!$A$1:$B$165,2,FALSE)</f>
        <v>366305</v>
      </c>
      <c r="K1528" s="81">
        <f t="shared" si="143"/>
        <v>1.5399027424525298E-4</v>
      </c>
      <c r="L1528" s="81">
        <f t="shared" si="144"/>
        <v>1.238039338802364E-4</v>
      </c>
      <c r="M1528" s="83">
        <f t="shared" si="145"/>
        <v>1</v>
      </c>
      <c r="N1528" s="81"/>
      <c r="O1528" s="71" t="str">
        <f t="shared" si="146"/>
        <v/>
      </c>
      <c r="P1528" s="81"/>
    </row>
    <row r="1529" spans="1:16" ht="13.5" thickBot="1" x14ac:dyDescent="0.25">
      <c r="A1529" s="134" t="s">
        <v>41</v>
      </c>
      <c r="B1529" s="135">
        <v>5</v>
      </c>
      <c r="C1529" s="135">
        <v>5</v>
      </c>
      <c r="D1529" s="135">
        <v>49</v>
      </c>
      <c r="E1529" s="138">
        <v>9.8000000000000007</v>
      </c>
      <c r="F1529" s="135">
        <v>8230</v>
      </c>
      <c r="G1529" s="136">
        <v>4</v>
      </c>
      <c r="H1529" s="136">
        <v>2013</v>
      </c>
      <c r="I1529" s="137" t="s">
        <v>87</v>
      </c>
      <c r="J1529" s="81">
        <f>VLOOKUP(I1529,Meters!$A$1:$B$165,2,FALSE)</f>
        <v>366305</v>
      </c>
      <c r="K1529" s="81">
        <f t="shared" si="143"/>
        <v>2.675366156618119E-5</v>
      </c>
      <c r="L1529" s="81">
        <f t="shared" si="144"/>
        <v>7.4892052615534421E-5</v>
      </c>
      <c r="M1529" s="83">
        <f t="shared" si="145"/>
        <v>1</v>
      </c>
      <c r="N1529" s="81"/>
      <c r="O1529" s="71" t="str">
        <f t="shared" si="146"/>
        <v/>
      </c>
      <c r="P1529" s="81"/>
    </row>
    <row r="1530" spans="1:16" ht="13.5" thickBot="1" x14ac:dyDescent="0.25">
      <c r="A1530" s="134" t="s">
        <v>43</v>
      </c>
      <c r="B1530" s="135">
        <v>23</v>
      </c>
      <c r="C1530" s="135">
        <v>29</v>
      </c>
      <c r="D1530" s="135">
        <v>241</v>
      </c>
      <c r="E1530" s="138">
        <v>10.478260869565201</v>
      </c>
      <c r="F1530" s="135">
        <v>68773</v>
      </c>
      <c r="G1530" s="136">
        <v>4</v>
      </c>
      <c r="H1530" s="136">
        <v>2013</v>
      </c>
      <c r="I1530" s="137" t="s">
        <v>87</v>
      </c>
      <c r="J1530" s="81">
        <f>VLOOKUP(I1530,Meters!$A$1:$B$165,2,FALSE)</f>
        <v>366305</v>
      </c>
      <c r="K1530" s="81">
        <f t="shared" si="143"/>
        <v>2.8605290316990488E-5</v>
      </c>
      <c r="L1530" s="81">
        <f t="shared" si="144"/>
        <v>1.3604921376005443E-4</v>
      </c>
      <c r="M1530" s="83">
        <f t="shared" si="145"/>
        <v>0.7931034482758621</v>
      </c>
      <c r="N1530" s="81"/>
      <c r="O1530" s="71" t="str">
        <f t="shared" si="146"/>
        <v>2013-4-ext.</v>
      </c>
      <c r="P1530" s="81"/>
    </row>
    <row r="1531" spans="1:16" ht="13.5" thickBot="1" x14ac:dyDescent="0.25">
      <c r="A1531" s="134" t="s">
        <v>44</v>
      </c>
      <c r="B1531" s="135">
        <v>9</v>
      </c>
      <c r="C1531" s="135">
        <v>11</v>
      </c>
      <c r="D1531" s="135">
        <v>708</v>
      </c>
      <c r="E1531" s="138">
        <v>78.6666666666667</v>
      </c>
      <c r="F1531" s="135">
        <v>201006</v>
      </c>
      <c r="G1531" s="136">
        <v>4</v>
      </c>
      <c r="H1531" s="136">
        <v>2013</v>
      </c>
      <c r="I1531" s="137" t="s">
        <v>87</v>
      </c>
      <c r="J1531" s="81">
        <f>VLOOKUP(I1531,Meters!$A$1:$B$165,2,FALSE)</f>
        <v>366305</v>
      </c>
      <c r="K1531" s="81">
        <f t="shared" si="143"/>
        <v>2.147572833203661E-4</v>
      </c>
      <c r="L1531" s="81">
        <f t="shared" si="144"/>
        <v>1.0161841452705628E-3</v>
      </c>
      <c r="M1531" s="83">
        <f t="shared" si="145"/>
        <v>0.81818181818181823</v>
      </c>
      <c r="N1531" s="81"/>
      <c r="O1531" s="71" t="str">
        <f t="shared" si="146"/>
        <v>2013-4-ext.</v>
      </c>
      <c r="P1531" s="81"/>
    </row>
    <row r="1532" spans="1:16" ht="13.5" thickBot="1" x14ac:dyDescent="0.25">
      <c r="A1532" s="134" t="s">
        <v>45</v>
      </c>
      <c r="B1532" s="135">
        <v>8</v>
      </c>
      <c r="C1532" s="135">
        <v>10</v>
      </c>
      <c r="D1532" s="135">
        <v>86</v>
      </c>
      <c r="E1532" s="138">
        <v>10.75</v>
      </c>
      <c r="F1532" s="135">
        <v>13170</v>
      </c>
      <c r="G1532" s="136">
        <v>4</v>
      </c>
      <c r="H1532" s="136">
        <v>2013</v>
      </c>
      <c r="I1532" s="137" t="s">
        <v>87</v>
      </c>
      <c r="J1532" s="81">
        <f>VLOOKUP(I1532,Meters!$A$1:$B$165,2,FALSE)</f>
        <v>366305</v>
      </c>
      <c r="K1532" s="81">
        <f t="shared" si="143"/>
        <v>2.93471287588212E-5</v>
      </c>
      <c r="L1532" s="81">
        <f t="shared" si="144"/>
        <v>7.4903427471642472E-5</v>
      </c>
      <c r="M1532" s="83">
        <f t="shared" si="145"/>
        <v>0.8</v>
      </c>
      <c r="N1532" s="81"/>
      <c r="O1532" s="71" t="str">
        <f t="shared" si="146"/>
        <v/>
      </c>
      <c r="P1532" s="81"/>
    </row>
    <row r="1533" spans="1:16" ht="13.5" thickBot="1" x14ac:dyDescent="0.25">
      <c r="A1533" s="134" t="s">
        <v>46</v>
      </c>
      <c r="B1533" s="135">
        <v>45</v>
      </c>
      <c r="C1533" s="135">
        <v>69</v>
      </c>
      <c r="D1533" s="135">
        <v>2741</v>
      </c>
      <c r="E1533" s="138">
        <v>60.911111111111097</v>
      </c>
      <c r="F1533" s="135">
        <v>597640</v>
      </c>
      <c r="G1533" s="136">
        <v>4</v>
      </c>
      <c r="H1533" s="136">
        <v>2013</v>
      </c>
      <c r="I1533" s="137" t="s">
        <v>87</v>
      </c>
      <c r="J1533" s="81">
        <f>VLOOKUP(I1533,Meters!$A$1:$B$165,2,FALSE)</f>
        <v>366305</v>
      </c>
      <c r="K1533" s="81">
        <f t="shared" si="143"/>
        <v>1.6628522982517602E-4</v>
      </c>
      <c r="L1533" s="81">
        <f t="shared" si="144"/>
        <v>6.0427280039351936E-4</v>
      </c>
      <c r="M1533" s="83">
        <f t="shared" si="145"/>
        <v>0.65217391304347827</v>
      </c>
      <c r="N1533" s="81"/>
      <c r="O1533" s="71" t="str">
        <f t="shared" si="146"/>
        <v>2013-4-ext.</v>
      </c>
      <c r="P1533" s="81"/>
    </row>
    <row r="1534" spans="1:16" ht="13.5" thickBot="1" x14ac:dyDescent="0.25">
      <c r="A1534" s="134" t="s">
        <v>47</v>
      </c>
      <c r="B1534" s="135">
        <v>15</v>
      </c>
      <c r="C1534" s="135">
        <v>63</v>
      </c>
      <c r="D1534" s="135">
        <v>213</v>
      </c>
      <c r="E1534" s="138">
        <v>14.2</v>
      </c>
      <c r="F1534" s="135">
        <v>24444</v>
      </c>
      <c r="G1534" s="136">
        <v>4</v>
      </c>
      <c r="H1534" s="136">
        <v>2013</v>
      </c>
      <c r="I1534" s="137" t="s">
        <v>87</v>
      </c>
      <c r="J1534" s="81">
        <f>VLOOKUP(I1534,Meters!$A$1:$B$165,2,FALSE)</f>
        <v>366305</v>
      </c>
      <c r="K1534" s="81">
        <f t="shared" si="143"/>
        <v>3.8765509616303352E-5</v>
      </c>
      <c r="L1534" s="81">
        <f t="shared" si="144"/>
        <v>7.4145862054844991E-5</v>
      </c>
      <c r="M1534" s="83">
        <f t="shared" si="145"/>
        <v>0.23809523809523808</v>
      </c>
      <c r="N1534" s="81"/>
      <c r="O1534" s="71" t="str">
        <f t="shared" si="146"/>
        <v/>
      </c>
      <c r="P1534" s="81"/>
    </row>
    <row r="1535" spans="1:16" ht="13.5" thickBot="1" x14ac:dyDescent="0.25">
      <c r="A1535" s="134" t="s">
        <v>48</v>
      </c>
      <c r="B1535" s="135">
        <v>15</v>
      </c>
      <c r="C1535" s="135">
        <v>17</v>
      </c>
      <c r="D1535" s="135">
        <v>162</v>
      </c>
      <c r="E1535" s="138">
        <v>10.8</v>
      </c>
      <c r="F1535" s="135">
        <v>49842</v>
      </c>
      <c r="G1535" s="136">
        <v>4</v>
      </c>
      <c r="H1535" s="136">
        <v>2013</v>
      </c>
      <c r="I1535" s="137" t="s">
        <v>87</v>
      </c>
      <c r="J1535" s="81">
        <f>VLOOKUP(I1535,Meters!$A$1:$B$165,2,FALSE)</f>
        <v>366305</v>
      </c>
      <c r="K1535" s="81">
        <f t="shared" si="143"/>
        <v>2.9483627032118047E-5</v>
      </c>
      <c r="L1535" s="81">
        <f t="shared" si="144"/>
        <v>1.511854875035831E-4</v>
      </c>
      <c r="M1535" s="83">
        <f t="shared" si="145"/>
        <v>0.88235294117647056</v>
      </c>
      <c r="N1535" s="81"/>
      <c r="O1535" s="71" t="str">
        <f t="shared" si="146"/>
        <v>2013-4-ext.</v>
      </c>
      <c r="P1535" s="81"/>
    </row>
    <row r="1536" spans="1:16" ht="13.5" thickBot="1" x14ac:dyDescent="0.25">
      <c r="A1536" s="134" t="s">
        <v>49</v>
      </c>
      <c r="B1536" s="135">
        <v>44</v>
      </c>
      <c r="C1536" s="135">
        <v>48</v>
      </c>
      <c r="D1536" s="135">
        <v>143</v>
      </c>
      <c r="E1536" s="138">
        <v>3.25</v>
      </c>
      <c r="F1536" s="135">
        <v>47116</v>
      </c>
      <c r="G1536" s="136">
        <v>4</v>
      </c>
      <c r="H1536" s="136">
        <v>2013</v>
      </c>
      <c r="I1536" s="137" t="s">
        <v>87</v>
      </c>
      <c r="J1536" s="81">
        <f>VLOOKUP(I1536,Meters!$A$1:$B$165,2,FALSE)</f>
        <v>366305</v>
      </c>
      <c r="K1536" s="81">
        <f t="shared" si="143"/>
        <v>8.8723877642947819E-6</v>
      </c>
      <c r="L1536" s="81">
        <f t="shared" si="144"/>
        <v>4.8721610944348819E-5</v>
      </c>
      <c r="M1536" s="83">
        <f t="shared" si="145"/>
        <v>0.91666666666666663</v>
      </c>
      <c r="N1536" s="81"/>
      <c r="O1536" s="71" t="str">
        <f t="shared" si="146"/>
        <v>2013-4-ext.</v>
      </c>
      <c r="P1536" s="81"/>
    </row>
    <row r="1537" spans="1:16" ht="13.5" thickBot="1" x14ac:dyDescent="0.25">
      <c r="A1537" s="134" t="s">
        <v>50</v>
      </c>
      <c r="B1537" s="135">
        <v>1</v>
      </c>
      <c r="C1537" s="135">
        <v>1</v>
      </c>
      <c r="D1537" s="135">
        <v>1</v>
      </c>
      <c r="E1537" s="135">
        <v>1</v>
      </c>
      <c r="F1537" s="135">
        <v>211</v>
      </c>
      <c r="G1537" s="136">
        <v>4</v>
      </c>
      <c r="H1537" s="136">
        <v>2013</v>
      </c>
      <c r="I1537" s="137" t="s">
        <v>87</v>
      </c>
      <c r="J1537" s="81">
        <f>VLOOKUP(I1537,Meters!$A$1:$B$165,2,FALSE)</f>
        <v>366305</v>
      </c>
      <c r="K1537" s="81">
        <f t="shared" si="143"/>
        <v>2.7299654659368558E-6</v>
      </c>
      <c r="L1537" s="81">
        <f t="shared" si="144"/>
        <v>9.6003785552112778E-6</v>
      </c>
      <c r="M1537" s="83">
        <f t="shared" si="145"/>
        <v>1</v>
      </c>
      <c r="N1537" s="81"/>
      <c r="O1537" s="71" t="str">
        <f t="shared" si="146"/>
        <v>2013-4-ext.</v>
      </c>
      <c r="P1537" s="81"/>
    </row>
    <row r="1538" spans="1:16" ht="13.5" thickBot="1" x14ac:dyDescent="0.25">
      <c r="A1538" s="134" t="s">
        <v>51</v>
      </c>
      <c r="B1538" s="135">
        <v>119</v>
      </c>
      <c r="C1538" s="135">
        <v>135</v>
      </c>
      <c r="D1538" s="135">
        <v>10492</v>
      </c>
      <c r="E1538" s="138">
        <v>88.168067226890798</v>
      </c>
      <c r="F1538" s="135">
        <v>521240</v>
      </c>
      <c r="G1538" s="136">
        <v>4</v>
      </c>
      <c r="H1538" s="136">
        <v>2013</v>
      </c>
      <c r="I1538" s="137" t="s">
        <v>87</v>
      </c>
      <c r="J1538" s="81">
        <f>VLOOKUP(I1538,Meters!$A$1:$B$165,2,FALSE)</f>
        <v>366305</v>
      </c>
      <c r="K1538" s="81">
        <f t="shared" si="143"/>
        <v>2.4069577872781097E-4</v>
      </c>
      <c r="L1538" s="81">
        <f t="shared" si="144"/>
        <v>1.9929512597548004E-4</v>
      </c>
      <c r="M1538" s="83">
        <f t="shared" si="145"/>
        <v>0.88148148148148153</v>
      </c>
      <c r="N1538" s="81"/>
      <c r="O1538" s="71" t="str">
        <f t="shared" si="146"/>
        <v/>
      </c>
      <c r="P1538" s="81"/>
    </row>
    <row r="1539" spans="1:16" ht="13.5" thickBot="1" x14ac:dyDescent="0.25">
      <c r="A1539" s="134" t="s">
        <v>52</v>
      </c>
      <c r="B1539" s="135">
        <v>46</v>
      </c>
      <c r="C1539" s="135">
        <v>85</v>
      </c>
      <c r="D1539" s="135">
        <v>4030</v>
      </c>
      <c r="E1539" s="138">
        <v>87.608695652173907</v>
      </c>
      <c r="F1539" s="135">
        <v>1094712</v>
      </c>
      <c r="G1539" s="136">
        <v>4</v>
      </c>
      <c r="H1539" s="136">
        <v>2013</v>
      </c>
      <c r="I1539" s="137" t="s">
        <v>87</v>
      </c>
      <c r="J1539" s="81">
        <f>VLOOKUP(I1539,Meters!$A$1:$B$165,2,FALSE)</f>
        <v>366305</v>
      </c>
      <c r="K1539" s="81">
        <f t="shared" si="143"/>
        <v>2.3916871364620715E-4</v>
      </c>
      <c r="L1539" s="81">
        <f t="shared" si="144"/>
        <v>1.0827992591111112E-3</v>
      </c>
      <c r="M1539" s="83">
        <f t="shared" si="145"/>
        <v>0.54117647058823526</v>
      </c>
      <c r="N1539" s="81"/>
      <c r="O1539" s="71" t="str">
        <f t="shared" si="146"/>
        <v>2013-4-ext.</v>
      </c>
      <c r="P1539" s="81"/>
    </row>
    <row r="1540" spans="1:16" ht="13.5" thickBot="1" x14ac:dyDescent="0.25">
      <c r="A1540" s="134" t="s">
        <v>53</v>
      </c>
      <c r="B1540" s="135">
        <v>238</v>
      </c>
      <c r="C1540" s="135">
        <v>307</v>
      </c>
      <c r="D1540" s="135">
        <v>19633</v>
      </c>
      <c r="E1540" s="138">
        <v>82.491596638655494</v>
      </c>
      <c r="F1540" s="135">
        <v>5371559</v>
      </c>
      <c r="G1540" s="136">
        <v>4</v>
      </c>
      <c r="H1540" s="136">
        <v>2013</v>
      </c>
      <c r="I1540" s="137" t="s">
        <v>87</v>
      </c>
      <c r="J1540" s="81">
        <f>VLOOKUP(I1540,Meters!$A$1:$B$165,2,FALSE)</f>
        <v>366305</v>
      </c>
      <c r="K1540" s="81">
        <f t="shared" si="143"/>
        <v>2.2519921005352233E-4</v>
      </c>
      <c r="L1540" s="81">
        <f t="shared" si="144"/>
        <v>1.026902700857305E-3</v>
      </c>
      <c r="M1540" s="83">
        <f t="shared" si="145"/>
        <v>0.77524429967426711</v>
      </c>
      <c r="N1540" s="81"/>
      <c r="O1540" s="71" t="str">
        <f t="shared" si="146"/>
        <v>2013-4-ext.</v>
      </c>
      <c r="P1540" s="81"/>
    </row>
    <row r="1541" spans="1:16" ht="13.5" thickBot="1" x14ac:dyDescent="0.25">
      <c r="A1541" s="111" t="s">
        <v>8</v>
      </c>
      <c r="B1541" s="112">
        <v>10</v>
      </c>
      <c r="C1541" s="112">
        <v>10</v>
      </c>
      <c r="D1541" s="112">
        <v>2308</v>
      </c>
      <c r="E1541" s="113">
        <v>230.8</v>
      </c>
      <c r="F1541" s="112">
        <v>44564</v>
      </c>
      <c r="G1541" s="114">
        <v>1</v>
      </c>
      <c r="H1541" s="114">
        <v>2014</v>
      </c>
      <c r="I1541" s="115" t="s">
        <v>95</v>
      </c>
      <c r="J1541" s="81">
        <f>VLOOKUP(I1541,Meters!$A$1:$B$165,2,FALSE)</f>
        <v>366815</v>
      </c>
      <c r="K1541" s="81">
        <f t="shared" ref="K1541:K1582" si="147">E1541/J1541</f>
        <v>6.2920000545233976E-4</v>
      </c>
      <c r="L1541" s="81">
        <f t="shared" ref="L1541:L1582" si="148">IFERROR(IF(ISBLANK(F1541),"",(E1541*(F1541/D1541)/J1541)*(1/60)),"")</f>
        <v>2.0248172330284569E-4</v>
      </c>
      <c r="M1541" s="83">
        <f t="shared" ref="M1541:M1582" si="149">B1541/C1541</f>
        <v>1</v>
      </c>
      <c r="N1541" s="81"/>
      <c r="O1541" s="71" t="str">
        <f t="shared" ref="O1541:O1582" si="150">IF((F1541/D1541)&gt;180,CONCATENATE(I1541,"-ext."),"")</f>
        <v/>
      </c>
      <c r="P1541" s="81"/>
    </row>
    <row r="1542" spans="1:16" ht="13.5" thickBot="1" x14ac:dyDescent="0.25">
      <c r="A1542" s="111" t="s">
        <v>9</v>
      </c>
      <c r="B1542" s="112">
        <v>29</v>
      </c>
      <c r="C1542" s="112">
        <v>29</v>
      </c>
      <c r="D1542" s="112">
        <v>1305</v>
      </c>
      <c r="E1542" s="112">
        <v>45</v>
      </c>
      <c r="F1542" s="112">
        <v>122753</v>
      </c>
      <c r="G1542" s="114">
        <v>1</v>
      </c>
      <c r="H1542" s="114">
        <v>2014</v>
      </c>
      <c r="I1542" s="115" t="s">
        <v>95</v>
      </c>
      <c r="J1542" s="81">
        <f>VLOOKUP(I1542,Meters!$A$1:$B$165,2,FALSE)</f>
        <v>366815</v>
      </c>
      <c r="K1542" s="81">
        <f t="shared" si="147"/>
        <v>1.2267764404400039E-4</v>
      </c>
      <c r="L1542" s="81">
        <f t="shared" si="148"/>
        <v>1.9232501710514914E-4</v>
      </c>
      <c r="M1542" s="83">
        <f t="shared" si="149"/>
        <v>1</v>
      </c>
      <c r="N1542" s="81"/>
      <c r="O1542" s="71" t="str">
        <f t="shared" si="150"/>
        <v/>
      </c>
      <c r="P1542" s="81"/>
    </row>
    <row r="1543" spans="1:16" ht="13.5" thickBot="1" x14ac:dyDescent="0.25">
      <c r="A1543" s="111" t="s">
        <v>10</v>
      </c>
      <c r="B1543" s="112">
        <v>0</v>
      </c>
      <c r="C1543" s="112">
        <v>2</v>
      </c>
      <c r="D1543" s="112">
        <v>23</v>
      </c>
      <c r="E1543" s="115"/>
      <c r="F1543" s="112">
        <v>473</v>
      </c>
      <c r="G1543" s="114">
        <v>1</v>
      </c>
      <c r="H1543" s="114">
        <v>2014</v>
      </c>
      <c r="I1543" s="115" t="s">
        <v>95</v>
      </c>
      <c r="J1543" s="81">
        <f>VLOOKUP(I1543,Meters!$A$1:$B$165,2,FALSE)</f>
        <v>366815</v>
      </c>
      <c r="K1543" s="81">
        <f t="shared" si="147"/>
        <v>0</v>
      </c>
      <c r="L1543" s="81">
        <f t="shared" si="148"/>
        <v>0</v>
      </c>
      <c r="M1543" s="83">
        <f t="shared" si="149"/>
        <v>0</v>
      </c>
      <c r="N1543" s="81"/>
      <c r="O1543" s="71" t="str">
        <f t="shared" si="150"/>
        <v/>
      </c>
      <c r="P1543" s="81"/>
    </row>
    <row r="1544" spans="1:16" ht="13.5" thickBot="1" x14ac:dyDescent="0.25">
      <c r="A1544" s="111" t="s">
        <v>11</v>
      </c>
      <c r="B1544" s="112">
        <v>11</v>
      </c>
      <c r="C1544" s="112">
        <v>23</v>
      </c>
      <c r="D1544" s="112">
        <v>250</v>
      </c>
      <c r="E1544" s="113">
        <v>22.727272727272702</v>
      </c>
      <c r="F1544" s="112">
        <v>45653</v>
      </c>
      <c r="G1544" s="114">
        <v>1</v>
      </c>
      <c r="H1544" s="114">
        <v>2014</v>
      </c>
      <c r="I1544" s="115" t="s">
        <v>95</v>
      </c>
      <c r="J1544" s="81">
        <f>VLOOKUP(I1544,Meters!$A$1:$B$165,2,FALSE)</f>
        <v>366815</v>
      </c>
      <c r="K1544" s="81">
        <f t="shared" si="147"/>
        <v>6.1958406082828407E-5</v>
      </c>
      <c r="L1544" s="81">
        <f t="shared" si="148"/>
        <v>1.8857247419329102E-4</v>
      </c>
      <c r="M1544" s="83">
        <f t="shared" si="149"/>
        <v>0.47826086956521741</v>
      </c>
      <c r="N1544" s="81"/>
      <c r="O1544" s="71" t="str">
        <f t="shared" si="150"/>
        <v>2014-1-ext.</v>
      </c>
      <c r="P1544" s="81"/>
    </row>
    <row r="1545" spans="1:16" ht="13.5" thickBot="1" x14ac:dyDescent="0.25">
      <c r="A1545" s="111" t="s">
        <v>12</v>
      </c>
      <c r="B1545" s="112">
        <v>38</v>
      </c>
      <c r="C1545" s="112">
        <v>104</v>
      </c>
      <c r="D1545" s="112">
        <v>6658</v>
      </c>
      <c r="E1545" s="113">
        <v>175.210526315789</v>
      </c>
      <c r="F1545" s="112">
        <v>757680</v>
      </c>
      <c r="G1545" s="114">
        <v>1</v>
      </c>
      <c r="H1545" s="114">
        <v>2014</v>
      </c>
      <c r="I1545" s="115" t="s">
        <v>95</v>
      </c>
      <c r="J1545" s="81">
        <f>VLOOKUP(I1545,Meters!$A$1:$B$165,2,FALSE)</f>
        <v>366815</v>
      </c>
      <c r="K1545" s="81">
        <f t="shared" si="147"/>
        <v>4.7765365733622942E-4</v>
      </c>
      <c r="L1545" s="81">
        <f t="shared" si="148"/>
        <v>9.0594929180563312E-4</v>
      </c>
      <c r="M1545" s="83">
        <f t="shared" si="149"/>
        <v>0.36538461538461536</v>
      </c>
      <c r="N1545" s="81"/>
      <c r="O1545" s="71" t="str">
        <f t="shared" si="150"/>
        <v/>
      </c>
      <c r="P1545" s="81"/>
    </row>
    <row r="1546" spans="1:16" ht="13.5" thickBot="1" x14ac:dyDescent="0.25">
      <c r="A1546" s="111" t="s">
        <v>13</v>
      </c>
      <c r="B1546" s="112">
        <v>38</v>
      </c>
      <c r="C1546" s="112">
        <v>48</v>
      </c>
      <c r="D1546" s="112">
        <v>2202</v>
      </c>
      <c r="E1546" s="113">
        <v>57.947368421052602</v>
      </c>
      <c r="F1546" s="112">
        <v>312386</v>
      </c>
      <c r="G1546" s="114">
        <v>1</v>
      </c>
      <c r="H1546" s="114">
        <v>2014</v>
      </c>
      <c r="I1546" s="115" t="s">
        <v>95</v>
      </c>
      <c r="J1546" s="81">
        <f>VLOOKUP(I1546,Meters!$A$1:$B$165,2,FALSE)</f>
        <v>366815</v>
      </c>
      <c r="K1546" s="81">
        <f t="shared" si="147"/>
        <v>1.5797436969876532E-4</v>
      </c>
      <c r="L1546" s="81">
        <f t="shared" si="148"/>
        <v>3.7351635976928934E-4</v>
      </c>
      <c r="M1546" s="83">
        <f t="shared" si="149"/>
        <v>0.79166666666666663</v>
      </c>
      <c r="N1546" s="81"/>
      <c r="O1546" s="71" t="str">
        <f t="shared" si="150"/>
        <v/>
      </c>
      <c r="P1546" s="81"/>
    </row>
    <row r="1547" spans="1:16" ht="13.5" thickBot="1" x14ac:dyDescent="0.25">
      <c r="A1547" s="111" t="s">
        <v>14</v>
      </c>
      <c r="B1547" s="112">
        <v>34</v>
      </c>
      <c r="C1547" s="112">
        <v>64</v>
      </c>
      <c r="D1547" s="112">
        <v>129</v>
      </c>
      <c r="E1547" s="113">
        <v>3.7941176470588198</v>
      </c>
      <c r="F1547" s="112">
        <v>15334</v>
      </c>
      <c r="G1547" s="114">
        <v>1</v>
      </c>
      <c r="H1547" s="114">
        <v>2014</v>
      </c>
      <c r="I1547" s="115" t="s">
        <v>95</v>
      </c>
      <c r="J1547" s="81">
        <f>VLOOKUP(I1547,Meters!$A$1:$B$165,2,FALSE)</f>
        <v>366815</v>
      </c>
      <c r="K1547" s="81">
        <f t="shared" si="147"/>
        <v>1.0343409203709826E-5</v>
      </c>
      <c r="L1547" s="81">
        <f t="shared" si="148"/>
        <v>2.0491710171794118E-5</v>
      </c>
      <c r="M1547" s="83">
        <f t="shared" si="149"/>
        <v>0.53125</v>
      </c>
      <c r="N1547" s="81"/>
      <c r="O1547" s="71" t="str">
        <f t="shared" si="150"/>
        <v/>
      </c>
      <c r="P1547" s="81"/>
    </row>
    <row r="1548" spans="1:16" ht="13.5" thickBot="1" x14ac:dyDescent="0.25">
      <c r="A1548" s="111" t="s">
        <v>15</v>
      </c>
      <c r="B1548" s="112">
        <v>32</v>
      </c>
      <c r="C1548" s="112">
        <v>34</v>
      </c>
      <c r="D1548" s="112">
        <v>3900</v>
      </c>
      <c r="E1548" s="113">
        <v>121.875</v>
      </c>
      <c r="F1548" s="112">
        <v>424446</v>
      </c>
      <c r="G1548" s="114">
        <v>1</v>
      </c>
      <c r="H1548" s="114">
        <v>2014</v>
      </c>
      <c r="I1548" s="115" t="s">
        <v>95</v>
      </c>
      <c r="J1548" s="81">
        <f>VLOOKUP(I1548,Meters!$A$1:$B$165,2,FALSE)</f>
        <v>366815</v>
      </c>
      <c r="K1548" s="81">
        <f t="shared" si="147"/>
        <v>3.3225195261916773E-4</v>
      </c>
      <c r="L1548" s="81">
        <f t="shared" si="148"/>
        <v>6.0266244564698829E-4</v>
      </c>
      <c r="M1548" s="83">
        <f t="shared" si="149"/>
        <v>0.94117647058823528</v>
      </c>
      <c r="N1548" s="81"/>
      <c r="O1548" s="71" t="str">
        <f t="shared" si="150"/>
        <v/>
      </c>
      <c r="P1548" s="81"/>
    </row>
    <row r="1549" spans="1:16" ht="13.5" thickBot="1" x14ac:dyDescent="0.25">
      <c r="A1549" s="111" t="s">
        <v>16</v>
      </c>
      <c r="B1549" s="112">
        <v>64</v>
      </c>
      <c r="C1549" s="112">
        <v>85</v>
      </c>
      <c r="D1549" s="112">
        <v>128</v>
      </c>
      <c r="E1549" s="112">
        <v>2</v>
      </c>
      <c r="F1549" s="112">
        <v>19400</v>
      </c>
      <c r="G1549" s="114">
        <v>1</v>
      </c>
      <c r="H1549" s="114">
        <v>2014</v>
      </c>
      <c r="I1549" s="115" t="s">
        <v>95</v>
      </c>
      <c r="J1549" s="81">
        <f>VLOOKUP(I1549,Meters!$A$1:$B$165,2,FALSE)</f>
        <v>366815</v>
      </c>
      <c r="K1549" s="81">
        <f t="shared" si="147"/>
        <v>5.4523397352889061E-6</v>
      </c>
      <c r="L1549" s="81">
        <f t="shared" si="148"/>
        <v>1.377283735216208E-5</v>
      </c>
      <c r="M1549" s="83">
        <f t="shared" si="149"/>
        <v>0.75294117647058822</v>
      </c>
      <c r="N1549" s="81"/>
      <c r="O1549" s="71" t="str">
        <f t="shared" si="150"/>
        <v/>
      </c>
      <c r="P1549" s="81"/>
    </row>
    <row r="1550" spans="1:16" ht="13.5" thickBot="1" x14ac:dyDescent="0.25">
      <c r="A1550" s="111" t="s">
        <v>17</v>
      </c>
      <c r="B1550" s="112">
        <v>3</v>
      </c>
      <c r="C1550" s="112">
        <v>4</v>
      </c>
      <c r="D1550" s="112">
        <v>20</v>
      </c>
      <c r="E1550" s="113">
        <v>6.6666666666666696</v>
      </c>
      <c r="F1550" s="112">
        <v>8099</v>
      </c>
      <c r="G1550" s="114">
        <v>1</v>
      </c>
      <c r="H1550" s="114">
        <v>2014</v>
      </c>
      <c r="I1550" s="115" t="s">
        <v>95</v>
      </c>
      <c r="J1550" s="81">
        <f>VLOOKUP(I1550,Meters!$A$1:$B$165,2,FALSE)</f>
        <v>366815</v>
      </c>
      <c r="K1550" s="81">
        <f t="shared" si="147"/>
        <v>1.8174465784296362E-5</v>
      </c>
      <c r="L1550" s="81">
        <f t="shared" si="148"/>
        <v>1.2266249865584687E-4</v>
      </c>
      <c r="M1550" s="83">
        <f t="shared" si="149"/>
        <v>0.75</v>
      </c>
      <c r="N1550" s="81"/>
      <c r="O1550" s="71" t="str">
        <f t="shared" si="150"/>
        <v>2014-1-ext.</v>
      </c>
      <c r="P1550" s="81"/>
    </row>
    <row r="1551" spans="1:16" ht="13.5" thickBot="1" x14ac:dyDescent="0.25">
      <c r="A1551" s="111" t="s">
        <v>18</v>
      </c>
      <c r="B1551" s="112">
        <v>210</v>
      </c>
      <c r="C1551" s="112">
        <v>294</v>
      </c>
      <c r="D1551" s="112">
        <v>0</v>
      </c>
      <c r="E1551" s="112">
        <v>0</v>
      </c>
      <c r="F1551" s="112">
        <v>0</v>
      </c>
      <c r="G1551" s="114">
        <v>1</v>
      </c>
      <c r="H1551" s="114">
        <v>2014</v>
      </c>
      <c r="I1551" s="115" t="s">
        <v>95</v>
      </c>
      <c r="J1551" s="81">
        <f>VLOOKUP(I1551,Meters!$A$1:$B$165,2,FALSE)</f>
        <v>366815</v>
      </c>
      <c r="K1551" s="81">
        <f t="shared" si="147"/>
        <v>0</v>
      </c>
      <c r="L1551" s="81" t="str">
        <f t="shared" si="148"/>
        <v/>
      </c>
      <c r="M1551" s="83">
        <f t="shared" si="149"/>
        <v>0.7142857142857143</v>
      </c>
      <c r="N1551" s="81"/>
      <c r="O1551" s="71" t="e">
        <f t="shared" si="150"/>
        <v>#DIV/0!</v>
      </c>
      <c r="P1551" s="81"/>
    </row>
    <row r="1552" spans="1:16" ht="13.5" thickBot="1" x14ac:dyDescent="0.25">
      <c r="A1552" s="111" t="s">
        <v>19</v>
      </c>
      <c r="B1552" s="112">
        <v>41</v>
      </c>
      <c r="C1552" s="112">
        <v>45</v>
      </c>
      <c r="D1552" s="112">
        <v>3720</v>
      </c>
      <c r="E1552" s="113">
        <v>90.731707317073202</v>
      </c>
      <c r="F1552" s="112">
        <v>355892</v>
      </c>
      <c r="G1552" s="114">
        <v>1</v>
      </c>
      <c r="H1552" s="114">
        <v>2014</v>
      </c>
      <c r="I1552" s="115" t="s">
        <v>95</v>
      </c>
      <c r="J1552" s="81">
        <f>VLOOKUP(I1552,Meters!$A$1:$B$165,2,FALSE)</f>
        <v>366815</v>
      </c>
      <c r="K1552" s="81">
        <f t="shared" si="147"/>
        <v>2.4735004652774067E-4</v>
      </c>
      <c r="L1552" s="81">
        <f t="shared" si="148"/>
        <v>3.943992059088293E-4</v>
      </c>
      <c r="M1552" s="83">
        <f t="shared" si="149"/>
        <v>0.91111111111111109</v>
      </c>
      <c r="N1552" s="81"/>
      <c r="O1552" s="71" t="str">
        <f t="shared" si="150"/>
        <v/>
      </c>
      <c r="P1552" s="81"/>
    </row>
    <row r="1553" spans="1:16" ht="13.5" thickBot="1" x14ac:dyDescent="0.25">
      <c r="A1553" s="111" t="s">
        <v>20</v>
      </c>
      <c r="B1553" s="112">
        <v>5</v>
      </c>
      <c r="C1553" s="112">
        <v>13</v>
      </c>
      <c r="D1553" s="112">
        <v>39</v>
      </c>
      <c r="E1553" s="113">
        <v>7.8</v>
      </c>
      <c r="F1553" s="112">
        <v>4600</v>
      </c>
      <c r="G1553" s="114">
        <v>1</v>
      </c>
      <c r="H1553" s="114">
        <v>2014</v>
      </c>
      <c r="I1553" s="115" t="s">
        <v>95</v>
      </c>
      <c r="J1553" s="81">
        <f>VLOOKUP(I1553,Meters!$A$1:$B$165,2,FALSE)</f>
        <v>366815</v>
      </c>
      <c r="K1553" s="81">
        <f t="shared" si="147"/>
        <v>2.1264124967626733E-5</v>
      </c>
      <c r="L1553" s="81">
        <f t="shared" si="148"/>
        <v>4.1801271303881611E-5</v>
      </c>
      <c r="M1553" s="83">
        <f t="shared" si="149"/>
        <v>0.38461538461538464</v>
      </c>
      <c r="N1553" s="81"/>
      <c r="O1553" s="71" t="str">
        <f t="shared" si="150"/>
        <v/>
      </c>
      <c r="P1553" s="81"/>
    </row>
    <row r="1554" spans="1:16" ht="13.5" thickBot="1" x14ac:dyDescent="0.25">
      <c r="A1554" s="111" t="s">
        <v>21</v>
      </c>
      <c r="B1554" s="112">
        <v>2</v>
      </c>
      <c r="C1554" s="112">
        <v>2</v>
      </c>
      <c r="D1554" s="112">
        <v>2</v>
      </c>
      <c r="E1554" s="112">
        <v>1</v>
      </c>
      <c r="F1554" s="112">
        <v>600</v>
      </c>
      <c r="G1554" s="114">
        <v>1</v>
      </c>
      <c r="H1554" s="114">
        <v>2014</v>
      </c>
      <c r="I1554" s="115" t="s">
        <v>95</v>
      </c>
      <c r="J1554" s="81">
        <f>VLOOKUP(I1554,Meters!$A$1:$B$165,2,FALSE)</f>
        <v>366815</v>
      </c>
      <c r="K1554" s="81">
        <f t="shared" si="147"/>
        <v>2.7261698676444531E-6</v>
      </c>
      <c r="L1554" s="81">
        <f t="shared" si="148"/>
        <v>1.3630849338222266E-5</v>
      </c>
      <c r="M1554" s="83">
        <f t="shared" si="149"/>
        <v>1</v>
      </c>
      <c r="N1554" s="81"/>
      <c r="O1554" s="71" t="str">
        <f t="shared" si="150"/>
        <v>2014-1-ext.</v>
      </c>
      <c r="P1554" s="81"/>
    </row>
    <row r="1555" spans="1:16" ht="13.5" thickBot="1" x14ac:dyDescent="0.25">
      <c r="A1555" s="111" t="s">
        <v>22</v>
      </c>
      <c r="B1555" s="112">
        <v>24</v>
      </c>
      <c r="C1555" s="112">
        <v>54</v>
      </c>
      <c r="D1555" s="112">
        <v>97</v>
      </c>
      <c r="E1555" s="113">
        <v>4.0416666666666696</v>
      </c>
      <c r="F1555" s="112">
        <v>8958</v>
      </c>
      <c r="G1555" s="114">
        <v>1</v>
      </c>
      <c r="H1555" s="114">
        <v>2014</v>
      </c>
      <c r="I1555" s="115" t="s">
        <v>95</v>
      </c>
      <c r="J1555" s="81">
        <f>VLOOKUP(I1555,Meters!$A$1:$B$165,2,FALSE)</f>
        <v>366815</v>
      </c>
      <c r="K1555" s="81">
        <f t="shared" si="147"/>
        <v>1.1018269881729673E-5</v>
      </c>
      <c r="L1555" s="81">
        <f t="shared" si="148"/>
        <v>1.6959048384971544E-5</v>
      </c>
      <c r="M1555" s="83">
        <f t="shared" si="149"/>
        <v>0.44444444444444442</v>
      </c>
      <c r="N1555" s="81"/>
      <c r="O1555" s="71" t="str">
        <f t="shared" si="150"/>
        <v/>
      </c>
      <c r="P1555" s="81"/>
    </row>
    <row r="1556" spans="1:16" ht="13.5" thickBot="1" x14ac:dyDescent="0.25">
      <c r="A1556" s="111" t="s">
        <v>23</v>
      </c>
      <c r="B1556" s="112">
        <v>20</v>
      </c>
      <c r="C1556" s="112">
        <v>21</v>
      </c>
      <c r="D1556" s="112">
        <v>1238</v>
      </c>
      <c r="E1556" s="113">
        <v>61.9</v>
      </c>
      <c r="F1556" s="112">
        <v>46597</v>
      </c>
      <c r="G1556" s="114">
        <v>1</v>
      </c>
      <c r="H1556" s="114">
        <v>2014</v>
      </c>
      <c r="I1556" s="115" t="s">
        <v>95</v>
      </c>
      <c r="J1556" s="81">
        <f>VLOOKUP(I1556,Meters!$A$1:$B$165,2,FALSE)</f>
        <v>366815</v>
      </c>
      <c r="K1556" s="81">
        <f t="shared" si="147"/>
        <v>1.6874991480719163E-4</v>
      </c>
      <c r="L1556" s="81">
        <f t="shared" si="148"/>
        <v>1.0585944776885714E-4</v>
      </c>
      <c r="M1556" s="83">
        <f t="shared" si="149"/>
        <v>0.95238095238095233</v>
      </c>
      <c r="N1556" s="81"/>
      <c r="O1556" s="71" t="str">
        <f t="shared" si="150"/>
        <v/>
      </c>
      <c r="P1556" s="81"/>
    </row>
    <row r="1557" spans="1:16" ht="13.5" thickBot="1" x14ac:dyDescent="0.25">
      <c r="A1557" s="111" t="s">
        <v>24</v>
      </c>
      <c r="B1557" s="112">
        <v>9</v>
      </c>
      <c r="C1557" s="112">
        <v>141</v>
      </c>
      <c r="D1557" s="112">
        <v>0</v>
      </c>
      <c r="E1557" s="112">
        <v>0</v>
      </c>
      <c r="F1557" s="112">
        <v>0</v>
      </c>
      <c r="G1557" s="114">
        <v>1</v>
      </c>
      <c r="H1557" s="114">
        <v>2014</v>
      </c>
      <c r="I1557" s="115" t="s">
        <v>95</v>
      </c>
      <c r="J1557" s="81">
        <f>VLOOKUP(I1557,Meters!$A$1:$B$165,2,FALSE)</f>
        <v>366815</v>
      </c>
      <c r="K1557" s="81">
        <f t="shared" si="147"/>
        <v>0</v>
      </c>
      <c r="L1557" s="81" t="str">
        <f t="shared" si="148"/>
        <v/>
      </c>
      <c r="M1557" s="83">
        <f t="shared" si="149"/>
        <v>6.3829787234042548E-2</v>
      </c>
      <c r="N1557" s="81"/>
      <c r="O1557" s="71" t="e">
        <f t="shared" si="150"/>
        <v>#DIV/0!</v>
      </c>
      <c r="P1557" s="81"/>
    </row>
    <row r="1558" spans="1:16" ht="13.5" thickBot="1" x14ac:dyDescent="0.25">
      <c r="A1558" s="111" t="s">
        <v>57</v>
      </c>
      <c r="B1558" s="112">
        <v>1</v>
      </c>
      <c r="C1558" s="112">
        <v>1</v>
      </c>
      <c r="D1558" s="112">
        <v>2144</v>
      </c>
      <c r="E1558" s="112">
        <v>2144</v>
      </c>
      <c r="F1558" s="112">
        <v>62176</v>
      </c>
      <c r="G1558" s="114">
        <v>1</v>
      </c>
      <c r="H1558" s="114">
        <v>2014</v>
      </c>
      <c r="I1558" s="115" t="s">
        <v>95</v>
      </c>
      <c r="J1558" s="81">
        <f>VLOOKUP(I1558,Meters!$A$1:$B$165,2,FALSE)</f>
        <v>366815</v>
      </c>
      <c r="K1558" s="81">
        <f t="shared" si="147"/>
        <v>5.8449081962297072E-3</v>
      </c>
      <c r="L1558" s="81">
        <f t="shared" si="148"/>
        <v>2.8250389615110251E-3</v>
      </c>
      <c r="M1558" s="83">
        <f t="shared" si="149"/>
        <v>1</v>
      </c>
      <c r="N1558" s="81"/>
      <c r="O1558" s="71" t="str">
        <f t="shared" si="150"/>
        <v/>
      </c>
      <c r="P1558" s="81"/>
    </row>
    <row r="1559" spans="1:16" ht="13.5" thickBot="1" x14ac:dyDescent="0.25">
      <c r="A1559" s="111" t="s">
        <v>26</v>
      </c>
      <c r="B1559" s="112">
        <v>15</v>
      </c>
      <c r="C1559" s="112">
        <v>16</v>
      </c>
      <c r="D1559" s="112">
        <v>5807</v>
      </c>
      <c r="E1559" s="113">
        <v>387.13333333333298</v>
      </c>
      <c r="F1559" s="112">
        <v>866432</v>
      </c>
      <c r="G1559" s="114">
        <v>1</v>
      </c>
      <c r="H1559" s="114">
        <v>2014</v>
      </c>
      <c r="I1559" s="115" t="s">
        <v>95</v>
      </c>
      <c r="J1559" s="81">
        <f>VLOOKUP(I1559,Meters!$A$1:$B$165,2,FALSE)</f>
        <v>366815</v>
      </c>
      <c r="K1559" s="81">
        <f t="shared" si="147"/>
        <v>1.0553912280940882E-3</v>
      </c>
      <c r="L1559" s="81">
        <f t="shared" si="148"/>
        <v>2.6244897897365737E-3</v>
      </c>
      <c r="M1559" s="83">
        <f t="shared" si="149"/>
        <v>0.9375</v>
      </c>
      <c r="N1559" s="81"/>
      <c r="O1559" s="71" t="str">
        <f t="shared" si="150"/>
        <v/>
      </c>
      <c r="P1559" s="81"/>
    </row>
    <row r="1560" spans="1:16" ht="13.5" thickBot="1" x14ac:dyDescent="0.25">
      <c r="A1560" s="111" t="s">
        <v>27</v>
      </c>
      <c r="B1560" s="112">
        <v>5</v>
      </c>
      <c r="C1560" s="112">
        <v>5</v>
      </c>
      <c r="D1560" s="112">
        <v>361</v>
      </c>
      <c r="E1560" s="113">
        <v>72.2</v>
      </c>
      <c r="F1560" s="112">
        <v>85571</v>
      </c>
      <c r="G1560" s="114">
        <v>1</v>
      </c>
      <c r="H1560" s="114">
        <v>2014</v>
      </c>
      <c r="I1560" s="115" t="s">
        <v>95</v>
      </c>
      <c r="J1560" s="81">
        <f>VLOOKUP(I1560,Meters!$A$1:$B$165,2,FALSE)</f>
        <v>366815</v>
      </c>
      <c r="K1560" s="81">
        <f t="shared" si="147"/>
        <v>1.968294644439295E-4</v>
      </c>
      <c r="L1560" s="81">
        <f t="shared" si="148"/>
        <v>7.7760360581401167E-4</v>
      </c>
      <c r="M1560" s="83">
        <f t="shared" si="149"/>
        <v>1</v>
      </c>
      <c r="N1560" s="81"/>
      <c r="O1560" s="71" t="str">
        <f t="shared" si="150"/>
        <v>2014-1-ext.</v>
      </c>
      <c r="P1560" s="81"/>
    </row>
    <row r="1561" spans="1:16" ht="13.5" thickBot="1" x14ac:dyDescent="0.25">
      <c r="A1561" s="111" t="s">
        <v>28</v>
      </c>
      <c r="B1561" s="112">
        <v>5</v>
      </c>
      <c r="C1561" s="112">
        <v>6</v>
      </c>
      <c r="D1561" s="112">
        <v>1340</v>
      </c>
      <c r="E1561" s="112">
        <v>268</v>
      </c>
      <c r="F1561" s="112">
        <v>68663</v>
      </c>
      <c r="G1561" s="114">
        <v>1</v>
      </c>
      <c r="H1561" s="114">
        <v>2014</v>
      </c>
      <c r="I1561" s="115" t="s">
        <v>95</v>
      </c>
      <c r="J1561" s="81">
        <f>VLOOKUP(I1561,Meters!$A$1:$B$165,2,FALSE)</f>
        <v>366815</v>
      </c>
      <c r="K1561" s="81">
        <f t="shared" si="147"/>
        <v>7.306135245287134E-4</v>
      </c>
      <c r="L1561" s="81">
        <f t="shared" si="148"/>
        <v>6.2395667207357024E-4</v>
      </c>
      <c r="M1561" s="83">
        <f t="shared" si="149"/>
        <v>0.83333333333333337</v>
      </c>
      <c r="N1561" s="81"/>
      <c r="O1561" s="71" t="str">
        <f t="shared" si="150"/>
        <v/>
      </c>
      <c r="P1561" s="81"/>
    </row>
    <row r="1562" spans="1:16" ht="13.5" thickBot="1" x14ac:dyDescent="0.25">
      <c r="A1562" s="111" t="s">
        <v>30</v>
      </c>
      <c r="B1562" s="112">
        <v>605</v>
      </c>
      <c r="C1562" s="112">
        <v>606</v>
      </c>
      <c r="D1562" s="112">
        <v>6573</v>
      </c>
      <c r="E1562" s="113">
        <v>10.8644628099174</v>
      </c>
      <c r="F1562" s="112">
        <v>617357</v>
      </c>
      <c r="G1562" s="114">
        <v>1</v>
      </c>
      <c r="H1562" s="114">
        <v>2014</v>
      </c>
      <c r="I1562" s="115" t="s">
        <v>95</v>
      </c>
      <c r="J1562" s="81">
        <f>VLOOKUP(I1562,Meters!$A$1:$B$165,2,FALSE)</f>
        <v>366815</v>
      </c>
      <c r="K1562" s="81">
        <f t="shared" si="147"/>
        <v>2.9618371140540599E-5</v>
      </c>
      <c r="L1562" s="81">
        <f t="shared" si="148"/>
        <v>4.6364188732214419E-5</v>
      </c>
      <c r="M1562" s="83">
        <f t="shared" si="149"/>
        <v>0.99834983498349839</v>
      </c>
      <c r="N1562" s="81"/>
      <c r="O1562" s="71" t="str">
        <f t="shared" si="150"/>
        <v/>
      </c>
      <c r="P1562" s="81"/>
    </row>
    <row r="1563" spans="1:16" ht="13.5" thickBot="1" x14ac:dyDescent="0.25">
      <c r="A1563" s="111" t="s">
        <v>31</v>
      </c>
      <c r="B1563" s="112">
        <v>52</v>
      </c>
      <c r="C1563" s="112">
        <v>90</v>
      </c>
      <c r="D1563" s="112">
        <v>8782</v>
      </c>
      <c r="E1563" s="113">
        <v>168.88461538461499</v>
      </c>
      <c r="F1563" s="112">
        <v>705403</v>
      </c>
      <c r="G1563" s="114">
        <v>1</v>
      </c>
      <c r="H1563" s="114">
        <v>2014</v>
      </c>
      <c r="I1563" s="115" t="s">
        <v>95</v>
      </c>
      <c r="J1563" s="81">
        <f>VLOOKUP(I1563,Meters!$A$1:$B$165,2,FALSE)</f>
        <v>366815</v>
      </c>
      <c r="K1563" s="81">
        <f t="shared" si="147"/>
        <v>4.6040814957026019E-4</v>
      </c>
      <c r="L1563" s="81">
        <f t="shared" si="148"/>
        <v>6.1636166767499857E-4</v>
      </c>
      <c r="M1563" s="83">
        <f t="shared" si="149"/>
        <v>0.57777777777777772</v>
      </c>
      <c r="N1563" s="81"/>
      <c r="O1563" s="71" t="str">
        <f t="shared" si="150"/>
        <v/>
      </c>
      <c r="P1563" s="81"/>
    </row>
    <row r="1564" spans="1:16" ht="13.5" thickBot="1" x14ac:dyDescent="0.25">
      <c r="A1564" s="111" t="s">
        <v>32</v>
      </c>
      <c r="B1564" s="112">
        <v>13</v>
      </c>
      <c r="C1564" s="112">
        <v>15</v>
      </c>
      <c r="D1564" s="112">
        <v>2385</v>
      </c>
      <c r="E1564" s="113">
        <v>183.461538461538</v>
      </c>
      <c r="F1564" s="112">
        <v>492718</v>
      </c>
      <c r="G1564" s="114">
        <v>1</v>
      </c>
      <c r="H1564" s="114">
        <v>2014</v>
      </c>
      <c r="I1564" s="115" t="s">
        <v>95</v>
      </c>
      <c r="J1564" s="81">
        <f>VLOOKUP(I1564,Meters!$A$1:$B$165,2,FALSE)</f>
        <v>366815</v>
      </c>
      <c r="K1564" s="81">
        <f t="shared" si="147"/>
        <v>5.0014731802553879E-4</v>
      </c>
      <c r="L1564" s="81">
        <f t="shared" si="148"/>
        <v>1.722093544674405E-3</v>
      </c>
      <c r="M1564" s="83">
        <f t="shared" si="149"/>
        <v>0.8666666666666667</v>
      </c>
      <c r="N1564" s="81"/>
      <c r="O1564" s="71" t="str">
        <f t="shared" si="150"/>
        <v>2014-1-ext.</v>
      </c>
      <c r="P1564" s="81"/>
    </row>
    <row r="1565" spans="1:16" ht="13.5" thickBot="1" x14ac:dyDescent="0.25">
      <c r="A1565" s="111" t="s">
        <v>33</v>
      </c>
      <c r="B1565" s="112">
        <v>4</v>
      </c>
      <c r="C1565" s="112">
        <v>10</v>
      </c>
      <c r="D1565" s="112">
        <v>799</v>
      </c>
      <c r="E1565" s="113">
        <v>199.75</v>
      </c>
      <c r="F1565" s="112">
        <v>378747</v>
      </c>
      <c r="G1565" s="114">
        <v>1</v>
      </c>
      <c r="H1565" s="114">
        <v>2014</v>
      </c>
      <c r="I1565" s="115" t="s">
        <v>95</v>
      </c>
      <c r="J1565" s="81">
        <f>VLOOKUP(I1565,Meters!$A$1:$B$165,2,FALSE)</f>
        <v>366815</v>
      </c>
      <c r="K1565" s="81">
        <f t="shared" si="147"/>
        <v>5.4455243106197942E-4</v>
      </c>
      <c r="L1565" s="81">
        <f t="shared" si="148"/>
        <v>4.3022027452530569E-3</v>
      </c>
      <c r="M1565" s="83">
        <f t="shared" si="149"/>
        <v>0.4</v>
      </c>
      <c r="N1565" s="81"/>
      <c r="O1565" s="71" t="str">
        <f t="shared" si="150"/>
        <v>2014-1-ext.</v>
      </c>
      <c r="P1565" s="81"/>
    </row>
    <row r="1566" spans="1:16" ht="13.5" thickBot="1" x14ac:dyDescent="0.25">
      <c r="A1566" s="111" t="s">
        <v>35</v>
      </c>
      <c r="B1566" s="112">
        <v>3</v>
      </c>
      <c r="C1566" s="112">
        <v>3</v>
      </c>
      <c r="D1566" s="112">
        <v>2147</v>
      </c>
      <c r="E1566" s="113">
        <v>715.66666666666697</v>
      </c>
      <c r="F1566" s="112">
        <v>416321</v>
      </c>
      <c r="G1566" s="114">
        <v>1</v>
      </c>
      <c r="H1566" s="114">
        <v>2014</v>
      </c>
      <c r="I1566" s="115" t="s">
        <v>95</v>
      </c>
      <c r="J1566" s="81">
        <f>VLOOKUP(I1566,Meters!$A$1:$B$165,2,FALSE)</f>
        <v>366815</v>
      </c>
      <c r="K1566" s="81">
        <f t="shared" si="147"/>
        <v>1.9510289019442142E-3</v>
      </c>
      <c r="L1566" s="81">
        <f t="shared" si="148"/>
        <v>6.305343141486704E-3</v>
      </c>
      <c r="M1566" s="83">
        <f t="shared" si="149"/>
        <v>1</v>
      </c>
      <c r="N1566" s="81"/>
      <c r="O1566" s="71" t="str">
        <f t="shared" si="150"/>
        <v>2014-1-ext.</v>
      </c>
      <c r="P1566" s="81"/>
    </row>
    <row r="1567" spans="1:16" ht="13.5" thickBot="1" x14ac:dyDescent="0.25">
      <c r="A1567" s="111" t="s">
        <v>36</v>
      </c>
      <c r="B1567" s="112">
        <v>65</v>
      </c>
      <c r="C1567" s="112">
        <v>132</v>
      </c>
      <c r="D1567" s="112">
        <v>2249</v>
      </c>
      <c r="E1567" s="113">
        <v>34.6</v>
      </c>
      <c r="F1567" s="112">
        <v>84993</v>
      </c>
      <c r="G1567" s="114">
        <v>1</v>
      </c>
      <c r="H1567" s="114">
        <v>2014</v>
      </c>
      <c r="I1567" s="115" t="s">
        <v>95</v>
      </c>
      <c r="J1567" s="81">
        <f>VLOOKUP(I1567,Meters!$A$1:$B$165,2,FALSE)</f>
        <v>366815</v>
      </c>
      <c r="K1567" s="81">
        <f t="shared" si="147"/>
        <v>9.4325477420498076E-5</v>
      </c>
      <c r="L1567" s="81">
        <f t="shared" si="148"/>
        <v>5.9411629630949996E-5</v>
      </c>
      <c r="M1567" s="83">
        <f t="shared" si="149"/>
        <v>0.49242424242424243</v>
      </c>
      <c r="N1567" s="81"/>
      <c r="O1567" s="71" t="str">
        <f t="shared" si="150"/>
        <v/>
      </c>
      <c r="P1567" s="81"/>
    </row>
    <row r="1568" spans="1:16" ht="13.5" thickBot="1" x14ac:dyDescent="0.25">
      <c r="A1568" s="111" t="s">
        <v>37</v>
      </c>
      <c r="B1568" s="112">
        <v>7</v>
      </c>
      <c r="C1568" s="112">
        <v>30</v>
      </c>
      <c r="D1568" s="112">
        <v>84</v>
      </c>
      <c r="E1568" s="112">
        <v>12</v>
      </c>
      <c r="F1568" s="112">
        <v>5281</v>
      </c>
      <c r="G1568" s="114">
        <v>1</v>
      </c>
      <c r="H1568" s="114">
        <v>2014</v>
      </c>
      <c r="I1568" s="115" t="s">
        <v>95</v>
      </c>
      <c r="J1568" s="81">
        <f>VLOOKUP(I1568,Meters!$A$1:$B$165,2,FALSE)</f>
        <v>366815</v>
      </c>
      <c r="K1568" s="81">
        <f t="shared" si="147"/>
        <v>3.2714038411733435E-5</v>
      </c>
      <c r="L1568" s="81">
        <f t="shared" si="148"/>
        <v>3.4278340645310373E-5</v>
      </c>
      <c r="M1568" s="83">
        <f t="shared" si="149"/>
        <v>0.23333333333333334</v>
      </c>
      <c r="N1568" s="81"/>
      <c r="O1568" s="71" t="str">
        <f t="shared" si="150"/>
        <v/>
      </c>
      <c r="P1568" s="81"/>
    </row>
    <row r="1569" spans="1:16" ht="13.5" thickBot="1" x14ac:dyDescent="0.25">
      <c r="A1569" s="111" t="s">
        <v>38</v>
      </c>
      <c r="B1569" s="112">
        <v>130</v>
      </c>
      <c r="C1569" s="112">
        <v>160</v>
      </c>
      <c r="D1569" s="112">
        <v>17626</v>
      </c>
      <c r="E1569" s="113">
        <v>135.58461538461501</v>
      </c>
      <c r="F1569" s="112">
        <v>1534877</v>
      </c>
      <c r="G1569" s="114">
        <v>1</v>
      </c>
      <c r="H1569" s="114">
        <v>2014</v>
      </c>
      <c r="I1569" s="115" t="s">
        <v>95</v>
      </c>
      <c r="J1569" s="81">
        <f>VLOOKUP(I1569,Meters!$A$1:$B$165,2,FALSE)</f>
        <v>366815</v>
      </c>
      <c r="K1569" s="81">
        <f t="shared" si="147"/>
        <v>3.6962669297769992E-4</v>
      </c>
      <c r="L1569" s="81">
        <f t="shared" si="148"/>
        <v>5.3645325999237224E-4</v>
      </c>
      <c r="M1569" s="83">
        <f t="shared" si="149"/>
        <v>0.8125</v>
      </c>
      <c r="N1569" s="81"/>
      <c r="O1569" s="71" t="str">
        <f t="shared" si="150"/>
        <v/>
      </c>
      <c r="P1569" s="81"/>
    </row>
    <row r="1570" spans="1:16" ht="13.5" thickBot="1" x14ac:dyDescent="0.25">
      <c r="A1570" s="111" t="s">
        <v>39</v>
      </c>
      <c r="B1570" s="112">
        <v>19</v>
      </c>
      <c r="C1570" s="112">
        <v>20</v>
      </c>
      <c r="D1570" s="112">
        <v>7040</v>
      </c>
      <c r="E1570" s="113">
        <v>370.52631578947398</v>
      </c>
      <c r="F1570" s="112">
        <v>237102</v>
      </c>
      <c r="G1570" s="114">
        <v>1</v>
      </c>
      <c r="H1570" s="114">
        <v>2014</v>
      </c>
      <c r="I1570" s="115" t="s">
        <v>95</v>
      </c>
      <c r="J1570" s="81">
        <f>VLOOKUP(I1570,Meters!$A$1:$B$165,2,FALSE)</f>
        <v>366815</v>
      </c>
      <c r="K1570" s="81">
        <f t="shared" si="147"/>
        <v>1.010117677274577E-3</v>
      </c>
      <c r="L1570" s="81">
        <f t="shared" si="148"/>
        <v>5.6700028768266275E-4</v>
      </c>
      <c r="M1570" s="83">
        <f t="shared" si="149"/>
        <v>0.95</v>
      </c>
      <c r="N1570" s="81"/>
      <c r="O1570" s="71" t="str">
        <f t="shared" si="150"/>
        <v/>
      </c>
      <c r="P1570" s="81"/>
    </row>
    <row r="1571" spans="1:16" ht="13.5" thickBot="1" x14ac:dyDescent="0.25">
      <c r="A1571" s="111" t="s">
        <v>40</v>
      </c>
      <c r="B1571" s="112">
        <v>3</v>
      </c>
      <c r="C1571" s="112">
        <v>3</v>
      </c>
      <c r="D1571" s="112">
        <v>2540</v>
      </c>
      <c r="E1571" s="113">
        <v>846.66666666666697</v>
      </c>
      <c r="F1571" s="112">
        <v>117662</v>
      </c>
      <c r="G1571" s="114">
        <v>1</v>
      </c>
      <c r="H1571" s="114">
        <v>2014</v>
      </c>
      <c r="I1571" s="115" t="s">
        <v>95</v>
      </c>
      <c r="J1571" s="81">
        <f>VLOOKUP(I1571,Meters!$A$1:$B$165,2,FALSE)</f>
        <v>366815</v>
      </c>
      <c r="K1571" s="81">
        <f t="shared" si="147"/>
        <v>2.3081571546056377E-3</v>
      </c>
      <c r="L1571" s="81">
        <f t="shared" si="148"/>
        <v>1.7820366609265651E-3</v>
      </c>
      <c r="M1571" s="83">
        <f t="shared" si="149"/>
        <v>1</v>
      </c>
      <c r="N1571" s="81"/>
      <c r="O1571" s="71" t="str">
        <f t="shared" si="150"/>
        <v/>
      </c>
      <c r="P1571" s="81"/>
    </row>
    <row r="1572" spans="1:16" ht="13.5" thickBot="1" x14ac:dyDescent="0.25">
      <c r="A1572" s="111" t="s">
        <v>41</v>
      </c>
      <c r="B1572" s="112">
        <v>4</v>
      </c>
      <c r="C1572" s="112">
        <v>5</v>
      </c>
      <c r="D1572" s="112">
        <v>68</v>
      </c>
      <c r="E1572" s="112">
        <v>17</v>
      </c>
      <c r="F1572" s="112">
        <v>12460</v>
      </c>
      <c r="G1572" s="114">
        <v>1</v>
      </c>
      <c r="H1572" s="114">
        <v>2014</v>
      </c>
      <c r="I1572" s="115" t="s">
        <v>95</v>
      </c>
      <c r="J1572" s="81">
        <f>VLOOKUP(I1572,Meters!$A$1:$B$165,2,FALSE)</f>
        <v>366815</v>
      </c>
      <c r="K1572" s="81">
        <f t="shared" si="147"/>
        <v>4.6344887749955702E-5</v>
      </c>
      <c r="L1572" s="81">
        <f t="shared" si="148"/>
        <v>1.4153365229520787E-4</v>
      </c>
      <c r="M1572" s="83">
        <f t="shared" si="149"/>
        <v>0.8</v>
      </c>
      <c r="N1572" s="81"/>
      <c r="O1572" s="71" t="str">
        <f t="shared" si="150"/>
        <v>2014-1-ext.</v>
      </c>
      <c r="P1572" s="81"/>
    </row>
    <row r="1573" spans="1:16" ht="13.5" thickBot="1" x14ac:dyDescent="0.25">
      <c r="A1573" s="111" t="s">
        <v>43</v>
      </c>
      <c r="B1573" s="112">
        <v>14</v>
      </c>
      <c r="C1573" s="112">
        <v>15</v>
      </c>
      <c r="D1573" s="112">
        <v>801</v>
      </c>
      <c r="E1573" s="113">
        <v>57.214285714285701</v>
      </c>
      <c r="F1573" s="112">
        <v>195974</v>
      </c>
      <c r="G1573" s="114">
        <v>1</v>
      </c>
      <c r="H1573" s="114">
        <v>2014</v>
      </c>
      <c r="I1573" s="115" t="s">
        <v>95</v>
      </c>
      <c r="J1573" s="81">
        <f>VLOOKUP(I1573,Meters!$A$1:$B$165,2,FALSE)</f>
        <v>366815</v>
      </c>
      <c r="K1573" s="81">
        <f t="shared" si="147"/>
        <v>1.5597586171308615E-4</v>
      </c>
      <c r="L1573" s="81">
        <f t="shared" si="148"/>
        <v>6.3602192100208792E-4</v>
      </c>
      <c r="M1573" s="83">
        <f t="shared" si="149"/>
        <v>0.93333333333333335</v>
      </c>
      <c r="N1573" s="81"/>
      <c r="O1573" s="71" t="str">
        <f t="shared" si="150"/>
        <v>2014-1-ext.</v>
      </c>
      <c r="P1573" s="81"/>
    </row>
    <row r="1574" spans="1:16" ht="13.5" thickBot="1" x14ac:dyDescent="0.25">
      <c r="A1574" s="111" t="s">
        <v>44</v>
      </c>
      <c r="B1574" s="112">
        <v>9</v>
      </c>
      <c r="C1574" s="112">
        <v>12</v>
      </c>
      <c r="D1574" s="112">
        <v>293</v>
      </c>
      <c r="E1574" s="113">
        <v>32.5555555555556</v>
      </c>
      <c r="F1574" s="112">
        <v>77794</v>
      </c>
      <c r="G1574" s="114">
        <v>1</v>
      </c>
      <c r="H1574" s="114">
        <v>2014</v>
      </c>
      <c r="I1574" s="115" t="s">
        <v>95</v>
      </c>
      <c r="J1574" s="81">
        <f>VLOOKUP(I1574,Meters!$A$1:$B$165,2,FALSE)</f>
        <v>366815</v>
      </c>
      <c r="K1574" s="81">
        <f t="shared" si="147"/>
        <v>8.8751974579980646E-5</v>
      </c>
      <c r="L1574" s="81">
        <f t="shared" si="148"/>
        <v>3.9274010867320898E-4</v>
      </c>
      <c r="M1574" s="83">
        <f t="shared" si="149"/>
        <v>0.75</v>
      </c>
      <c r="N1574" s="81"/>
      <c r="O1574" s="71" t="str">
        <f t="shared" si="150"/>
        <v>2014-1-ext.</v>
      </c>
      <c r="P1574" s="81"/>
    </row>
    <row r="1575" spans="1:16" ht="13.5" thickBot="1" x14ac:dyDescent="0.25">
      <c r="A1575" s="111" t="s">
        <v>45</v>
      </c>
      <c r="B1575" s="112">
        <v>18</v>
      </c>
      <c r="C1575" s="112">
        <v>22</v>
      </c>
      <c r="D1575" s="112">
        <v>523</v>
      </c>
      <c r="E1575" s="113">
        <v>29.0555555555556</v>
      </c>
      <c r="F1575" s="112">
        <v>81881</v>
      </c>
      <c r="G1575" s="114">
        <v>1</v>
      </c>
      <c r="H1575" s="114">
        <v>2014</v>
      </c>
      <c r="I1575" s="115" t="s">
        <v>95</v>
      </c>
      <c r="J1575" s="81">
        <f>VLOOKUP(I1575,Meters!$A$1:$B$165,2,FALSE)</f>
        <v>366815</v>
      </c>
      <c r="K1575" s="81">
        <f t="shared" si="147"/>
        <v>7.9210380043225062E-5</v>
      </c>
      <c r="L1575" s="81">
        <f t="shared" si="148"/>
        <v>2.066865879005516E-4</v>
      </c>
      <c r="M1575" s="83">
        <f t="shared" si="149"/>
        <v>0.81818181818181823</v>
      </c>
      <c r="N1575" s="81"/>
      <c r="O1575" s="71" t="str">
        <f t="shared" si="150"/>
        <v/>
      </c>
      <c r="P1575" s="81"/>
    </row>
    <row r="1576" spans="1:16" ht="13.5" thickBot="1" x14ac:dyDescent="0.25">
      <c r="A1576" s="111" t="s">
        <v>46</v>
      </c>
      <c r="B1576" s="112">
        <v>48</v>
      </c>
      <c r="C1576" s="112">
        <v>86</v>
      </c>
      <c r="D1576" s="112">
        <v>4900</v>
      </c>
      <c r="E1576" s="113">
        <v>102.083333333333</v>
      </c>
      <c r="F1576" s="112">
        <v>945177</v>
      </c>
      <c r="G1576" s="114">
        <v>1</v>
      </c>
      <c r="H1576" s="114">
        <v>2014</v>
      </c>
      <c r="I1576" s="115" t="s">
        <v>95</v>
      </c>
      <c r="J1576" s="81">
        <f>VLOOKUP(I1576,Meters!$A$1:$B$165,2,FALSE)</f>
        <v>366815</v>
      </c>
      <c r="K1576" s="81">
        <f t="shared" si="147"/>
        <v>2.7829650732203701E-4</v>
      </c>
      <c r="L1576" s="81">
        <f t="shared" si="148"/>
        <v>8.9469203367728231E-4</v>
      </c>
      <c r="M1576" s="83">
        <f t="shared" si="149"/>
        <v>0.55813953488372092</v>
      </c>
      <c r="N1576" s="81"/>
      <c r="O1576" s="71" t="str">
        <f t="shared" si="150"/>
        <v>2014-1-ext.</v>
      </c>
      <c r="P1576" s="81"/>
    </row>
    <row r="1577" spans="1:16" ht="13.5" thickBot="1" x14ac:dyDescent="0.25">
      <c r="A1577" s="111" t="s">
        <v>47</v>
      </c>
      <c r="B1577" s="112">
        <v>23</v>
      </c>
      <c r="C1577" s="112">
        <v>54</v>
      </c>
      <c r="D1577" s="112">
        <v>429</v>
      </c>
      <c r="E1577" s="113">
        <v>18.652173913043502</v>
      </c>
      <c r="F1577" s="112">
        <v>37620</v>
      </c>
      <c r="G1577" s="114">
        <v>1</v>
      </c>
      <c r="H1577" s="114">
        <v>2014</v>
      </c>
      <c r="I1577" s="115" t="s">
        <v>95</v>
      </c>
      <c r="J1577" s="81">
        <f>VLOOKUP(I1577,Meters!$A$1:$B$165,2,FALSE)</f>
        <v>366815</v>
      </c>
      <c r="K1577" s="81">
        <f t="shared" si="147"/>
        <v>5.0848994487803121E-5</v>
      </c>
      <c r="L1577" s="81">
        <f t="shared" si="148"/>
        <v>7.4317761174481477E-5</v>
      </c>
      <c r="M1577" s="83">
        <f t="shared" si="149"/>
        <v>0.42592592592592593</v>
      </c>
      <c r="N1577" s="81"/>
      <c r="O1577" s="71" t="str">
        <f t="shared" si="150"/>
        <v/>
      </c>
      <c r="P1577" s="81"/>
    </row>
    <row r="1578" spans="1:16" ht="13.5" thickBot="1" x14ac:dyDescent="0.25">
      <c r="A1578" s="111" t="s">
        <v>48</v>
      </c>
      <c r="B1578" s="112">
        <v>8</v>
      </c>
      <c r="C1578" s="112">
        <v>8</v>
      </c>
      <c r="D1578" s="112">
        <v>28</v>
      </c>
      <c r="E1578" s="113">
        <v>3.5</v>
      </c>
      <c r="F1578" s="112">
        <v>12283</v>
      </c>
      <c r="G1578" s="114">
        <v>1</v>
      </c>
      <c r="H1578" s="114">
        <v>2014</v>
      </c>
      <c r="I1578" s="115" t="s">
        <v>95</v>
      </c>
      <c r="J1578" s="81">
        <f>VLOOKUP(I1578,Meters!$A$1:$B$165,2,FALSE)</f>
        <v>366815</v>
      </c>
      <c r="K1578" s="81">
        <f t="shared" si="147"/>
        <v>9.5415945367555855E-6</v>
      </c>
      <c r="L1578" s="81">
        <f t="shared" si="148"/>
        <v>6.976155100891002E-5</v>
      </c>
      <c r="M1578" s="83">
        <f t="shared" si="149"/>
        <v>1</v>
      </c>
      <c r="N1578" s="81"/>
      <c r="O1578" s="71" t="str">
        <f t="shared" si="150"/>
        <v>2014-1-ext.</v>
      </c>
      <c r="P1578" s="81"/>
    </row>
    <row r="1579" spans="1:16" ht="13.5" thickBot="1" x14ac:dyDescent="0.25">
      <c r="A1579" s="111" t="s">
        <v>49</v>
      </c>
      <c r="B1579" s="112">
        <v>33</v>
      </c>
      <c r="C1579" s="112">
        <v>38</v>
      </c>
      <c r="D1579" s="112">
        <v>69</v>
      </c>
      <c r="E1579" s="113">
        <v>2.0909090909090899</v>
      </c>
      <c r="F1579" s="112">
        <v>24704</v>
      </c>
      <c r="G1579" s="114">
        <v>1</v>
      </c>
      <c r="H1579" s="114">
        <v>2014</v>
      </c>
      <c r="I1579" s="115" t="s">
        <v>95</v>
      </c>
      <c r="J1579" s="81">
        <f>VLOOKUP(I1579,Meters!$A$1:$B$165,2,FALSE)</f>
        <v>366815</v>
      </c>
      <c r="K1579" s="81">
        <f t="shared" si="147"/>
        <v>5.7001733596202175E-6</v>
      </c>
      <c r="L1579" s="81">
        <f t="shared" si="148"/>
        <v>3.4013788086004307E-5</v>
      </c>
      <c r="M1579" s="83">
        <f t="shared" si="149"/>
        <v>0.86842105263157898</v>
      </c>
      <c r="N1579" s="81"/>
      <c r="O1579" s="71" t="str">
        <f t="shared" si="150"/>
        <v>2014-1-ext.</v>
      </c>
      <c r="P1579" s="81"/>
    </row>
    <row r="1580" spans="1:16" ht="13.5" thickBot="1" x14ac:dyDescent="0.25">
      <c r="A1580" s="111" t="s">
        <v>51</v>
      </c>
      <c r="B1580" s="112">
        <v>113</v>
      </c>
      <c r="C1580" s="112">
        <v>127</v>
      </c>
      <c r="D1580" s="112">
        <v>12070</v>
      </c>
      <c r="E1580" s="113">
        <v>106.814159292035</v>
      </c>
      <c r="F1580" s="112">
        <v>699195</v>
      </c>
      <c r="G1580" s="114">
        <v>1</v>
      </c>
      <c r="H1580" s="114">
        <v>2014</v>
      </c>
      <c r="I1580" s="115" t="s">
        <v>95</v>
      </c>
      <c r="J1580" s="81">
        <f>VLOOKUP(I1580,Meters!$A$1:$B$165,2,FALSE)</f>
        <v>366815</v>
      </c>
      <c r="K1580" s="81">
        <f t="shared" si="147"/>
        <v>2.9119354249972058E-4</v>
      </c>
      <c r="L1580" s="81">
        <f t="shared" si="148"/>
        <v>2.811392832754655E-4</v>
      </c>
      <c r="M1580" s="83">
        <f t="shared" si="149"/>
        <v>0.88976377952755903</v>
      </c>
      <c r="N1580" s="81"/>
      <c r="O1580" s="71" t="str">
        <f t="shared" si="150"/>
        <v/>
      </c>
      <c r="P1580" s="81"/>
    </row>
    <row r="1581" spans="1:16" ht="13.5" thickBot="1" x14ac:dyDescent="0.25">
      <c r="A1581" s="111" t="s">
        <v>52</v>
      </c>
      <c r="B1581" s="112">
        <v>43</v>
      </c>
      <c r="C1581" s="112">
        <v>60</v>
      </c>
      <c r="D1581" s="112">
        <v>9215</v>
      </c>
      <c r="E1581" s="113">
        <v>214.302325581395</v>
      </c>
      <c r="F1581" s="112">
        <v>870880</v>
      </c>
      <c r="G1581" s="114">
        <v>1</v>
      </c>
      <c r="H1581" s="114">
        <v>2014</v>
      </c>
      <c r="I1581" s="115" t="s">
        <v>95</v>
      </c>
      <c r="J1581" s="81">
        <f>VLOOKUP(I1581,Meters!$A$1:$B$165,2,FALSE)</f>
        <v>366815</v>
      </c>
      <c r="K1581" s="81">
        <f t="shared" si="147"/>
        <v>5.8422454256613009E-4</v>
      </c>
      <c r="L1581" s="81">
        <f t="shared" si="148"/>
        <v>9.2021969547837108E-4</v>
      </c>
      <c r="M1581" s="83">
        <f t="shared" si="149"/>
        <v>0.71666666666666667</v>
      </c>
      <c r="N1581" s="81"/>
      <c r="O1581" s="71" t="str">
        <f t="shared" si="150"/>
        <v/>
      </c>
      <c r="P1581" s="81"/>
    </row>
    <row r="1582" spans="1:16" ht="13.5" thickBot="1" x14ac:dyDescent="0.25">
      <c r="A1582" s="111" t="s">
        <v>53</v>
      </c>
      <c r="B1582" s="112">
        <v>81</v>
      </c>
      <c r="C1582" s="112">
        <v>116</v>
      </c>
      <c r="D1582" s="112">
        <v>8647</v>
      </c>
      <c r="E1582" s="113">
        <v>106.753086419753</v>
      </c>
      <c r="F1582" s="112">
        <v>1237681</v>
      </c>
      <c r="G1582" s="114">
        <v>1</v>
      </c>
      <c r="H1582" s="114">
        <v>2014</v>
      </c>
      <c r="I1582" s="115" t="s">
        <v>95</v>
      </c>
      <c r="J1582" s="81">
        <f>VLOOKUP(I1582,Meters!$A$1:$B$165,2,FALSE)</f>
        <v>366815</v>
      </c>
      <c r="K1582" s="81">
        <f t="shared" si="147"/>
        <v>2.9102704747557487E-4</v>
      </c>
      <c r="L1582" s="81">
        <f t="shared" si="148"/>
        <v>6.9426515390042204E-4</v>
      </c>
      <c r="M1582" s="83">
        <f t="shared" si="149"/>
        <v>0.69827586206896552</v>
      </c>
      <c r="N1582" s="81"/>
      <c r="O1582" s="71" t="str">
        <f t="shared" si="150"/>
        <v/>
      </c>
      <c r="P1582" s="81"/>
    </row>
    <row r="1583" spans="1:16" x14ac:dyDescent="0.2">
      <c r="A1583" t="s">
        <v>8</v>
      </c>
      <c r="B1583">
        <v>10</v>
      </c>
      <c r="C1583">
        <v>11</v>
      </c>
      <c r="D1583">
        <v>1038</v>
      </c>
      <c r="E1583">
        <v>103.8</v>
      </c>
      <c r="F1583">
        <v>50339</v>
      </c>
      <c r="G1583">
        <v>2</v>
      </c>
      <c r="H1583">
        <v>2014</v>
      </c>
      <c r="I1583" s="81" t="s">
        <v>96</v>
      </c>
      <c r="J1583" s="81">
        <f>VLOOKUP(I1583,Meters!$A$1:$B$165,2,FALSE)</f>
        <v>365386</v>
      </c>
      <c r="K1583" s="81">
        <f t="shared" ref="K1583:K1624" si="151">E1583/J1583</f>
        <v>2.8408313400075534E-4</v>
      </c>
      <c r="L1583" s="81">
        <f t="shared" ref="L1583:L1624" si="152">IFERROR(IF(ISBLANK(F1583),"",(E1583*(F1583/D1583)/J1583)*(1/60)),"")</f>
        <v>2.2961562110571649E-4</v>
      </c>
      <c r="M1583" s="83">
        <f t="shared" ref="M1583:M1624" si="153">B1583/C1583</f>
        <v>0.90909090909090906</v>
      </c>
      <c r="N1583" s="81"/>
      <c r="O1583" s="71" t="str">
        <f t="shared" ref="O1583:O1624" si="154">IF((F1583/D1583)&gt;180,CONCATENATE(I1583,"-ext."),"")</f>
        <v/>
      </c>
    </row>
    <row r="1584" spans="1:16" x14ac:dyDescent="0.2">
      <c r="A1584" t="s">
        <v>9</v>
      </c>
      <c r="B1584">
        <v>41</v>
      </c>
      <c r="C1584">
        <v>42</v>
      </c>
      <c r="D1584">
        <v>1637</v>
      </c>
      <c r="E1584">
        <v>39.926829268292003</v>
      </c>
      <c r="F1584">
        <v>169662</v>
      </c>
      <c r="G1584">
        <v>2</v>
      </c>
      <c r="H1584">
        <v>2014</v>
      </c>
      <c r="I1584" t="s">
        <v>96</v>
      </c>
      <c r="J1584" s="81">
        <f>VLOOKUP(I1584,Meters!$A$1:$B$165,2,FALSE)</f>
        <v>365386</v>
      </c>
      <c r="K1584" s="81">
        <f t="shared" si="151"/>
        <v>1.0927301338390634E-4</v>
      </c>
      <c r="L1584" s="81">
        <f t="shared" si="152"/>
        <v>1.8875461206210872E-4</v>
      </c>
      <c r="M1584" s="83">
        <f t="shared" si="153"/>
        <v>0.97619047619047616</v>
      </c>
      <c r="N1584" s="81"/>
      <c r="O1584" s="71" t="str">
        <f t="shared" si="154"/>
        <v/>
      </c>
    </row>
    <row r="1585" spans="1:15" x14ac:dyDescent="0.2">
      <c r="A1585" t="s">
        <v>11</v>
      </c>
      <c r="B1585">
        <v>8</v>
      </c>
      <c r="C1585">
        <v>28</v>
      </c>
      <c r="D1585">
        <v>297</v>
      </c>
      <c r="E1585">
        <v>37.125</v>
      </c>
      <c r="F1585">
        <v>67771</v>
      </c>
      <c r="G1585">
        <v>2</v>
      </c>
      <c r="H1585">
        <v>2014</v>
      </c>
      <c r="I1585" t="s">
        <v>96</v>
      </c>
      <c r="J1585" s="81">
        <f>VLOOKUP(I1585,Meters!$A$1:$B$165,2,FALSE)</f>
        <v>365386</v>
      </c>
      <c r="K1585" s="81">
        <f t="shared" si="151"/>
        <v>1.0160487812888288E-4</v>
      </c>
      <c r="L1585" s="81">
        <f t="shared" si="152"/>
        <v>3.8641213219262185E-4</v>
      </c>
      <c r="M1585" s="83">
        <f t="shared" si="153"/>
        <v>0.2857142857142857</v>
      </c>
      <c r="N1585" s="81"/>
      <c r="O1585" s="71" t="str">
        <f t="shared" si="154"/>
        <v>2014-2-ext.</v>
      </c>
    </row>
    <row r="1586" spans="1:15" x14ac:dyDescent="0.2">
      <c r="A1586" t="s">
        <v>12</v>
      </c>
      <c r="B1586">
        <v>44</v>
      </c>
      <c r="C1586">
        <v>87</v>
      </c>
      <c r="D1586">
        <v>15299</v>
      </c>
      <c r="E1586">
        <v>347.70454545454498</v>
      </c>
      <c r="F1586">
        <v>1864800</v>
      </c>
      <c r="G1586">
        <v>2</v>
      </c>
      <c r="H1586">
        <v>2014</v>
      </c>
      <c r="I1586" t="s">
        <v>96</v>
      </c>
      <c r="J1586" s="81">
        <f>VLOOKUP(I1586,Meters!$A$1:$B$165,2,FALSE)</f>
        <v>365386</v>
      </c>
      <c r="K1586" s="81">
        <f t="shared" si="151"/>
        <v>9.5160883409475176E-4</v>
      </c>
      <c r="L1586" s="81">
        <f t="shared" si="152"/>
        <v>1.9331984158222687E-3</v>
      </c>
      <c r="M1586" s="83">
        <f t="shared" si="153"/>
        <v>0.50574712643678166</v>
      </c>
      <c r="N1586" s="81"/>
      <c r="O1586" s="71" t="str">
        <f t="shared" si="154"/>
        <v/>
      </c>
    </row>
    <row r="1587" spans="1:15" x14ac:dyDescent="0.2">
      <c r="A1587" t="s">
        <v>13</v>
      </c>
      <c r="B1587">
        <v>17</v>
      </c>
      <c r="C1587">
        <v>26</v>
      </c>
      <c r="D1587">
        <v>1946</v>
      </c>
      <c r="E1587">
        <v>114.470588235294</v>
      </c>
      <c r="F1587">
        <v>137480</v>
      </c>
      <c r="G1587">
        <v>2</v>
      </c>
      <c r="H1587">
        <v>2014</v>
      </c>
      <c r="I1587" t="s">
        <v>96</v>
      </c>
      <c r="J1587" s="81">
        <f>VLOOKUP(I1587,Meters!$A$1:$B$165,2,FALSE)</f>
        <v>365386</v>
      </c>
      <c r="K1587" s="81">
        <f t="shared" si="151"/>
        <v>3.1328673850474295E-4</v>
      </c>
      <c r="L1587" s="81">
        <f t="shared" si="152"/>
        <v>3.6888198706433765E-4</v>
      </c>
      <c r="M1587" s="83">
        <f t="shared" si="153"/>
        <v>0.65384615384615385</v>
      </c>
      <c r="N1587" s="81"/>
      <c r="O1587" s="71" t="str">
        <f t="shared" si="154"/>
        <v/>
      </c>
    </row>
    <row r="1588" spans="1:15" x14ac:dyDescent="0.2">
      <c r="A1588" t="s">
        <v>14</v>
      </c>
      <c r="B1588">
        <v>21</v>
      </c>
      <c r="C1588">
        <v>66</v>
      </c>
      <c r="D1588">
        <v>171</v>
      </c>
      <c r="E1588">
        <v>8.1428571428570002</v>
      </c>
      <c r="F1588">
        <v>20541</v>
      </c>
      <c r="G1588">
        <v>2</v>
      </c>
      <c r="H1588">
        <v>2014</v>
      </c>
      <c r="I1588" t="s">
        <v>96</v>
      </c>
      <c r="J1588" s="81">
        <f>VLOOKUP(I1588,Meters!$A$1:$B$165,2,FALSE)</f>
        <v>365386</v>
      </c>
      <c r="K1588" s="81">
        <f t="shared" si="151"/>
        <v>2.22856298349061E-5</v>
      </c>
      <c r="L1588" s="81">
        <f t="shared" si="152"/>
        <v>4.461687353204739E-5</v>
      </c>
      <c r="M1588" s="83">
        <f t="shared" si="153"/>
        <v>0.31818181818181818</v>
      </c>
      <c r="N1588" s="81"/>
      <c r="O1588" s="71" t="str">
        <f t="shared" si="154"/>
        <v/>
      </c>
    </row>
    <row r="1589" spans="1:15" x14ac:dyDescent="0.2">
      <c r="A1589" t="s">
        <v>15</v>
      </c>
      <c r="B1589">
        <v>6</v>
      </c>
      <c r="C1589">
        <v>11</v>
      </c>
      <c r="D1589">
        <v>485</v>
      </c>
      <c r="E1589">
        <v>80.833333333333002</v>
      </c>
      <c r="F1589">
        <v>74686</v>
      </c>
      <c r="G1589">
        <v>2</v>
      </c>
      <c r="H1589">
        <v>2014</v>
      </c>
      <c r="I1589" t="s">
        <v>96</v>
      </c>
      <c r="J1589" s="81">
        <f>VLOOKUP(I1589,Meters!$A$1:$B$165,2,FALSE)</f>
        <v>365386</v>
      </c>
      <c r="K1589" s="81">
        <f t="shared" si="151"/>
        <v>2.212272318406644E-4</v>
      </c>
      <c r="L1589" s="81">
        <f t="shared" si="152"/>
        <v>5.6778615248288182E-4</v>
      </c>
      <c r="M1589" s="83">
        <f t="shared" si="153"/>
        <v>0.54545454545454541</v>
      </c>
      <c r="N1589" s="81"/>
      <c r="O1589" s="71" t="str">
        <f t="shared" si="154"/>
        <v/>
      </c>
    </row>
    <row r="1590" spans="1:15" x14ac:dyDescent="0.2">
      <c r="A1590" t="s">
        <v>16</v>
      </c>
      <c r="B1590">
        <v>43</v>
      </c>
      <c r="C1590">
        <v>65</v>
      </c>
      <c r="D1590">
        <v>165</v>
      </c>
      <c r="E1590">
        <v>3.8372093023249998</v>
      </c>
      <c r="F1590">
        <v>26967</v>
      </c>
      <c r="G1590">
        <v>2</v>
      </c>
      <c r="H1590">
        <v>2014</v>
      </c>
      <c r="I1590" t="s">
        <v>96</v>
      </c>
      <c r="J1590" s="81">
        <f>VLOOKUP(I1590,Meters!$A$1:$B$165,2,FALSE)</f>
        <v>365386</v>
      </c>
      <c r="K1590" s="81">
        <f t="shared" si="151"/>
        <v>1.0501796189030231E-5</v>
      </c>
      <c r="L1590" s="81">
        <f t="shared" si="152"/>
        <v>2.8606256346422042E-5</v>
      </c>
      <c r="M1590" s="83">
        <f t="shared" si="153"/>
        <v>0.66153846153846152</v>
      </c>
      <c r="N1590" s="81"/>
      <c r="O1590" s="71" t="str">
        <f t="shared" si="154"/>
        <v/>
      </c>
    </row>
    <row r="1591" spans="1:15" x14ac:dyDescent="0.2">
      <c r="A1591" t="s">
        <v>17</v>
      </c>
      <c r="B1591">
        <v>4</v>
      </c>
      <c r="C1591">
        <v>6</v>
      </c>
      <c r="D1591">
        <v>36</v>
      </c>
      <c r="E1591">
        <v>9</v>
      </c>
      <c r="F1591">
        <v>8135</v>
      </c>
      <c r="G1591">
        <v>2</v>
      </c>
      <c r="H1591">
        <v>2014</v>
      </c>
      <c r="I1591" t="s">
        <v>96</v>
      </c>
      <c r="J1591" s="81">
        <f>VLOOKUP(I1591,Meters!$A$1:$B$165,2,FALSE)</f>
        <v>365386</v>
      </c>
      <c r="K1591" s="81">
        <f t="shared" si="151"/>
        <v>2.4631485607001911E-5</v>
      </c>
      <c r="L1591" s="81">
        <f t="shared" si="152"/>
        <v>9.2767192320815064E-5</v>
      </c>
      <c r="M1591" s="83">
        <f t="shared" si="153"/>
        <v>0.66666666666666663</v>
      </c>
      <c r="N1591" s="81"/>
      <c r="O1591" s="71" t="str">
        <f t="shared" si="154"/>
        <v>2014-2-ext.</v>
      </c>
    </row>
    <row r="1592" spans="1:15" x14ac:dyDescent="0.2">
      <c r="A1592" t="s">
        <v>18</v>
      </c>
      <c r="B1592">
        <v>220</v>
      </c>
      <c r="C1592">
        <v>279</v>
      </c>
      <c r="D1592">
        <v>0</v>
      </c>
      <c r="E1592">
        <v>0</v>
      </c>
      <c r="F1592">
        <v>0</v>
      </c>
      <c r="G1592">
        <v>2</v>
      </c>
      <c r="H1592">
        <v>2014</v>
      </c>
      <c r="I1592" t="s">
        <v>96</v>
      </c>
      <c r="J1592" s="81">
        <f>VLOOKUP(I1592,Meters!$A$1:$B$165,2,FALSE)</f>
        <v>365386</v>
      </c>
      <c r="K1592" s="81">
        <f t="shared" si="151"/>
        <v>0</v>
      </c>
      <c r="L1592" s="81" t="str">
        <f t="shared" si="152"/>
        <v/>
      </c>
      <c r="M1592" s="83">
        <f t="shared" si="153"/>
        <v>0.78853046594982079</v>
      </c>
      <c r="N1592" s="81"/>
      <c r="O1592" s="71" t="e">
        <f t="shared" si="154"/>
        <v>#DIV/0!</v>
      </c>
    </row>
    <row r="1593" spans="1:15" x14ac:dyDescent="0.2">
      <c r="A1593" t="s">
        <v>19</v>
      </c>
      <c r="B1593">
        <v>66</v>
      </c>
      <c r="C1593">
        <v>72</v>
      </c>
      <c r="D1593">
        <v>716</v>
      </c>
      <c r="E1593">
        <v>10.848484848484</v>
      </c>
      <c r="F1593">
        <v>88865</v>
      </c>
      <c r="G1593">
        <v>2</v>
      </c>
      <c r="H1593">
        <v>2014</v>
      </c>
      <c r="I1593" t="s">
        <v>96</v>
      </c>
      <c r="J1593" s="81">
        <f>VLOOKUP(I1593,Meters!$A$1:$B$165,2,FALSE)</f>
        <v>365386</v>
      </c>
      <c r="K1593" s="81">
        <f t="shared" si="151"/>
        <v>2.9690477600356885E-5</v>
      </c>
      <c r="L1593" s="81">
        <f t="shared" si="152"/>
        <v>6.1416301023177708E-5</v>
      </c>
      <c r="M1593" s="83">
        <f t="shared" si="153"/>
        <v>0.91666666666666663</v>
      </c>
      <c r="N1593" s="81"/>
      <c r="O1593" s="71" t="str">
        <f t="shared" si="154"/>
        <v/>
      </c>
    </row>
    <row r="1594" spans="1:15" x14ac:dyDescent="0.2">
      <c r="A1594" t="s">
        <v>20</v>
      </c>
      <c r="B1594">
        <v>27</v>
      </c>
      <c r="C1594">
        <v>36</v>
      </c>
      <c r="D1594">
        <v>1785</v>
      </c>
      <c r="E1594">
        <v>66.111111111111001</v>
      </c>
      <c r="F1594">
        <v>55771</v>
      </c>
      <c r="G1594">
        <v>2</v>
      </c>
      <c r="H1594">
        <v>2014</v>
      </c>
      <c r="I1594" t="s">
        <v>96</v>
      </c>
      <c r="J1594" s="81">
        <f>VLOOKUP(I1594,Meters!$A$1:$B$165,2,FALSE)</f>
        <v>365386</v>
      </c>
      <c r="K1594" s="81">
        <f t="shared" si="151"/>
        <v>1.8093498686624831E-4</v>
      </c>
      <c r="L1594" s="81">
        <f t="shared" si="152"/>
        <v>9.4219655952544655E-5</v>
      </c>
      <c r="M1594" s="83">
        <f t="shared" si="153"/>
        <v>0.75</v>
      </c>
      <c r="N1594" s="81"/>
      <c r="O1594" s="71" t="str">
        <f t="shared" si="154"/>
        <v/>
      </c>
    </row>
    <row r="1595" spans="1:15" x14ac:dyDescent="0.2">
      <c r="A1595" t="s">
        <v>22</v>
      </c>
      <c r="B1595">
        <v>11</v>
      </c>
      <c r="C1595">
        <v>33</v>
      </c>
      <c r="D1595">
        <v>39</v>
      </c>
      <c r="E1595">
        <v>3.5454545454540001</v>
      </c>
      <c r="F1595">
        <v>3412</v>
      </c>
      <c r="G1595">
        <v>2</v>
      </c>
      <c r="H1595">
        <v>2014</v>
      </c>
      <c r="I1595" t="s">
        <v>96</v>
      </c>
      <c r="J1595" s="81">
        <f>VLOOKUP(I1595,Meters!$A$1:$B$165,2,FALSE)</f>
        <v>365386</v>
      </c>
      <c r="K1595" s="81">
        <f t="shared" si="151"/>
        <v>9.7033125118477445E-6</v>
      </c>
      <c r="L1595" s="81">
        <f t="shared" si="152"/>
        <v>1.4148590722403634E-5</v>
      </c>
      <c r="M1595" s="83">
        <f t="shared" si="153"/>
        <v>0.33333333333333331</v>
      </c>
      <c r="N1595" s="81"/>
      <c r="O1595" s="71" t="str">
        <f t="shared" si="154"/>
        <v/>
      </c>
    </row>
    <row r="1596" spans="1:15" x14ac:dyDescent="0.2">
      <c r="A1596" t="s">
        <v>23</v>
      </c>
      <c r="B1596">
        <v>14</v>
      </c>
      <c r="C1596">
        <v>15</v>
      </c>
      <c r="D1596">
        <v>260</v>
      </c>
      <c r="E1596">
        <v>18.571428571428001</v>
      </c>
      <c r="F1596">
        <v>13670</v>
      </c>
      <c r="G1596">
        <v>2</v>
      </c>
      <c r="H1596">
        <v>2014</v>
      </c>
      <c r="I1596" t="s">
        <v>96</v>
      </c>
      <c r="J1596" s="81">
        <f>VLOOKUP(I1596,Meters!$A$1:$B$165,2,FALSE)</f>
        <v>365386</v>
      </c>
      <c r="K1596" s="81">
        <f t="shared" si="151"/>
        <v>5.0826875062065869E-5</v>
      </c>
      <c r="L1596" s="81">
        <f t="shared" si="152"/>
        <v>4.4538678339643624E-5</v>
      </c>
      <c r="M1596" s="83">
        <f t="shared" si="153"/>
        <v>0.93333333333333335</v>
      </c>
      <c r="N1596" s="81"/>
      <c r="O1596" s="71" t="str">
        <f t="shared" si="154"/>
        <v/>
      </c>
    </row>
    <row r="1597" spans="1:15" x14ac:dyDescent="0.2">
      <c r="A1597" t="s">
        <v>24</v>
      </c>
      <c r="B1597">
        <v>3</v>
      </c>
      <c r="C1597">
        <v>129</v>
      </c>
      <c r="D1597">
        <v>0</v>
      </c>
      <c r="E1597">
        <v>0</v>
      </c>
      <c r="F1597">
        <v>0</v>
      </c>
      <c r="G1597">
        <v>2</v>
      </c>
      <c r="H1597">
        <v>2014</v>
      </c>
      <c r="I1597" t="s">
        <v>96</v>
      </c>
      <c r="J1597" s="81">
        <f>VLOOKUP(I1597,Meters!$A$1:$B$165,2,FALSE)</f>
        <v>365386</v>
      </c>
      <c r="K1597" s="81">
        <f t="shared" si="151"/>
        <v>0</v>
      </c>
      <c r="L1597" s="81" t="str">
        <f t="shared" si="152"/>
        <v/>
      </c>
      <c r="M1597" s="83">
        <f t="shared" si="153"/>
        <v>2.3255813953488372E-2</v>
      </c>
      <c r="N1597" s="81"/>
      <c r="O1597" s="71" t="e">
        <f t="shared" si="154"/>
        <v>#DIV/0!</v>
      </c>
    </row>
    <row r="1598" spans="1:15" x14ac:dyDescent="0.2">
      <c r="A1598" t="s">
        <v>26</v>
      </c>
      <c r="B1598">
        <v>1</v>
      </c>
      <c r="C1598">
        <v>5</v>
      </c>
      <c r="D1598">
        <v>42</v>
      </c>
      <c r="E1598">
        <v>42</v>
      </c>
      <c r="F1598">
        <v>7091</v>
      </c>
      <c r="G1598">
        <v>2</v>
      </c>
      <c r="H1598">
        <v>2014</v>
      </c>
      <c r="I1598" t="s">
        <v>96</v>
      </c>
      <c r="J1598" s="81">
        <f>VLOOKUP(I1598,Meters!$A$1:$B$165,2,FALSE)</f>
        <v>365386</v>
      </c>
      <c r="K1598" s="81">
        <f t="shared" si="151"/>
        <v>1.1494693283267559E-4</v>
      </c>
      <c r="L1598" s="81">
        <f t="shared" si="152"/>
        <v>3.2344789710972324E-4</v>
      </c>
      <c r="M1598" s="83">
        <f t="shared" si="153"/>
        <v>0.2</v>
      </c>
      <c r="N1598" s="81"/>
      <c r="O1598" s="71" t="str">
        <f t="shared" si="154"/>
        <v/>
      </c>
    </row>
    <row r="1599" spans="1:15" x14ac:dyDescent="0.2">
      <c r="A1599" t="s">
        <v>27</v>
      </c>
      <c r="B1599">
        <v>1</v>
      </c>
      <c r="C1599">
        <v>3</v>
      </c>
      <c r="D1599">
        <v>7</v>
      </c>
      <c r="E1599">
        <v>7</v>
      </c>
      <c r="F1599">
        <v>807</v>
      </c>
      <c r="G1599">
        <v>2</v>
      </c>
      <c r="H1599">
        <v>2014</v>
      </c>
      <c r="I1599" t="s">
        <v>96</v>
      </c>
      <c r="J1599" s="81">
        <f>VLOOKUP(I1599,Meters!$A$1:$B$165,2,FALSE)</f>
        <v>365386</v>
      </c>
      <c r="K1599" s="81">
        <f t="shared" si="151"/>
        <v>1.9157822138779262E-5</v>
      </c>
      <c r="L1599" s="81">
        <f t="shared" si="152"/>
        <v>3.6810386823797293E-5</v>
      </c>
      <c r="M1599" s="83">
        <f t="shared" si="153"/>
        <v>0.33333333333333331</v>
      </c>
      <c r="N1599" s="81"/>
      <c r="O1599" s="71" t="str">
        <f t="shared" si="154"/>
        <v/>
      </c>
    </row>
    <row r="1600" spans="1:15" x14ac:dyDescent="0.2">
      <c r="A1600" t="s">
        <v>54</v>
      </c>
      <c r="B1600">
        <v>2</v>
      </c>
      <c r="C1600">
        <v>2</v>
      </c>
      <c r="D1600">
        <v>2</v>
      </c>
      <c r="E1600">
        <v>1</v>
      </c>
      <c r="F1600">
        <v>432</v>
      </c>
      <c r="G1600">
        <v>2</v>
      </c>
      <c r="H1600">
        <v>2014</v>
      </c>
      <c r="I1600" t="s">
        <v>96</v>
      </c>
      <c r="J1600" s="81">
        <f>VLOOKUP(I1600,Meters!$A$1:$B$165,2,FALSE)</f>
        <v>365386</v>
      </c>
      <c r="K1600" s="81">
        <f t="shared" si="151"/>
        <v>2.7368317341113233E-6</v>
      </c>
      <c r="L1600" s="81">
        <f t="shared" si="152"/>
        <v>9.8525942428007642E-6</v>
      </c>
      <c r="M1600" s="83">
        <f t="shared" si="153"/>
        <v>1</v>
      </c>
      <c r="N1600" s="81"/>
      <c r="O1600" s="71" t="str">
        <f t="shared" si="154"/>
        <v>2014-2-ext.</v>
      </c>
    </row>
    <row r="1601" spans="1:15" x14ac:dyDescent="0.2">
      <c r="A1601" t="s">
        <v>28</v>
      </c>
      <c r="B1601">
        <v>88</v>
      </c>
      <c r="C1601">
        <v>91</v>
      </c>
      <c r="D1601">
        <v>10246</v>
      </c>
      <c r="E1601">
        <v>116.431818181818</v>
      </c>
      <c r="F1601">
        <v>52875944</v>
      </c>
      <c r="G1601">
        <v>2</v>
      </c>
      <c r="H1601">
        <v>2014</v>
      </c>
      <c r="I1601" t="s">
        <v>96</v>
      </c>
      <c r="J1601" s="81">
        <f>VLOOKUP(I1601,Meters!$A$1:$B$165,2,FALSE)</f>
        <v>365386</v>
      </c>
      <c r="K1601" s="81">
        <f t="shared" si="151"/>
        <v>3.1865429486027929E-4</v>
      </c>
      <c r="L1601" s="81">
        <f t="shared" si="152"/>
        <v>2.7407682104222161E-2</v>
      </c>
      <c r="M1601" s="83">
        <f t="shared" si="153"/>
        <v>0.96703296703296704</v>
      </c>
      <c r="N1601" s="81"/>
      <c r="O1601" s="71" t="str">
        <f t="shared" si="154"/>
        <v>2014-2-ext.</v>
      </c>
    </row>
    <row r="1602" spans="1:15" x14ac:dyDescent="0.2">
      <c r="A1602" t="s">
        <v>30</v>
      </c>
      <c r="B1602">
        <v>513</v>
      </c>
      <c r="C1602">
        <v>516</v>
      </c>
      <c r="D1602">
        <v>8494</v>
      </c>
      <c r="E1602">
        <v>16.557504873294</v>
      </c>
      <c r="F1602">
        <v>1342252</v>
      </c>
      <c r="G1602">
        <v>2</v>
      </c>
      <c r="H1602">
        <v>2014</v>
      </c>
      <c r="I1602" t="s">
        <v>96</v>
      </c>
      <c r="J1602" s="81">
        <f>VLOOKUP(I1602,Meters!$A$1:$B$165,2,FALSE)</f>
        <v>365386</v>
      </c>
      <c r="K1602" s="81">
        <f t="shared" si="151"/>
        <v>4.531510477493391E-5</v>
      </c>
      <c r="L1602" s="81">
        <f t="shared" si="152"/>
        <v>1.1934755908948392E-4</v>
      </c>
      <c r="M1602" s="83">
        <f t="shared" si="153"/>
        <v>0.9941860465116279</v>
      </c>
      <c r="N1602" s="81"/>
      <c r="O1602" s="71" t="str">
        <f t="shared" si="154"/>
        <v/>
      </c>
    </row>
    <row r="1603" spans="1:15" x14ac:dyDescent="0.2">
      <c r="A1603" t="s">
        <v>31</v>
      </c>
      <c r="B1603">
        <v>62</v>
      </c>
      <c r="C1603">
        <v>119</v>
      </c>
      <c r="D1603">
        <v>9955</v>
      </c>
      <c r="E1603">
        <v>160.564516129032</v>
      </c>
      <c r="F1603">
        <v>919275</v>
      </c>
      <c r="G1603">
        <v>2</v>
      </c>
      <c r="H1603">
        <v>2014</v>
      </c>
      <c r="I1603" t="s">
        <v>96</v>
      </c>
      <c r="J1603" s="81">
        <f>VLOOKUP(I1603,Meters!$A$1:$B$165,2,FALSE)</f>
        <v>365386</v>
      </c>
      <c r="K1603" s="81">
        <f t="shared" si="151"/>
        <v>4.3943806311416418E-4</v>
      </c>
      <c r="L1603" s="81">
        <f t="shared" si="152"/>
        <v>6.7631747106859739E-4</v>
      </c>
      <c r="M1603" s="83">
        <f t="shared" si="153"/>
        <v>0.52100840336134457</v>
      </c>
      <c r="N1603" s="81"/>
      <c r="O1603" s="71" t="str">
        <f t="shared" si="154"/>
        <v/>
      </c>
    </row>
    <row r="1604" spans="1:15" x14ac:dyDescent="0.2">
      <c r="A1604" t="s">
        <v>32</v>
      </c>
      <c r="B1604">
        <v>25</v>
      </c>
      <c r="C1604">
        <v>28</v>
      </c>
      <c r="D1604">
        <v>5962</v>
      </c>
      <c r="E1604">
        <v>238.48</v>
      </c>
      <c r="F1604">
        <v>588940</v>
      </c>
      <c r="G1604">
        <v>2</v>
      </c>
      <c r="H1604">
        <v>2014</v>
      </c>
      <c r="I1604" t="s">
        <v>96</v>
      </c>
      <c r="J1604" s="81">
        <f>VLOOKUP(I1604,Meters!$A$1:$B$165,2,FALSE)</f>
        <v>365386</v>
      </c>
      <c r="K1604" s="81">
        <f t="shared" si="151"/>
        <v>6.5267963195086835E-4</v>
      </c>
      <c r="L1604" s="81">
        <f t="shared" si="152"/>
        <v>1.0745531209916817E-3</v>
      </c>
      <c r="M1604" s="83">
        <f t="shared" si="153"/>
        <v>0.8928571428571429</v>
      </c>
      <c r="N1604" s="81"/>
      <c r="O1604" s="71" t="str">
        <f t="shared" si="154"/>
        <v/>
      </c>
    </row>
    <row r="1605" spans="1:15" x14ac:dyDescent="0.2">
      <c r="A1605" t="s">
        <v>33</v>
      </c>
      <c r="B1605">
        <v>4</v>
      </c>
      <c r="C1605">
        <v>16</v>
      </c>
      <c r="D1605">
        <v>72</v>
      </c>
      <c r="E1605">
        <v>18</v>
      </c>
      <c r="F1605">
        <v>11709</v>
      </c>
      <c r="G1605">
        <v>2</v>
      </c>
      <c r="H1605">
        <v>2014</v>
      </c>
      <c r="I1605" t="s">
        <v>96</v>
      </c>
      <c r="J1605" s="81">
        <f>VLOOKUP(I1605,Meters!$A$1:$B$165,2,FALSE)</f>
        <v>365386</v>
      </c>
      <c r="K1605" s="81">
        <f t="shared" si="151"/>
        <v>4.9262971214003823E-5</v>
      </c>
      <c r="L1605" s="81">
        <f t="shared" si="152"/>
        <v>1.3352317822795619E-4</v>
      </c>
      <c r="M1605" s="83">
        <f t="shared" si="153"/>
        <v>0.25</v>
      </c>
      <c r="N1605" s="81"/>
      <c r="O1605" s="71" t="str">
        <f t="shared" si="154"/>
        <v/>
      </c>
    </row>
    <row r="1606" spans="1:15" x14ac:dyDescent="0.2">
      <c r="A1606" t="s">
        <v>34</v>
      </c>
      <c r="B1606">
        <v>2</v>
      </c>
      <c r="C1606">
        <v>2</v>
      </c>
      <c r="D1606">
        <v>110</v>
      </c>
      <c r="E1606">
        <v>55</v>
      </c>
      <c r="F1606">
        <v>9516</v>
      </c>
      <c r="G1606">
        <v>2</v>
      </c>
      <c r="H1606">
        <v>2014</v>
      </c>
      <c r="I1606" t="s">
        <v>96</v>
      </c>
      <c r="J1606" s="81">
        <f>VLOOKUP(I1606,Meters!$A$1:$B$165,2,FALSE)</f>
        <v>365386</v>
      </c>
      <c r="K1606" s="81">
        <f t="shared" si="151"/>
        <v>1.5052574537612279E-4</v>
      </c>
      <c r="L1606" s="81">
        <f t="shared" si="152"/>
        <v>2.1703075651502792E-4</v>
      </c>
      <c r="M1606" s="83">
        <f t="shared" si="153"/>
        <v>1</v>
      </c>
      <c r="N1606" s="81"/>
      <c r="O1606" s="71" t="str">
        <f t="shared" si="154"/>
        <v/>
      </c>
    </row>
    <row r="1607" spans="1:15" x14ac:dyDescent="0.2">
      <c r="A1607" t="s">
        <v>35</v>
      </c>
      <c r="B1607">
        <v>0</v>
      </c>
      <c r="C1607">
        <v>1</v>
      </c>
      <c r="D1607">
        <v>1</v>
      </c>
      <c r="F1607">
        <v>319</v>
      </c>
      <c r="G1607">
        <v>2</v>
      </c>
      <c r="H1607">
        <v>2014</v>
      </c>
      <c r="I1607" t="s">
        <v>96</v>
      </c>
      <c r="J1607" s="81">
        <f>VLOOKUP(I1607,Meters!$A$1:$B$165,2,FALSE)</f>
        <v>365386</v>
      </c>
      <c r="K1607" s="81">
        <f t="shared" si="151"/>
        <v>0</v>
      </c>
      <c r="L1607" s="81">
        <f t="shared" si="152"/>
        <v>0</v>
      </c>
      <c r="M1607" s="83">
        <f t="shared" si="153"/>
        <v>0</v>
      </c>
      <c r="N1607" s="81"/>
      <c r="O1607" s="71" t="str">
        <f t="shared" si="154"/>
        <v>2014-2-ext.</v>
      </c>
    </row>
    <row r="1608" spans="1:15" x14ac:dyDescent="0.2">
      <c r="A1608" t="s">
        <v>36</v>
      </c>
      <c r="B1608">
        <v>34</v>
      </c>
      <c r="C1608">
        <v>107</v>
      </c>
      <c r="D1608">
        <v>2362</v>
      </c>
      <c r="E1608">
        <v>69.470588235294002</v>
      </c>
      <c r="F1608">
        <v>22275</v>
      </c>
      <c r="G1608">
        <v>2</v>
      </c>
      <c r="H1608">
        <v>2014</v>
      </c>
      <c r="I1608" t="s">
        <v>96</v>
      </c>
      <c r="J1608" s="81">
        <f>VLOOKUP(I1608,Meters!$A$1:$B$165,2,FALSE)</f>
        <v>365386</v>
      </c>
      <c r="K1608" s="81">
        <f t="shared" si="151"/>
        <v>1.9012931046973337E-4</v>
      </c>
      <c r="L1608" s="81">
        <f t="shared" si="152"/>
        <v>2.9883787684965506E-5</v>
      </c>
      <c r="M1608" s="83">
        <f t="shared" si="153"/>
        <v>0.31775700934579437</v>
      </c>
      <c r="N1608" s="81"/>
      <c r="O1608" s="71" t="str">
        <f t="shared" si="154"/>
        <v/>
      </c>
    </row>
    <row r="1609" spans="1:15" x14ac:dyDescent="0.2">
      <c r="A1609" t="s">
        <v>37</v>
      </c>
      <c r="B1609">
        <v>12</v>
      </c>
      <c r="C1609">
        <v>25</v>
      </c>
      <c r="D1609">
        <v>64</v>
      </c>
      <c r="E1609">
        <v>5.333333333333</v>
      </c>
      <c r="F1609">
        <v>8619</v>
      </c>
      <c r="G1609">
        <v>2</v>
      </c>
      <c r="H1609">
        <v>2014</v>
      </c>
      <c r="I1609" t="s">
        <v>96</v>
      </c>
      <c r="J1609" s="81">
        <f>VLOOKUP(I1609,Meters!$A$1:$B$165,2,FALSE)</f>
        <v>365386</v>
      </c>
      <c r="K1609" s="81">
        <f t="shared" si="151"/>
        <v>1.459643591525948E-5</v>
      </c>
      <c r="L1609" s="81">
        <f t="shared" si="152"/>
        <v>3.2762156550422252E-5</v>
      </c>
      <c r="M1609" s="83">
        <f t="shared" si="153"/>
        <v>0.48</v>
      </c>
      <c r="N1609" s="81"/>
      <c r="O1609" s="71" t="str">
        <f t="shared" si="154"/>
        <v/>
      </c>
    </row>
    <row r="1610" spans="1:15" x14ac:dyDescent="0.2">
      <c r="A1610" t="s">
        <v>38</v>
      </c>
      <c r="B1610">
        <v>0</v>
      </c>
      <c r="C1610">
        <v>1</v>
      </c>
      <c r="D1610">
        <v>2</v>
      </c>
      <c r="F1610">
        <v>168</v>
      </c>
      <c r="G1610">
        <v>2</v>
      </c>
      <c r="H1610">
        <v>2014</v>
      </c>
      <c r="I1610" t="s">
        <v>96</v>
      </c>
      <c r="J1610" s="81">
        <f>VLOOKUP(I1610,Meters!$A$1:$B$165,2,FALSE)</f>
        <v>365386</v>
      </c>
      <c r="K1610" s="81">
        <f t="shared" si="151"/>
        <v>0</v>
      </c>
      <c r="L1610" s="81">
        <f t="shared" si="152"/>
        <v>0</v>
      </c>
      <c r="M1610" s="83">
        <f t="shared" si="153"/>
        <v>0</v>
      </c>
      <c r="N1610" s="81"/>
      <c r="O1610" s="71" t="str">
        <f t="shared" si="154"/>
        <v/>
      </c>
    </row>
    <row r="1611" spans="1:15" x14ac:dyDescent="0.2">
      <c r="A1611" t="s">
        <v>39</v>
      </c>
      <c r="B1611">
        <v>105</v>
      </c>
      <c r="C1611">
        <v>105</v>
      </c>
      <c r="D1611">
        <v>4171</v>
      </c>
      <c r="E1611">
        <v>39.723809523809003</v>
      </c>
      <c r="F1611">
        <v>243628</v>
      </c>
      <c r="G1611">
        <v>2</v>
      </c>
      <c r="H1611">
        <v>2014</v>
      </c>
      <c r="I1611" t="s">
        <v>96</v>
      </c>
      <c r="J1611" s="81">
        <f>VLOOKUP(I1611,Meters!$A$1:$B$165,2,FALSE)</f>
        <v>365386</v>
      </c>
      <c r="K1611" s="81">
        <f t="shared" si="151"/>
        <v>1.087173825045541E-4</v>
      </c>
      <c r="L1611" s="81">
        <f t="shared" si="152"/>
        <v>1.0583632408223251E-4</v>
      </c>
      <c r="M1611" s="83">
        <f t="shared" si="153"/>
        <v>1</v>
      </c>
      <c r="N1611" s="81"/>
      <c r="O1611" s="71" t="str">
        <f t="shared" si="154"/>
        <v/>
      </c>
    </row>
    <row r="1612" spans="1:15" x14ac:dyDescent="0.2">
      <c r="A1612" t="s">
        <v>40</v>
      </c>
      <c r="B1612">
        <v>5</v>
      </c>
      <c r="C1612">
        <v>5</v>
      </c>
      <c r="D1612">
        <v>2549</v>
      </c>
      <c r="E1612">
        <v>509.8</v>
      </c>
      <c r="F1612">
        <v>36714</v>
      </c>
      <c r="G1612">
        <v>2</v>
      </c>
      <c r="H1612">
        <v>2014</v>
      </c>
      <c r="I1612" t="s">
        <v>96</v>
      </c>
      <c r="J1612" s="81">
        <f>VLOOKUP(I1612,Meters!$A$1:$B$165,2,FALSE)</f>
        <v>365386</v>
      </c>
      <c r="K1612" s="81">
        <f t="shared" si="151"/>
        <v>1.3952368180499526E-3</v>
      </c>
      <c r="L1612" s="81">
        <f t="shared" si="152"/>
        <v>3.3493346762054378E-4</v>
      </c>
      <c r="M1612" s="83">
        <f t="shared" si="153"/>
        <v>1</v>
      </c>
      <c r="N1612" s="81"/>
      <c r="O1612" s="71" t="str">
        <f t="shared" si="154"/>
        <v/>
      </c>
    </row>
    <row r="1613" spans="1:15" x14ac:dyDescent="0.2">
      <c r="A1613" t="s">
        <v>41</v>
      </c>
      <c r="B1613">
        <v>1</v>
      </c>
      <c r="C1613">
        <v>2</v>
      </c>
      <c r="D1613">
        <v>27</v>
      </c>
      <c r="E1613">
        <v>27</v>
      </c>
      <c r="F1613">
        <v>3897</v>
      </c>
      <c r="G1613">
        <v>2</v>
      </c>
      <c r="H1613">
        <v>2014</v>
      </c>
      <c r="I1613" t="s">
        <v>96</v>
      </c>
      <c r="J1613" s="81">
        <f>VLOOKUP(I1613,Meters!$A$1:$B$165,2,FALSE)</f>
        <v>365386</v>
      </c>
      <c r="K1613" s="81">
        <f t="shared" si="151"/>
        <v>7.3894456821005727E-5</v>
      </c>
      <c r="L1613" s="81">
        <f t="shared" si="152"/>
        <v>1.7775722113053046E-4</v>
      </c>
      <c r="M1613" s="83">
        <f t="shared" si="153"/>
        <v>0.5</v>
      </c>
      <c r="N1613" s="81"/>
      <c r="O1613" s="71" t="str">
        <f t="shared" si="154"/>
        <v/>
      </c>
    </row>
    <row r="1614" spans="1:15" x14ac:dyDescent="0.2">
      <c r="A1614" t="s">
        <v>43</v>
      </c>
      <c r="B1614">
        <v>27</v>
      </c>
      <c r="C1614">
        <v>30</v>
      </c>
      <c r="D1614">
        <v>1755</v>
      </c>
      <c r="E1614">
        <v>65</v>
      </c>
      <c r="F1614">
        <v>124990</v>
      </c>
      <c r="G1614">
        <v>2</v>
      </c>
      <c r="H1614">
        <v>2014</v>
      </c>
      <c r="I1614" t="s">
        <v>96</v>
      </c>
      <c r="J1614" s="81">
        <f>VLOOKUP(I1614,Meters!$A$1:$B$165,2,FALSE)</f>
        <v>365386</v>
      </c>
      <c r="K1614" s="81">
        <f t="shared" si="151"/>
        <v>1.7789406271723603E-4</v>
      </c>
      <c r="L1614" s="81">
        <f t="shared" si="152"/>
        <v>2.1115839410282367E-4</v>
      </c>
      <c r="M1614" s="83">
        <f t="shared" si="153"/>
        <v>0.9</v>
      </c>
      <c r="N1614" s="81"/>
      <c r="O1614" s="71" t="str">
        <f t="shared" si="154"/>
        <v/>
      </c>
    </row>
    <row r="1615" spans="1:15" x14ac:dyDescent="0.2">
      <c r="A1615" t="s">
        <v>44</v>
      </c>
      <c r="B1615">
        <v>13</v>
      </c>
      <c r="C1615">
        <v>17</v>
      </c>
      <c r="D1615">
        <v>257</v>
      </c>
      <c r="E1615">
        <v>19.769230769229999</v>
      </c>
      <c r="F1615">
        <v>71670</v>
      </c>
      <c r="G1615">
        <v>2</v>
      </c>
      <c r="H1615">
        <v>2014</v>
      </c>
      <c r="I1615" t="s">
        <v>96</v>
      </c>
      <c r="J1615" s="81">
        <f>VLOOKUP(I1615,Meters!$A$1:$B$165,2,FALSE)</f>
        <v>365386</v>
      </c>
      <c r="K1615" s="81">
        <f t="shared" si="151"/>
        <v>5.410505812819867E-5</v>
      </c>
      <c r="L1615" s="81">
        <f t="shared" si="152"/>
        <v>2.5147273126121909E-4</v>
      </c>
      <c r="M1615" s="83">
        <f t="shared" si="153"/>
        <v>0.76470588235294112</v>
      </c>
      <c r="N1615" s="81"/>
      <c r="O1615" s="71" t="str">
        <f t="shared" si="154"/>
        <v>2014-2-ext.</v>
      </c>
    </row>
    <row r="1616" spans="1:15" x14ac:dyDescent="0.2">
      <c r="A1616" t="s">
        <v>45</v>
      </c>
      <c r="B1616">
        <v>4</v>
      </c>
      <c r="C1616">
        <v>9</v>
      </c>
      <c r="D1616">
        <v>1590</v>
      </c>
      <c r="E1616">
        <v>397.5</v>
      </c>
      <c r="F1616">
        <v>344046</v>
      </c>
      <c r="G1616">
        <v>2</v>
      </c>
      <c r="H1616">
        <v>2014</v>
      </c>
      <c r="I1616" t="s">
        <v>96</v>
      </c>
      <c r="J1616" s="81">
        <f>VLOOKUP(I1616,Meters!$A$1:$B$165,2,FALSE)</f>
        <v>365386</v>
      </c>
      <c r="K1616" s="81">
        <f t="shared" si="151"/>
        <v>1.087890614309251E-3</v>
      </c>
      <c r="L1616" s="81">
        <f t="shared" si="152"/>
        <v>3.9233167116419351E-3</v>
      </c>
      <c r="M1616" s="83">
        <f t="shared" si="153"/>
        <v>0.44444444444444442</v>
      </c>
      <c r="N1616" s="81"/>
      <c r="O1616" s="71" t="str">
        <f t="shared" si="154"/>
        <v>2014-2-ext.</v>
      </c>
    </row>
    <row r="1617" spans="1:15" x14ac:dyDescent="0.2">
      <c r="A1617" t="s">
        <v>46</v>
      </c>
      <c r="B1617">
        <v>55</v>
      </c>
      <c r="C1617">
        <v>84</v>
      </c>
      <c r="D1617">
        <v>3654</v>
      </c>
      <c r="E1617">
        <v>66.436363636362998</v>
      </c>
      <c r="F1617">
        <v>575296</v>
      </c>
      <c r="G1617">
        <v>2</v>
      </c>
      <c r="H1617">
        <v>2014</v>
      </c>
      <c r="I1617" t="s">
        <v>96</v>
      </c>
      <c r="J1617" s="81">
        <f>VLOOKUP(I1617,Meters!$A$1:$B$165,2,FALSE)</f>
        <v>365386</v>
      </c>
      <c r="K1617" s="81">
        <f t="shared" si="151"/>
        <v>1.8182514829895782E-4</v>
      </c>
      <c r="L1617" s="81">
        <f t="shared" si="152"/>
        <v>4.7711768160827047E-4</v>
      </c>
      <c r="M1617" s="83">
        <f t="shared" si="153"/>
        <v>0.65476190476190477</v>
      </c>
      <c r="N1617" s="81"/>
      <c r="O1617" s="71" t="str">
        <f t="shared" si="154"/>
        <v/>
      </c>
    </row>
    <row r="1618" spans="1:15" x14ac:dyDescent="0.2">
      <c r="A1618" t="s">
        <v>47</v>
      </c>
      <c r="B1618">
        <v>31</v>
      </c>
      <c r="C1618">
        <v>106</v>
      </c>
      <c r="D1618">
        <v>1612</v>
      </c>
      <c r="E1618">
        <v>52</v>
      </c>
      <c r="F1618">
        <v>94653</v>
      </c>
      <c r="G1618">
        <v>2</v>
      </c>
      <c r="H1618">
        <v>2014</v>
      </c>
      <c r="I1618" t="s">
        <v>96</v>
      </c>
      <c r="J1618" s="81">
        <f>VLOOKUP(I1618,Meters!$A$1:$B$165,2,FALSE)</f>
        <v>365386</v>
      </c>
      <c r="K1618" s="81">
        <f t="shared" si="151"/>
        <v>1.4231525017378881E-4</v>
      </c>
      <c r="L1618" s="81">
        <f t="shared" si="152"/>
        <v>1.392738355531393E-4</v>
      </c>
      <c r="M1618" s="83">
        <f t="shared" si="153"/>
        <v>0.29245283018867924</v>
      </c>
      <c r="N1618" s="81"/>
      <c r="O1618" s="71" t="str">
        <f t="shared" si="154"/>
        <v/>
      </c>
    </row>
    <row r="1619" spans="1:15" x14ac:dyDescent="0.2">
      <c r="A1619" t="s">
        <v>48</v>
      </c>
      <c r="B1619">
        <v>18</v>
      </c>
      <c r="C1619">
        <v>20</v>
      </c>
      <c r="D1619">
        <v>351</v>
      </c>
      <c r="E1619">
        <v>19.5</v>
      </c>
      <c r="F1619">
        <v>117881</v>
      </c>
      <c r="G1619">
        <v>2</v>
      </c>
      <c r="H1619">
        <v>2014</v>
      </c>
      <c r="I1619" t="s">
        <v>96</v>
      </c>
      <c r="J1619" s="81">
        <f>VLOOKUP(I1619,Meters!$A$1:$B$165,2,FALSE)</f>
        <v>365386</v>
      </c>
      <c r="K1619" s="81">
        <f t="shared" si="151"/>
        <v>5.3368218815170804E-5</v>
      </c>
      <c r="L1619" s="81">
        <f t="shared" si="152"/>
        <v>2.9872264967479342E-4</v>
      </c>
      <c r="M1619" s="83">
        <f t="shared" si="153"/>
        <v>0.9</v>
      </c>
      <c r="N1619" s="81"/>
      <c r="O1619" s="71" t="str">
        <f t="shared" si="154"/>
        <v>2014-2-ext.</v>
      </c>
    </row>
    <row r="1620" spans="1:15" x14ac:dyDescent="0.2">
      <c r="A1620" t="s">
        <v>49</v>
      </c>
      <c r="B1620">
        <v>53</v>
      </c>
      <c r="C1620">
        <v>57</v>
      </c>
      <c r="D1620">
        <v>94</v>
      </c>
      <c r="E1620">
        <v>1.7735849056599999</v>
      </c>
      <c r="F1620">
        <v>26057</v>
      </c>
      <c r="G1620">
        <v>2</v>
      </c>
      <c r="H1620">
        <v>2014</v>
      </c>
      <c r="I1620" t="s">
        <v>96</v>
      </c>
      <c r="J1620" s="81">
        <f>VLOOKUP(I1620,Meters!$A$1:$B$165,2,FALSE)</f>
        <v>365386</v>
      </c>
      <c r="K1620" s="81">
        <f t="shared" si="151"/>
        <v>4.8540034529511255E-6</v>
      </c>
      <c r="L1620" s="81">
        <f t="shared" si="152"/>
        <v>2.2425668080416217E-5</v>
      </c>
      <c r="M1620" s="83">
        <f t="shared" si="153"/>
        <v>0.92982456140350878</v>
      </c>
      <c r="N1620" s="81"/>
      <c r="O1620" s="71" t="str">
        <f t="shared" si="154"/>
        <v>2014-2-ext.</v>
      </c>
    </row>
    <row r="1621" spans="1:15" x14ac:dyDescent="0.2">
      <c r="A1621" t="s">
        <v>50</v>
      </c>
      <c r="B1621">
        <v>1</v>
      </c>
      <c r="C1621">
        <v>1</v>
      </c>
      <c r="D1621">
        <v>1</v>
      </c>
      <c r="E1621">
        <v>1</v>
      </c>
      <c r="F1621">
        <v>179</v>
      </c>
      <c r="G1621">
        <v>2</v>
      </c>
      <c r="H1621">
        <v>2014</v>
      </c>
      <c r="I1621" t="s">
        <v>96</v>
      </c>
      <c r="J1621" s="81">
        <f>VLOOKUP(I1621,Meters!$A$1:$B$165,2,FALSE)</f>
        <v>365386</v>
      </c>
      <c r="K1621" s="81">
        <f t="shared" si="151"/>
        <v>2.7368317341113233E-6</v>
      </c>
      <c r="L1621" s="81">
        <f t="shared" si="152"/>
        <v>8.1648813400987819E-6</v>
      </c>
      <c r="M1621" s="83">
        <f t="shared" si="153"/>
        <v>1</v>
      </c>
      <c r="N1621" s="81"/>
      <c r="O1621" s="71" t="str">
        <f t="shared" si="154"/>
        <v/>
      </c>
    </row>
    <row r="1622" spans="1:15" x14ac:dyDescent="0.2">
      <c r="A1622" t="s">
        <v>51</v>
      </c>
      <c r="B1622">
        <v>130</v>
      </c>
      <c r="C1622">
        <v>152</v>
      </c>
      <c r="D1622">
        <v>19294</v>
      </c>
      <c r="E1622">
        <v>148.41538461538499</v>
      </c>
      <c r="F1622">
        <v>1066415</v>
      </c>
      <c r="G1622">
        <v>2</v>
      </c>
      <c r="H1622">
        <v>2014</v>
      </c>
      <c r="I1622" t="s">
        <v>96</v>
      </c>
      <c r="J1622" s="81">
        <f>VLOOKUP(I1622,Meters!$A$1:$B$165,2,FALSE)</f>
        <v>365386</v>
      </c>
      <c r="K1622" s="81">
        <f t="shared" si="151"/>
        <v>4.0618793444572313E-4</v>
      </c>
      <c r="L1622" s="81">
        <f t="shared" si="152"/>
        <v>3.7417928381183773E-4</v>
      </c>
      <c r="M1622" s="83">
        <f t="shared" si="153"/>
        <v>0.85526315789473684</v>
      </c>
      <c r="N1622" s="81"/>
      <c r="O1622" s="71" t="str">
        <f t="shared" si="154"/>
        <v/>
      </c>
    </row>
    <row r="1623" spans="1:15" x14ac:dyDescent="0.2">
      <c r="A1623" t="s">
        <v>52</v>
      </c>
      <c r="B1623">
        <v>6</v>
      </c>
      <c r="C1623">
        <v>9</v>
      </c>
      <c r="D1623">
        <v>732</v>
      </c>
      <c r="E1623">
        <v>122</v>
      </c>
      <c r="F1623">
        <v>156610</v>
      </c>
      <c r="G1623">
        <v>2</v>
      </c>
      <c r="H1623">
        <v>2014</v>
      </c>
      <c r="I1623" t="s">
        <v>96</v>
      </c>
      <c r="J1623" s="81">
        <f>VLOOKUP(I1623,Meters!$A$1:$B$165,2,FALSE)</f>
        <v>365386</v>
      </c>
      <c r="K1623" s="81">
        <f t="shared" si="151"/>
        <v>3.3389347156158143E-4</v>
      </c>
      <c r="L1623" s="81">
        <f t="shared" si="152"/>
        <v>1.1905978274421509E-3</v>
      </c>
      <c r="M1623" s="83">
        <f t="shared" si="153"/>
        <v>0.66666666666666663</v>
      </c>
      <c r="N1623" s="81"/>
      <c r="O1623" s="71" t="str">
        <f t="shared" si="154"/>
        <v>2014-2-ext.</v>
      </c>
    </row>
    <row r="1624" spans="1:15" ht="13.5" thickBot="1" x14ac:dyDescent="0.25">
      <c r="A1624" t="s">
        <v>53</v>
      </c>
      <c r="B1624">
        <v>11</v>
      </c>
      <c r="C1624">
        <v>14</v>
      </c>
      <c r="D1624">
        <v>301</v>
      </c>
      <c r="E1624">
        <v>27.363636363636001</v>
      </c>
      <c r="F1624">
        <v>102514</v>
      </c>
      <c r="G1624">
        <v>2</v>
      </c>
      <c r="H1624">
        <v>2014</v>
      </c>
      <c r="I1624" t="s">
        <v>96</v>
      </c>
      <c r="J1624" s="81">
        <f>VLOOKUP(I1624,Meters!$A$1:$B$165,2,FALSE)</f>
        <v>365386</v>
      </c>
      <c r="K1624" s="81">
        <f t="shared" si="151"/>
        <v>7.4889668360681586E-5</v>
      </c>
      <c r="L1624" s="81">
        <f t="shared" si="152"/>
        <v>4.2509631574346135E-4</v>
      </c>
      <c r="M1624" s="83">
        <f t="shared" si="153"/>
        <v>0.7857142857142857</v>
      </c>
      <c r="N1624" s="81"/>
      <c r="O1624" s="71" t="str">
        <f t="shared" si="154"/>
        <v>2014-2-ext.</v>
      </c>
    </row>
    <row r="1625" spans="1:15" ht="13.5" thickBot="1" x14ac:dyDescent="0.25">
      <c r="A1625" s="87" t="s">
        <v>8</v>
      </c>
      <c r="B1625" s="88">
        <v>4</v>
      </c>
      <c r="C1625" s="88">
        <v>4</v>
      </c>
      <c r="D1625" s="88">
        <v>14</v>
      </c>
      <c r="E1625" s="89">
        <v>3.5</v>
      </c>
      <c r="F1625" s="88">
        <v>3810</v>
      </c>
      <c r="G1625" s="90">
        <v>3</v>
      </c>
      <c r="H1625" s="90">
        <v>2014</v>
      </c>
      <c r="I1625" s="91" t="s">
        <v>97</v>
      </c>
      <c r="J1625" s="81">
        <f>VLOOKUP(I1625,Meters!$A$1:$B$165,2,FALSE)</f>
        <v>367727</v>
      </c>
      <c r="K1625" s="81">
        <f t="shared" ref="K1625:K1666" si="155">E1625/J1625</f>
        <v>9.517930421209213E-6</v>
      </c>
      <c r="L1625" s="81">
        <f t="shared" ref="L1625:L1666" si="156">IFERROR(IF(ISBLANK(F1625),"",(E1625*(F1625/D1625)/J1625)*(1/60)),"")</f>
        <v>4.3170612981913216E-5</v>
      </c>
      <c r="M1625" s="83">
        <f t="shared" ref="M1625:M1666" si="157">B1625/C1625</f>
        <v>1</v>
      </c>
      <c r="N1625" s="81"/>
      <c r="O1625" s="71" t="str">
        <f t="shared" ref="O1625:O1666" si="158">IF((F1625/D1625)&gt;180,CONCATENATE(I1625,"-ext."),"")</f>
        <v>2014-3-ext.</v>
      </c>
    </row>
    <row r="1626" spans="1:15" ht="13.5" thickBot="1" x14ac:dyDescent="0.25">
      <c r="A1626" s="87" t="s">
        <v>9</v>
      </c>
      <c r="B1626" s="88">
        <v>136</v>
      </c>
      <c r="C1626" s="88">
        <v>138</v>
      </c>
      <c r="D1626" s="88">
        <v>4291</v>
      </c>
      <c r="E1626" s="89">
        <v>31.551470588234999</v>
      </c>
      <c r="F1626" s="88">
        <v>462259</v>
      </c>
      <c r="G1626" s="90">
        <v>3</v>
      </c>
      <c r="H1626" s="90">
        <v>2014</v>
      </c>
      <c r="I1626" s="91" t="s">
        <v>97</v>
      </c>
      <c r="J1626" s="81">
        <f>VLOOKUP(I1626,Meters!$A$1:$B$165,2,FALSE)</f>
        <v>367727</v>
      </c>
      <c r="K1626" s="81">
        <f t="shared" si="155"/>
        <v>8.5801343355899892E-5</v>
      </c>
      <c r="L1626" s="81">
        <f t="shared" si="156"/>
        <v>1.5405283608465364E-4</v>
      </c>
      <c r="M1626" s="83">
        <f t="shared" si="157"/>
        <v>0.98550724637681164</v>
      </c>
      <c r="N1626" s="81"/>
      <c r="O1626" s="71" t="str">
        <f t="shared" si="158"/>
        <v/>
      </c>
    </row>
    <row r="1627" spans="1:15" ht="13.5" thickBot="1" x14ac:dyDescent="0.25">
      <c r="A1627" s="87" t="s">
        <v>10</v>
      </c>
      <c r="B1627" s="88">
        <v>0</v>
      </c>
      <c r="C1627" s="88">
        <v>1</v>
      </c>
      <c r="D1627" s="88">
        <v>18</v>
      </c>
      <c r="E1627" s="109"/>
      <c r="F1627" s="88">
        <v>1458</v>
      </c>
      <c r="G1627" s="90">
        <v>3</v>
      </c>
      <c r="H1627" s="90">
        <v>2014</v>
      </c>
      <c r="I1627" s="91" t="s">
        <v>97</v>
      </c>
      <c r="J1627" s="81">
        <f>VLOOKUP(I1627,Meters!$A$1:$B$165,2,FALSE)</f>
        <v>367727</v>
      </c>
      <c r="K1627" s="81">
        <f t="shared" si="155"/>
        <v>0</v>
      </c>
      <c r="L1627" s="81">
        <f t="shared" si="156"/>
        <v>0</v>
      </c>
      <c r="M1627" s="83">
        <f t="shared" si="157"/>
        <v>0</v>
      </c>
      <c r="N1627" s="81"/>
      <c r="O1627" s="71" t="str">
        <f t="shared" si="158"/>
        <v/>
      </c>
    </row>
    <row r="1628" spans="1:15" ht="13.5" thickBot="1" x14ac:dyDescent="0.25">
      <c r="A1628" s="87" t="s">
        <v>11</v>
      </c>
      <c r="B1628" s="88">
        <v>9</v>
      </c>
      <c r="C1628" s="88">
        <v>26</v>
      </c>
      <c r="D1628" s="88">
        <v>130</v>
      </c>
      <c r="E1628" s="89">
        <v>14.444444444444001</v>
      </c>
      <c r="F1628" s="88">
        <v>25134</v>
      </c>
      <c r="G1628" s="90">
        <v>3</v>
      </c>
      <c r="H1628" s="90">
        <v>2014</v>
      </c>
      <c r="I1628" s="91" t="s">
        <v>97</v>
      </c>
      <c r="J1628" s="81">
        <f>VLOOKUP(I1628,Meters!$A$1:$B$165,2,FALSE)</f>
        <v>367727</v>
      </c>
      <c r="K1628" s="81">
        <f t="shared" si="155"/>
        <v>3.9280347770068558E-5</v>
      </c>
      <c r="L1628" s="81">
        <f t="shared" si="156"/>
        <v>1.265733667760132E-4</v>
      </c>
      <c r="M1628" s="83">
        <f t="shared" si="157"/>
        <v>0.34615384615384615</v>
      </c>
      <c r="N1628" s="81"/>
      <c r="O1628" s="71" t="str">
        <f t="shared" si="158"/>
        <v>2014-3-ext.</v>
      </c>
    </row>
    <row r="1629" spans="1:15" ht="13.5" thickBot="1" x14ac:dyDescent="0.25">
      <c r="A1629" s="87" t="s">
        <v>12</v>
      </c>
      <c r="B1629" s="88">
        <v>40</v>
      </c>
      <c r="C1629" s="88">
        <v>91</v>
      </c>
      <c r="D1629" s="88">
        <v>2459</v>
      </c>
      <c r="E1629" s="89">
        <v>61.475000000000001</v>
      </c>
      <c r="F1629" s="88">
        <v>173151</v>
      </c>
      <c r="G1629" s="90">
        <v>3</v>
      </c>
      <c r="H1629" s="90">
        <v>2014</v>
      </c>
      <c r="I1629" s="91" t="s">
        <v>97</v>
      </c>
      <c r="J1629" s="81">
        <f>VLOOKUP(I1629,Meters!$A$1:$B$165,2,FALSE)</f>
        <v>367727</v>
      </c>
      <c r="K1629" s="81">
        <f t="shared" si="155"/>
        <v>1.6717564932681038E-4</v>
      </c>
      <c r="L1629" s="81">
        <f t="shared" si="156"/>
        <v>1.9619513932890432E-4</v>
      </c>
      <c r="M1629" s="83">
        <f t="shared" si="157"/>
        <v>0.43956043956043955</v>
      </c>
      <c r="N1629" s="81"/>
      <c r="O1629" s="71" t="str">
        <f t="shared" si="158"/>
        <v/>
      </c>
    </row>
    <row r="1630" spans="1:15" ht="13.5" thickBot="1" x14ac:dyDescent="0.25">
      <c r="A1630" s="87" t="s">
        <v>13</v>
      </c>
      <c r="B1630" s="88">
        <v>19</v>
      </c>
      <c r="C1630" s="88">
        <v>29</v>
      </c>
      <c r="D1630" s="88">
        <v>3518</v>
      </c>
      <c r="E1630" s="89">
        <v>185.157894736842</v>
      </c>
      <c r="F1630" s="88">
        <v>400285</v>
      </c>
      <c r="G1630" s="90">
        <v>3</v>
      </c>
      <c r="H1630" s="90">
        <v>2014</v>
      </c>
      <c r="I1630" s="91" t="s">
        <v>97</v>
      </c>
      <c r="J1630" s="81">
        <f>VLOOKUP(I1630,Meters!$A$1:$B$165,2,FALSE)</f>
        <v>367727</v>
      </c>
      <c r="K1630" s="81">
        <f t="shared" si="155"/>
        <v>5.0351998829795477E-4</v>
      </c>
      <c r="L1630" s="81">
        <f t="shared" si="156"/>
        <v>9.5485834051471858E-4</v>
      </c>
      <c r="M1630" s="83">
        <f t="shared" si="157"/>
        <v>0.65517241379310343</v>
      </c>
      <c r="N1630" s="81"/>
      <c r="O1630" s="71" t="str">
        <f t="shared" si="158"/>
        <v/>
      </c>
    </row>
    <row r="1631" spans="1:15" ht="13.5" thickBot="1" x14ac:dyDescent="0.25">
      <c r="A1631" s="87" t="s">
        <v>14</v>
      </c>
      <c r="B1631" s="88">
        <v>51</v>
      </c>
      <c r="C1631" s="88">
        <v>114</v>
      </c>
      <c r="D1631" s="88">
        <v>857</v>
      </c>
      <c r="E1631" s="89">
        <v>16.803921568627</v>
      </c>
      <c r="F1631" s="88">
        <v>46273</v>
      </c>
      <c r="G1631" s="90">
        <v>3</v>
      </c>
      <c r="H1631" s="90">
        <v>2014</v>
      </c>
      <c r="I1631" s="91" t="s">
        <v>97</v>
      </c>
      <c r="J1631" s="81">
        <f>VLOOKUP(I1631,Meters!$A$1:$B$165,2,FALSE)</f>
        <v>367727</v>
      </c>
      <c r="K1631" s="81">
        <f t="shared" si="155"/>
        <v>4.5696730369613873E-5</v>
      </c>
      <c r="L1631" s="81">
        <f t="shared" si="156"/>
        <v>4.1122613854397953E-5</v>
      </c>
      <c r="M1631" s="83">
        <f t="shared" si="157"/>
        <v>0.44736842105263158</v>
      </c>
      <c r="N1631" s="81"/>
      <c r="O1631" s="71" t="str">
        <f t="shared" si="158"/>
        <v/>
      </c>
    </row>
    <row r="1632" spans="1:15" ht="13.5" thickBot="1" x14ac:dyDescent="0.25">
      <c r="A1632" s="87" t="s">
        <v>15</v>
      </c>
      <c r="B1632" s="88">
        <v>10</v>
      </c>
      <c r="C1632" s="88">
        <v>13</v>
      </c>
      <c r="D1632" s="88">
        <v>297</v>
      </c>
      <c r="E1632" s="89">
        <v>29.7</v>
      </c>
      <c r="F1632" s="88">
        <v>52215</v>
      </c>
      <c r="G1632" s="90">
        <v>3</v>
      </c>
      <c r="H1632" s="90">
        <v>2014</v>
      </c>
      <c r="I1632" s="91" t="s">
        <v>97</v>
      </c>
      <c r="J1632" s="81">
        <f>VLOOKUP(I1632,Meters!$A$1:$B$165,2,FALSE)</f>
        <v>367727</v>
      </c>
      <c r="K1632" s="81">
        <f t="shared" si="155"/>
        <v>8.0766438145689603E-5</v>
      </c>
      <c r="L1632" s="81">
        <f t="shared" si="156"/>
        <v>2.3665654140163762E-4</v>
      </c>
      <c r="M1632" s="83">
        <f t="shared" si="157"/>
        <v>0.76923076923076927</v>
      </c>
      <c r="N1632" s="81"/>
      <c r="O1632" s="71" t="str">
        <f t="shared" si="158"/>
        <v/>
      </c>
    </row>
    <row r="1633" spans="1:15" ht="13.5" thickBot="1" x14ac:dyDescent="0.25">
      <c r="A1633" s="87" t="s">
        <v>16</v>
      </c>
      <c r="B1633" s="88">
        <v>53</v>
      </c>
      <c r="C1633" s="88">
        <v>85</v>
      </c>
      <c r="D1633" s="88">
        <v>135</v>
      </c>
      <c r="E1633" s="89">
        <v>2.5471698113199999</v>
      </c>
      <c r="F1633" s="88">
        <v>15119</v>
      </c>
      <c r="G1633" s="90">
        <v>3</v>
      </c>
      <c r="H1633" s="90">
        <v>2014</v>
      </c>
      <c r="I1633" s="91" t="s">
        <v>97</v>
      </c>
      <c r="J1633" s="81">
        <f>VLOOKUP(I1633,Meters!$A$1:$B$165,2,FALSE)</f>
        <v>367727</v>
      </c>
      <c r="K1633" s="81">
        <f t="shared" si="155"/>
        <v>6.9267957243281021E-6</v>
      </c>
      <c r="L1633" s="81">
        <f t="shared" si="156"/>
        <v>1.2929163525446489E-5</v>
      </c>
      <c r="M1633" s="83">
        <f t="shared" si="157"/>
        <v>0.62352941176470589</v>
      </c>
      <c r="N1633" s="81"/>
      <c r="O1633" s="71" t="str">
        <f t="shared" si="158"/>
        <v/>
      </c>
    </row>
    <row r="1634" spans="1:15" ht="13.5" thickBot="1" x14ac:dyDescent="0.25">
      <c r="A1634" s="87" t="s">
        <v>17</v>
      </c>
      <c r="B1634" s="88">
        <v>2</v>
      </c>
      <c r="C1634" s="88">
        <v>3</v>
      </c>
      <c r="D1634" s="88">
        <v>4</v>
      </c>
      <c r="E1634" s="88">
        <v>2</v>
      </c>
      <c r="F1634" s="88">
        <v>604</v>
      </c>
      <c r="G1634" s="90">
        <v>3</v>
      </c>
      <c r="H1634" s="90">
        <v>2014</v>
      </c>
      <c r="I1634" s="91" t="s">
        <v>97</v>
      </c>
      <c r="J1634" s="81">
        <f>VLOOKUP(I1634,Meters!$A$1:$B$165,2,FALSE)</f>
        <v>367727</v>
      </c>
      <c r="K1634" s="81">
        <f t="shared" si="155"/>
        <v>5.4388173835481213E-6</v>
      </c>
      <c r="L1634" s="81">
        <f t="shared" si="156"/>
        <v>1.3687690415262772E-5</v>
      </c>
      <c r="M1634" s="83">
        <f t="shared" si="157"/>
        <v>0.66666666666666663</v>
      </c>
      <c r="N1634" s="81"/>
      <c r="O1634" s="71" t="str">
        <f t="shared" si="158"/>
        <v/>
      </c>
    </row>
    <row r="1635" spans="1:15" ht="13.5" thickBot="1" x14ac:dyDescent="0.25">
      <c r="A1635" s="87" t="s">
        <v>18</v>
      </c>
      <c r="B1635" s="88">
        <v>302</v>
      </c>
      <c r="C1635" s="88">
        <v>409</v>
      </c>
      <c r="D1635" s="88">
        <v>0</v>
      </c>
      <c r="E1635" s="88">
        <v>0</v>
      </c>
      <c r="F1635" s="88">
        <v>0</v>
      </c>
      <c r="G1635" s="90">
        <v>3</v>
      </c>
      <c r="H1635" s="90">
        <v>2014</v>
      </c>
      <c r="I1635" s="91" t="s">
        <v>97</v>
      </c>
      <c r="J1635" s="81">
        <f>VLOOKUP(I1635,Meters!$A$1:$B$165,2,FALSE)</f>
        <v>367727</v>
      </c>
      <c r="K1635" s="81">
        <f t="shared" si="155"/>
        <v>0</v>
      </c>
      <c r="L1635" s="81" t="str">
        <f t="shared" si="156"/>
        <v/>
      </c>
      <c r="M1635" s="83">
        <f t="shared" si="157"/>
        <v>0.73838630806845962</v>
      </c>
      <c r="N1635" s="81"/>
      <c r="O1635" s="71" t="e">
        <f t="shared" si="158"/>
        <v>#DIV/0!</v>
      </c>
    </row>
    <row r="1636" spans="1:15" ht="13.5" thickBot="1" x14ac:dyDescent="0.25">
      <c r="A1636" s="87" t="s">
        <v>19</v>
      </c>
      <c r="B1636" s="88">
        <v>34</v>
      </c>
      <c r="C1636" s="88">
        <v>37</v>
      </c>
      <c r="D1636" s="88">
        <v>1073</v>
      </c>
      <c r="E1636" s="89">
        <v>31.558823529411001</v>
      </c>
      <c r="F1636" s="88">
        <v>117908</v>
      </c>
      <c r="G1636" s="90">
        <v>3</v>
      </c>
      <c r="H1636" s="90">
        <v>2014</v>
      </c>
      <c r="I1636" s="91" t="s">
        <v>97</v>
      </c>
      <c r="J1636" s="81">
        <f>VLOOKUP(I1636,Meters!$A$1:$B$165,2,FALSE)</f>
        <v>367727</v>
      </c>
      <c r="K1636" s="81">
        <f t="shared" si="155"/>
        <v>8.5821339008044012E-5</v>
      </c>
      <c r="L1636" s="81">
        <f t="shared" si="156"/>
        <v>1.5717649021063145E-4</v>
      </c>
      <c r="M1636" s="83">
        <f t="shared" si="157"/>
        <v>0.91891891891891897</v>
      </c>
      <c r="N1636" s="81"/>
      <c r="O1636" s="71" t="str">
        <f t="shared" si="158"/>
        <v/>
      </c>
    </row>
    <row r="1637" spans="1:15" ht="13.5" thickBot="1" x14ac:dyDescent="0.25">
      <c r="A1637" s="87" t="s">
        <v>20</v>
      </c>
      <c r="B1637" s="88">
        <v>17</v>
      </c>
      <c r="C1637" s="88">
        <v>31</v>
      </c>
      <c r="D1637" s="88">
        <v>146</v>
      </c>
      <c r="E1637" s="89">
        <v>8.5882352941170002</v>
      </c>
      <c r="F1637" s="88">
        <v>35543</v>
      </c>
      <c r="G1637" s="90">
        <v>3</v>
      </c>
      <c r="H1637" s="90">
        <v>2014</v>
      </c>
      <c r="I1637" s="91" t="s">
        <v>97</v>
      </c>
      <c r="J1637" s="81">
        <f>VLOOKUP(I1637,Meters!$A$1:$B$165,2,FALSE)</f>
        <v>367727</v>
      </c>
      <c r="K1637" s="81">
        <f t="shared" si="155"/>
        <v>2.3354921705822526E-5</v>
      </c>
      <c r="L1637" s="81">
        <f t="shared" si="156"/>
        <v>9.4760728560507978E-5</v>
      </c>
      <c r="M1637" s="83">
        <f t="shared" si="157"/>
        <v>0.54838709677419351</v>
      </c>
      <c r="N1637" s="81"/>
      <c r="O1637" s="71" t="str">
        <f t="shared" si="158"/>
        <v>2014-3-ext.</v>
      </c>
    </row>
    <row r="1638" spans="1:15" ht="13.5" thickBot="1" x14ac:dyDescent="0.25">
      <c r="A1638" s="87" t="s">
        <v>21</v>
      </c>
      <c r="B1638" s="88">
        <v>3</v>
      </c>
      <c r="C1638" s="88">
        <v>3</v>
      </c>
      <c r="D1638" s="88">
        <v>160</v>
      </c>
      <c r="E1638" s="89">
        <v>53.333333333333002</v>
      </c>
      <c r="F1638" s="88">
        <v>61240</v>
      </c>
      <c r="G1638" s="90">
        <v>3</v>
      </c>
      <c r="H1638" s="90">
        <v>2014</v>
      </c>
      <c r="I1638" s="91" t="s">
        <v>97</v>
      </c>
      <c r="J1638" s="81">
        <f>VLOOKUP(I1638,Meters!$A$1:$B$165,2,FALSE)</f>
        <v>367727</v>
      </c>
      <c r="K1638" s="81">
        <f t="shared" si="155"/>
        <v>1.4503513022794901E-4</v>
      </c>
      <c r="L1638" s="81">
        <f t="shared" si="156"/>
        <v>9.2520326824579123E-4</v>
      </c>
      <c r="M1638" s="83">
        <f t="shared" si="157"/>
        <v>1</v>
      </c>
      <c r="N1638" s="81"/>
      <c r="O1638" s="71" t="str">
        <f t="shared" si="158"/>
        <v>2014-3-ext.</v>
      </c>
    </row>
    <row r="1639" spans="1:15" ht="13.5" thickBot="1" x14ac:dyDescent="0.25">
      <c r="A1639" s="87" t="s">
        <v>22</v>
      </c>
      <c r="B1639" s="88">
        <v>20</v>
      </c>
      <c r="C1639" s="88">
        <v>55</v>
      </c>
      <c r="D1639" s="88">
        <v>163</v>
      </c>
      <c r="E1639" s="89">
        <v>8.15</v>
      </c>
      <c r="F1639" s="88">
        <v>41366</v>
      </c>
      <c r="G1639" s="90">
        <v>3</v>
      </c>
      <c r="H1639" s="90">
        <v>2014</v>
      </c>
      <c r="I1639" s="91" t="s">
        <v>97</v>
      </c>
      <c r="J1639" s="81">
        <f>VLOOKUP(I1639,Meters!$A$1:$B$165,2,FALSE)</f>
        <v>367727</v>
      </c>
      <c r="K1639" s="81">
        <f t="shared" si="155"/>
        <v>2.2163180837958595E-5</v>
      </c>
      <c r="L1639" s="81">
        <f t="shared" si="156"/>
        <v>9.3742549953271506E-5</v>
      </c>
      <c r="M1639" s="83">
        <f t="shared" si="157"/>
        <v>0.36363636363636365</v>
      </c>
      <c r="N1639" s="81"/>
      <c r="O1639" s="71" t="str">
        <f t="shared" si="158"/>
        <v>2014-3-ext.</v>
      </c>
    </row>
    <row r="1640" spans="1:15" ht="13.5" thickBot="1" x14ac:dyDescent="0.25">
      <c r="A1640" s="87" t="s">
        <v>23</v>
      </c>
      <c r="B1640" s="88">
        <v>25</v>
      </c>
      <c r="C1640" s="88">
        <v>25</v>
      </c>
      <c r="D1640" s="88">
        <v>1706</v>
      </c>
      <c r="E1640" s="89">
        <v>68.239999999999995</v>
      </c>
      <c r="F1640" s="88">
        <v>188672</v>
      </c>
      <c r="G1640" s="90">
        <v>3</v>
      </c>
      <c r="H1640" s="90">
        <v>2014</v>
      </c>
      <c r="I1640" s="91" t="s">
        <v>97</v>
      </c>
      <c r="J1640" s="81">
        <f>VLOOKUP(I1640,Meters!$A$1:$B$165,2,FALSE)</f>
        <v>367727</v>
      </c>
      <c r="K1640" s="81">
        <f t="shared" si="155"/>
        <v>1.8557244912666189E-4</v>
      </c>
      <c r="L1640" s="81">
        <f t="shared" si="156"/>
        <v>3.4205085112959702E-4</v>
      </c>
      <c r="M1640" s="83">
        <f t="shared" si="157"/>
        <v>1</v>
      </c>
      <c r="N1640" s="81"/>
      <c r="O1640" s="71" t="str">
        <f t="shared" si="158"/>
        <v/>
      </c>
    </row>
    <row r="1641" spans="1:15" ht="13.5" thickBot="1" x14ac:dyDescent="0.25">
      <c r="A1641" s="87" t="s">
        <v>24</v>
      </c>
      <c r="B1641" s="88">
        <v>33</v>
      </c>
      <c r="C1641" s="88">
        <v>223</v>
      </c>
      <c r="D1641" s="88">
        <v>0</v>
      </c>
      <c r="E1641" s="88">
        <v>0</v>
      </c>
      <c r="F1641" s="88">
        <v>0</v>
      </c>
      <c r="G1641" s="90">
        <v>3</v>
      </c>
      <c r="H1641" s="90">
        <v>2014</v>
      </c>
      <c r="I1641" s="91" t="s">
        <v>97</v>
      </c>
      <c r="J1641" s="81">
        <f>VLOOKUP(I1641,Meters!$A$1:$B$165,2,FALSE)</f>
        <v>367727</v>
      </c>
      <c r="K1641" s="81">
        <f t="shared" si="155"/>
        <v>0</v>
      </c>
      <c r="L1641" s="81" t="str">
        <f t="shared" si="156"/>
        <v/>
      </c>
      <c r="M1641" s="83">
        <f t="shared" si="157"/>
        <v>0.14798206278026907</v>
      </c>
      <c r="N1641" s="81"/>
      <c r="O1641" s="71" t="e">
        <f t="shared" si="158"/>
        <v>#DIV/0!</v>
      </c>
    </row>
    <row r="1642" spans="1:15" ht="13.5" thickBot="1" x14ac:dyDescent="0.25">
      <c r="A1642" s="87" t="s">
        <v>26</v>
      </c>
      <c r="B1642" s="88">
        <v>2</v>
      </c>
      <c r="C1642" s="88">
        <v>5</v>
      </c>
      <c r="D1642" s="88">
        <v>96</v>
      </c>
      <c r="E1642" s="88">
        <v>48</v>
      </c>
      <c r="F1642" s="88">
        <v>14131</v>
      </c>
      <c r="G1642" s="90">
        <v>3</v>
      </c>
      <c r="H1642" s="90">
        <v>2014</v>
      </c>
      <c r="I1642" s="91" t="s">
        <v>97</v>
      </c>
      <c r="J1642" s="81">
        <f>VLOOKUP(I1642,Meters!$A$1:$B$165,2,FALSE)</f>
        <v>367727</v>
      </c>
      <c r="K1642" s="81">
        <f t="shared" si="155"/>
        <v>1.3053161720515491E-4</v>
      </c>
      <c r="L1642" s="81">
        <f t="shared" si="156"/>
        <v>3.2023303519549377E-4</v>
      </c>
      <c r="M1642" s="83">
        <f t="shared" si="157"/>
        <v>0.4</v>
      </c>
      <c r="N1642" s="81"/>
      <c r="O1642" s="71" t="str">
        <f t="shared" si="158"/>
        <v/>
      </c>
    </row>
    <row r="1643" spans="1:15" ht="13.5" thickBot="1" x14ac:dyDescent="0.25">
      <c r="A1643" s="87" t="s">
        <v>27</v>
      </c>
      <c r="B1643" s="88">
        <v>4</v>
      </c>
      <c r="C1643" s="88">
        <v>6</v>
      </c>
      <c r="D1643" s="88">
        <v>2562</v>
      </c>
      <c r="E1643" s="89">
        <v>640.5</v>
      </c>
      <c r="F1643" s="88">
        <v>616315</v>
      </c>
      <c r="G1643" s="90">
        <v>3</v>
      </c>
      <c r="H1643" s="90">
        <v>2014</v>
      </c>
      <c r="I1643" s="91" t="s">
        <v>97</v>
      </c>
      <c r="J1643" s="81">
        <f>VLOOKUP(I1643,Meters!$A$1:$B$165,2,FALSE)</f>
        <v>367727</v>
      </c>
      <c r="K1643" s="81">
        <f t="shared" si="155"/>
        <v>1.7417812670812859E-3</v>
      </c>
      <c r="L1643" s="81">
        <f t="shared" si="156"/>
        <v>6.9833848661280421E-3</v>
      </c>
      <c r="M1643" s="83">
        <f t="shared" si="157"/>
        <v>0.66666666666666663</v>
      </c>
      <c r="N1643" s="81"/>
      <c r="O1643" s="71" t="str">
        <f t="shared" si="158"/>
        <v>2014-3-ext.</v>
      </c>
    </row>
    <row r="1644" spans="1:15" ht="13.5" thickBot="1" x14ac:dyDescent="0.25">
      <c r="A1644" s="87" t="s">
        <v>28</v>
      </c>
      <c r="B1644" s="88">
        <v>190</v>
      </c>
      <c r="C1644" s="88">
        <v>199</v>
      </c>
      <c r="D1644" s="88">
        <v>25173</v>
      </c>
      <c r="E1644" s="89">
        <v>132.48947368421099</v>
      </c>
      <c r="F1644" s="88">
        <v>2563971</v>
      </c>
      <c r="G1644" s="90">
        <v>3</v>
      </c>
      <c r="H1644" s="90">
        <v>2014</v>
      </c>
      <c r="I1644" s="91" t="s">
        <v>97</v>
      </c>
      <c r="J1644" s="81">
        <f>VLOOKUP(I1644,Meters!$A$1:$B$165,2,FALSE)</f>
        <v>367727</v>
      </c>
      <c r="K1644" s="81">
        <f t="shared" si="155"/>
        <v>3.6029302630541404E-4</v>
      </c>
      <c r="L1644" s="81">
        <f t="shared" si="156"/>
        <v>6.1162149323303982E-4</v>
      </c>
      <c r="M1644" s="83">
        <f t="shared" si="157"/>
        <v>0.95477386934673369</v>
      </c>
      <c r="N1644" s="81"/>
      <c r="O1644" s="71" t="str">
        <f t="shared" si="158"/>
        <v/>
      </c>
    </row>
    <row r="1645" spans="1:15" ht="13.5" thickBot="1" x14ac:dyDescent="0.25">
      <c r="A1645" s="87" t="s">
        <v>30</v>
      </c>
      <c r="B1645" s="88">
        <v>429</v>
      </c>
      <c r="C1645" s="88">
        <v>432</v>
      </c>
      <c r="D1645" s="88">
        <v>11998</v>
      </c>
      <c r="E1645" s="89">
        <v>27.967365967366</v>
      </c>
      <c r="F1645" s="88">
        <v>1823950</v>
      </c>
      <c r="G1645" s="90">
        <v>3</v>
      </c>
      <c r="H1645" s="90">
        <v>2014</v>
      </c>
      <c r="I1645" s="91" t="s">
        <v>97</v>
      </c>
      <c r="J1645" s="81">
        <f>VLOOKUP(I1645,Meters!$A$1:$B$165,2,FALSE)</f>
        <v>367727</v>
      </c>
      <c r="K1645" s="81">
        <f t="shared" si="155"/>
        <v>7.6054698097681157E-5</v>
      </c>
      <c r="L1645" s="81">
        <f t="shared" si="156"/>
        <v>1.926987367273234E-4</v>
      </c>
      <c r="M1645" s="83">
        <f t="shared" si="157"/>
        <v>0.99305555555555558</v>
      </c>
      <c r="N1645" s="81"/>
      <c r="O1645" s="71" t="str">
        <f t="shared" si="158"/>
        <v/>
      </c>
    </row>
    <row r="1646" spans="1:15" ht="13.5" thickBot="1" x14ac:dyDescent="0.25">
      <c r="A1646" s="87" t="s">
        <v>31</v>
      </c>
      <c r="B1646" s="88">
        <v>80</v>
      </c>
      <c r="C1646" s="88">
        <v>155</v>
      </c>
      <c r="D1646" s="88">
        <v>10063</v>
      </c>
      <c r="E1646" s="89">
        <v>125.78749999999999</v>
      </c>
      <c r="F1646" s="88">
        <v>1192934</v>
      </c>
      <c r="G1646" s="90">
        <v>3</v>
      </c>
      <c r="H1646" s="90">
        <v>2014</v>
      </c>
      <c r="I1646" s="91" t="s">
        <v>97</v>
      </c>
      <c r="J1646" s="81">
        <f>VLOOKUP(I1646,Meters!$A$1:$B$165,2,FALSE)</f>
        <v>367727</v>
      </c>
      <c r="K1646" s="81">
        <f t="shared" si="155"/>
        <v>3.4206762081652963E-4</v>
      </c>
      <c r="L1646" s="81">
        <f t="shared" si="156"/>
        <v>6.7584897673183273E-4</v>
      </c>
      <c r="M1646" s="83">
        <f t="shared" si="157"/>
        <v>0.5161290322580645</v>
      </c>
      <c r="N1646" s="81"/>
      <c r="O1646" s="71" t="str">
        <f t="shared" si="158"/>
        <v/>
      </c>
    </row>
    <row r="1647" spans="1:15" ht="13.5" thickBot="1" x14ac:dyDescent="0.25">
      <c r="A1647" s="87" t="s">
        <v>32</v>
      </c>
      <c r="B1647" s="88">
        <v>43</v>
      </c>
      <c r="C1647" s="88">
        <v>51</v>
      </c>
      <c r="D1647" s="88">
        <v>23298</v>
      </c>
      <c r="E1647" s="89">
        <v>541.81395348837202</v>
      </c>
      <c r="F1647" s="88">
        <v>3552674</v>
      </c>
      <c r="G1647" s="90">
        <v>3</v>
      </c>
      <c r="H1647" s="90">
        <v>2014</v>
      </c>
      <c r="I1647" s="91" t="s">
        <v>97</v>
      </c>
      <c r="J1647" s="81">
        <f>VLOOKUP(I1647,Meters!$A$1:$B$165,2,FALSE)</f>
        <v>367727</v>
      </c>
      <c r="K1647" s="81">
        <f t="shared" si="155"/>
        <v>1.4734135744407454E-3</v>
      </c>
      <c r="L1647" s="81">
        <f t="shared" si="156"/>
        <v>3.7446405250541543E-3</v>
      </c>
      <c r="M1647" s="83">
        <f t="shared" si="157"/>
        <v>0.84313725490196079</v>
      </c>
      <c r="N1647" s="81"/>
      <c r="O1647" s="71" t="str">
        <f t="shared" si="158"/>
        <v/>
      </c>
    </row>
    <row r="1648" spans="1:15" ht="13.5" thickBot="1" x14ac:dyDescent="0.25">
      <c r="A1648" s="87" t="s">
        <v>33</v>
      </c>
      <c r="B1648" s="88">
        <v>3</v>
      </c>
      <c r="C1648" s="88">
        <v>18</v>
      </c>
      <c r="D1648" s="88">
        <v>1766</v>
      </c>
      <c r="E1648" s="89">
        <v>588.66666666666697</v>
      </c>
      <c r="F1648" s="88">
        <v>42886</v>
      </c>
      <c r="G1648" s="90">
        <v>3</v>
      </c>
      <c r="H1648" s="90">
        <v>2014</v>
      </c>
      <c r="I1648" s="91" t="s">
        <v>97</v>
      </c>
      <c r="J1648" s="81">
        <f>VLOOKUP(I1648,Meters!$A$1:$B$165,2,FALSE)</f>
        <v>367727</v>
      </c>
      <c r="K1648" s="81">
        <f t="shared" si="155"/>
        <v>1.6008252498909978E-3</v>
      </c>
      <c r="L1648" s="81">
        <f t="shared" si="156"/>
        <v>6.4791422864123559E-4</v>
      </c>
      <c r="M1648" s="83">
        <f t="shared" si="157"/>
        <v>0.16666666666666666</v>
      </c>
      <c r="N1648" s="81"/>
      <c r="O1648" s="71" t="str">
        <f t="shared" si="158"/>
        <v/>
      </c>
    </row>
    <row r="1649" spans="1:15" ht="13.5" thickBot="1" x14ac:dyDescent="0.25">
      <c r="A1649" s="87" t="s">
        <v>34</v>
      </c>
      <c r="B1649" s="88">
        <v>1</v>
      </c>
      <c r="C1649" s="88">
        <v>1</v>
      </c>
      <c r="D1649" s="88">
        <v>1</v>
      </c>
      <c r="E1649" s="88">
        <v>1</v>
      </c>
      <c r="F1649" s="88">
        <v>53</v>
      </c>
      <c r="G1649" s="90">
        <v>3</v>
      </c>
      <c r="H1649" s="90">
        <v>2014</v>
      </c>
      <c r="I1649" s="91" t="s">
        <v>97</v>
      </c>
      <c r="J1649" s="81">
        <f>VLOOKUP(I1649,Meters!$A$1:$B$165,2,FALSE)</f>
        <v>367727</v>
      </c>
      <c r="K1649" s="81">
        <f t="shared" si="155"/>
        <v>2.7194086917740607E-6</v>
      </c>
      <c r="L1649" s="81">
        <f t="shared" si="156"/>
        <v>2.4021443444004202E-6</v>
      </c>
      <c r="M1649" s="83">
        <f t="shared" si="157"/>
        <v>1</v>
      </c>
      <c r="N1649" s="81"/>
      <c r="O1649" s="71" t="str">
        <f t="shared" si="158"/>
        <v/>
      </c>
    </row>
    <row r="1650" spans="1:15" ht="13.5" thickBot="1" x14ac:dyDescent="0.25">
      <c r="A1650" s="87" t="s">
        <v>55</v>
      </c>
      <c r="B1650" s="88">
        <v>4</v>
      </c>
      <c r="C1650" s="88">
        <v>4</v>
      </c>
      <c r="D1650" s="88">
        <v>1530</v>
      </c>
      <c r="E1650" s="89">
        <v>382.5</v>
      </c>
      <c r="F1650" s="88">
        <v>217404</v>
      </c>
      <c r="G1650" s="90">
        <v>3</v>
      </c>
      <c r="H1650" s="90">
        <v>2014</v>
      </c>
      <c r="I1650" s="91" t="s">
        <v>97</v>
      </c>
      <c r="J1650" s="81">
        <f>VLOOKUP(I1650,Meters!$A$1:$B$165,2,FALSE)</f>
        <v>367727</v>
      </c>
      <c r="K1650" s="81">
        <f t="shared" si="155"/>
        <v>1.0401738246035783E-3</v>
      </c>
      <c r="L1650" s="81">
        <f t="shared" si="156"/>
        <v>2.4633763634435328E-3</v>
      </c>
      <c r="M1650" s="83">
        <f t="shared" si="157"/>
        <v>1</v>
      </c>
      <c r="N1650" s="81"/>
      <c r="O1650" s="71" t="str">
        <f t="shared" si="158"/>
        <v/>
      </c>
    </row>
    <row r="1651" spans="1:15" ht="13.5" thickBot="1" x14ac:dyDescent="0.25">
      <c r="A1651" s="87" t="s">
        <v>35</v>
      </c>
      <c r="B1651" s="88">
        <v>5</v>
      </c>
      <c r="C1651" s="88">
        <v>6</v>
      </c>
      <c r="D1651" s="88">
        <v>3416</v>
      </c>
      <c r="E1651" s="89">
        <v>683.2</v>
      </c>
      <c r="F1651" s="88">
        <v>303430</v>
      </c>
      <c r="G1651" s="90">
        <v>3</v>
      </c>
      <c r="H1651" s="90">
        <v>2014</v>
      </c>
      <c r="I1651" s="91" t="s">
        <v>97</v>
      </c>
      <c r="J1651" s="81">
        <f>VLOOKUP(I1651,Meters!$A$1:$B$165,2,FALSE)</f>
        <v>367727</v>
      </c>
      <c r="K1651" s="81">
        <f t="shared" si="155"/>
        <v>1.8579000182200383E-3</v>
      </c>
      <c r="L1651" s="81">
        <f t="shared" si="156"/>
        <v>2.7505005978166776E-3</v>
      </c>
      <c r="M1651" s="83">
        <f t="shared" si="157"/>
        <v>0.83333333333333337</v>
      </c>
      <c r="N1651" s="81"/>
      <c r="O1651" s="71" t="str">
        <f t="shared" si="158"/>
        <v/>
      </c>
    </row>
    <row r="1652" spans="1:15" ht="13.5" thickBot="1" x14ac:dyDescent="0.25">
      <c r="A1652" s="87" t="s">
        <v>36</v>
      </c>
      <c r="B1652" s="88">
        <v>63</v>
      </c>
      <c r="C1652" s="88">
        <v>171</v>
      </c>
      <c r="D1652" s="88">
        <v>6310</v>
      </c>
      <c r="E1652" s="89">
        <v>100.15873015872999</v>
      </c>
      <c r="F1652" s="88">
        <v>219356</v>
      </c>
      <c r="G1652" s="90">
        <v>3</v>
      </c>
      <c r="H1652" s="90">
        <v>2014</v>
      </c>
      <c r="I1652" s="91" t="s">
        <v>97</v>
      </c>
      <c r="J1652" s="81">
        <f>VLOOKUP(I1652,Meters!$A$1:$B$165,2,FALSE)</f>
        <v>367727</v>
      </c>
      <c r="K1652" s="81">
        <f t="shared" si="155"/>
        <v>2.7237252135070311E-4</v>
      </c>
      <c r="L1652" s="81">
        <f t="shared" si="156"/>
        <v>1.5780915687639942E-4</v>
      </c>
      <c r="M1652" s="83">
        <f t="shared" si="157"/>
        <v>0.36842105263157893</v>
      </c>
      <c r="N1652" s="81"/>
      <c r="O1652" s="71" t="str">
        <f t="shared" si="158"/>
        <v/>
      </c>
    </row>
    <row r="1653" spans="1:15" ht="13.5" thickBot="1" x14ac:dyDescent="0.25">
      <c r="A1653" s="87" t="s">
        <v>37</v>
      </c>
      <c r="B1653" s="88">
        <v>7</v>
      </c>
      <c r="C1653" s="88">
        <v>36</v>
      </c>
      <c r="D1653" s="88">
        <v>83</v>
      </c>
      <c r="E1653" s="89">
        <v>11.857142857142</v>
      </c>
      <c r="F1653" s="88">
        <v>7472</v>
      </c>
      <c r="G1653" s="90">
        <v>3</v>
      </c>
      <c r="H1653" s="90">
        <v>2014</v>
      </c>
      <c r="I1653" s="91" t="s">
        <v>97</v>
      </c>
      <c r="J1653" s="81">
        <f>VLOOKUP(I1653,Meters!$A$1:$B$165,2,FALSE)</f>
        <v>367727</v>
      </c>
      <c r="K1653" s="81">
        <f t="shared" si="155"/>
        <v>3.2244417345318675E-5</v>
      </c>
      <c r="L1653" s="81">
        <f t="shared" si="156"/>
        <v>4.8379575583176931E-5</v>
      </c>
      <c r="M1653" s="83">
        <f t="shared" si="157"/>
        <v>0.19444444444444445</v>
      </c>
      <c r="N1653" s="81"/>
      <c r="O1653" s="71" t="str">
        <f t="shared" si="158"/>
        <v/>
      </c>
    </row>
    <row r="1654" spans="1:15" ht="13.5" thickBot="1" x14ac:dyDescent="0.25">
      <c r="A1654" s="87" t="s">
        <v>39</v>
      </c>
      <c r="B1654" s="88">
        <v>100</v>
      </c>
      <c r="C1654" s="88">
        <v>100</v>
      </c>
      <c r="D1654" s="88">
        <v>1838</v>
      </c>
      <c r="E1654" s="89">
        <v>18.38</v>
      </c>
      <c r="F1654" s="88">
        <f>47555+1645</f>
        <v>49200</v>
      </c>
      <c r="G1654" s="90">
        <v>3</v>
      </c>
      <c r="H1654" s="90">
        <v>2014</v>
      </c>
      <c r="I1654" s="91" t="s">
        <v>97</v>
      </c>
      <c r="J1654" s="81">
        <f>VLOOKUP(I1654,Meters!$A$1:$B$165,2,FALSE)</f>
        <v>367727</v>
      </c>
      <c r="K1654" s="81">
        <f t="shared" si="155"/>
        <v>4.9982731754807231E-5</v>
      </c>
      <c r="L1654" s="81">
        <f t="shared" si="156"/>
        <v>2.2299151272547299E-5</v>
      </c>
      <c r="M1654" s="83">
        <f t="shared" si="157"/>
        <v>1</v>
      </c>
      <c r="N1654" s="81"/>
      <c r="O1654" s="71" t="str">
        <f t="shared" si="158"/>
        <v/>
      </c>
    </row>
    <row r="1655" spans="1:15" ht="13.5" thickBot="1" x14ac:dyDescent="0.25">
      <c r="A1655" s="87" t="s">
        <v>40</v>
      </c>
      <c r="B1655" s="88">
        <v>4</v>
      </c>
      <c r="C1655" s="88">
        <v>6</v>
      </c>
      <c r="D1655" s="88">
        <v>7094</v>
      </c>
      <c r="E1655" s="89">
        <v>1773.5</v>
      </c>
      <c r="F1655" s="88">
        <v>619043</v>
      </c>
      <c r="G1655" s="90">
        <v>3</v>
      </c>
      <c r="H1655" s="90">
        <v>2014</v>
      </c>
      <c r="I1655" s="91" t="s">
        <v>97</v>
      </c>
      <c r="J1655" s="81">
        <f>VLOOKUP(I1655,Meters!$A$1:$B$165,2,FALSE)</f>
        <v>367727</v>
      </c>
      <c r="K1655" s="81">
        <f t="shared" si="155"/>
        <v>4.8228713148612962E-3</v>
      </c>
      <c r="L1655" s="81">
        <f t="shared" si="156"/>
        <v>7.0142954782578737E-3</v>
      </c>
      <c r="M1655" s="83">
        <f t="shared" si="157"/>
        <v>0.66666666666666663</v>
      </c>
      <c r="N1655" s="81"/>
      <c r="O1655" s="71" t="str">
        <f t="shared" si="158"/>
        <v/>
      </c>
    </row>
    <row r="1656" spans="1:15" ht="13.5" thickBot="1" x14ac:dyDescent="0.25">
      <c r="A1656" s="87" t="s">
        <v>41</v>
      </c>
      <c r="B1656" s="88">
        <v>2</v>
      </c>
      <c r="C1656" s="88">
        <v>3</v>
      </c>
      <c r="D1656" s="88">
        <v>28</v>
      </c>
      <c r="E1656" s="88">
        <v>14</v>
      </c>
      <c r="F1656" s="88">
        <v>10412</v>
      </c>
      <c r="G1656" s="90">
        <v>3</v>
      </c>
      <c r="H1656" s="90">
        <v>2014</v>
      </c>
      <c r="I1656" s="91" t="s">
        <v>97</v>
      </c>
      <c r="J1656" s="81">
        <f>VLOOKUP(I1656,Meters!$A$1:$B$165,2,FALSE)</f>
        <v>367727</v>
      </c>
      <c r="K1656" s="81">
        <f t="shared" si="155"/>
        <v>3.8071721684836852E-5</v>
      </c>
      <c r="L1656" s="81">
        <f t="shared" si="156"/>
        <v>2.3595402748959599E-4</v>
      </c>
      <c r="M1656" s="83">
        <f t="shared" si="157"/>
        <v>0.66666666666666663</v>
      </c>
      <c r="N1656" s="81"/>
      <c r="O1656" s="71" t="str">
        <f t="shared" si="158"/>
        <v>2014-3-ext.</v>
      </c>
    </row>
    <row r="1657" spans="1:15" ht="13.5" thickBot="1" x14ac:dyDescent="0.25">
      <c r="A1657" s="87" t="s">
        <v>43</v>
      </c>
      <c r="B1657" s="88">
        <v>48</v>
      </c>
      <c r="C1657" s="88">
        <v>54</v>
      </c>
      <c r="D1657" s="88">
        <v>2211</v>
      </c>
      <c r="E1657" s="89">
        <v>46.0625</v>
      </c>
      <c r="F1657" s="88">
        <v>206795</v>
      </c>
      <c r="G1657" s="90">
        <v>3</v>
      </c>
      <c r="H1657" s="90">
        <v>2014</v>
      </c>
      <c r="I1657" s="91" t="s">
        <v>97</v>
      </c>
      <c r="J1657" s="81">
        <f>VLOOKUP(I1657,Meters!$A$1:$B$165,2,FALSE)</f>
        <v>367727</v>
      </c>
      <c r="K1657" s="81">
        <f t="shared" si="155"/>
        <v>1.2526276286484267E-4</v>
      </c>
      <c r="L1657" s="81">
        <f t="shared" si="156"/>
        <v>1.9526393069979752E-4</v>
      </c>
      <c r="M1657" s="83">
        <f t="shared" si="157"/>
        <v>0.88888888888888884</v>
      </c>
      <c r="N1657" s="81"/>
      <c r="O1657" s="71" t="str">
        <f t="shared" si="158"/>
        <v/>
      </c>
    </row>
    <row r="1658" spans="1:15" ht="13.5" thickBot="1" x14ac:dyDescent="0.25">
      <c r="A1658" s="87" t="s">
        <v>44</v>
      </c>
      <c r="B1658" s="88">
        <v>15</v>
      </c>
      <c r="C1658" s="88">
        <v>19</v>
      </c>
      <c r="D1658" s="88">
        <v>2658</v>
      </c>
      <c r="E1658" s="89">
        <v>177.2</v>
      </c>
      <c r="F1658" s="88">
        <v>828156</v>
      </c>
      <c r="G1658" s="90">
        <v>3</v>
      </c>
      <c r="H1658" s="90">
        <v>2014</v>
      </c>
      <c r="I1658" s="91" t="s">
        <v>97</v>
      </c>
      <c r="J1658" s="81">
        <f>VLOOKUP(I1658,Meters!$A$1:$B$165,2,FALSE)</f>
        <v>367727</v>
      </c>
      <c r="K1658" s="81">
        <f t="shared" si="155"/>
        <v>4.818792201823635E-4</v>
      </c>
      <c r="L1658" s="81">
        <f t="shared" si="156"/>
        <v>2.5023273606053762E-3</v>
      </c>
      <c r="M1658" s="83">
        <f t="shared" si="157"/>
        <v>0.78947368421052633</v>
      </c>
      <c r="N1658" s="81"/>
      <c r="O1658" s="71" t="str">
        <f t="shared" si="158"/>
        <v>2014-3-ext.</v>
      </c>
    </row>
    <row r="1659" spans="1:15" ht="13.5" thickBot="1" x14ac:dyDescent="0.25">
      <c r="A1659" s="87" t="s">
        <v>45</v>
      </c>
      <c r="B1659" s="88">
        <v>7</v>
      </c>
      <c r="C1659" s="88">
        <v>10</v>
      </c>
      <c r="D1659" s="88">
        <v>582</v>
      </c>
      <c r="E1659" s="89">
        <v>83.142857142856997</v>
      </c>
      <c r="F1659" s="88">
        <v>68846</v>
      </c>
      <c r="G1659" s="90">
        <v>3</v>
      </c>
      <c r="H1659" s="90">
        <v>2014</v>
      </c>
      <c r="I1659" s="91" t="s">
        <v>97</v>
      </c>
      <c r="J1659" s="81">
        <f>VLOOKUP(I1659,Meters!$A$1:$B$165,2,FALSE)</f>
        <v>367727</v>
      </c>
      <c r="K1659" s="81">
        <f t="shared" si="155"/>
        <v>2.2609940837321437E-4</v>
      </c>
      <c r="L1659" s="81">
        <f t="shared" si="156"/>
        <v>4.4576288284256342E-4</v>
      </c>
      <c r="M1659" s="83">
        <f t="shared" si="157"/>
        <v>0.7</v>
      </c>
      <c r="N1659" s="81"/>
      <c r="O1659" s="71" t="str">
        <f t="shared" si="158"/>
        <v/>
      </c>
    </row>
    <row r="1660" spans="1:15" ht="13.5" thickBot="1" x14ac:dyDescent="0.25">
      <c r="A1660" s="87" t="s">
        <v>46</v>
      </c>
      <c r="B1660" s="88">
        <v>77</v>
      </c>
      <c r="C1660" s="88">
        <v>156</v>
      </c>
      <c r="D1660" s="88">
        <v>6629</v>
      </c>
      <c r="E1660" s="89">
        <v>86.090909090908994</v>
      </c>
      <c r="F1660" s="88">
        <v>1103529</v>
      </c>
      <c r="G1660" s="90">
        <v>3</v>
      </c>
      <c r="H1660" s="90">
        <v>2014</v>
      </c>
      <c r="I1660" s="91" t="s">
        <v>97</v>
      </c>
      <c r="J1660" s="81">
        <f>VLOOKUP(I1660,Meters!$A$1:$B$165,2,FALSE)</f>
        <v>367727</v>
      </c>
      <c r="K1660" s="81">
        <f t="shared" si="155"/>
        <v>2.3411636646454841E-4</v>
      </c>
      <c r="L1660" s="81">
        <f t="shared" si="156"/>
        <v>6.4955548792743154E-4</v>
      </c>
      <c r="M1660" s="83">
        <f t="shared" si="157"/>
        <v>0.49358974358974361</v>
      </c>
      <c r="N1660" s="81"/>
      <c r="O1660" s="71" t="str">
        <f t="shared" si="158"/>
        <v/>
      </c>
    </row>
    <row r="1661" spans="1:15" ht="13.5" thickBot="1" x14ac:dyDescent="0.25">
      <c r="A1661" s="87" t="s">
        <v>47</v>
      </c>
      <c r="B1661" s="88">
        <v>43</v>
      </c>
      <c r="C1661" s="88">
        <v>189</v>
      </c>
      <c r="D1661" s="88">
        <v>1016</v>
      </c>
      <c r="E1661" s="89">
        <v>23.627906976744001</v>
      </c>
      <c r="F1661" s="88">
        <v>399555</v>
      </c>
      <c r="G1661" s="90">
        <v>3</v>
      </c>
      <c r="H1661" s="90">
        <v>2014</v>
      </c>
      <c r="I1661" s="91" t="s">
        <v>97</v>
      </c>
      <c r="J1661" s="81">
        <f>VLOOKUP(I1661,Meters!$A$1:$B$165,2,FALSE)</f>
        <v>367727</v>
      </c>
      <c r="K1661" s="81">
        <f t="shared" si="155"/>
        <v>6.4253935600986601E-5</v>
      </c>
      <c r="L1661" s="81">
        <f t="shared" si="156"/>
        <v>4.211447053650296E-4</v>
      </c>
      <c r="M1661" s="83">
        <f t="shared" si="157"/>
        <v>0.2275132275132275</v>
      </c>
      <c r="N1661" s="81"/>
      <c r="O1661" s="71" t="str">
        <f t="shared" si="158"/>
        <v>2014-3-ext.</v>
      </c>
    </row>
    <row r="1662" spans="1:15" ht="13.5" thickBot="1" x14ac:dyDescent="0.25">
      <c r="A1662" s="87" t="s">
        <v>48</v>
      </c>
      <c r="B1662" s="88">
        <v>45</v>
      </c>
      <c r="C1662" s="88">
        <v>46</v>
      </c>
      <c r="D1662" s="88">
        <v>612</v>
      </c>
      <c r="E1662" s="89">
        <v>13.6</v>
      </c>
      <c r="F1662" s="88">
        <v>240712</v>
      </c>
      <c r="G1662" s="90">
        <v>3</v>
      </c>
      <c r="H1662" s="90">
        <v>2014</v>
      </c>
      <c r="I1662" s="91" t="s">
        <v>97</v>
      </c>
      <c r="J1662" s="81">
        <f>VLOOKUP(I1662,Meters!$A$1:$B$165,2,FALSE)</f>
        <v>367727</v>
      </c>
      <c r="K1662" s="81">
        <f t="shared" si="155"/>
        <v>3.6983958208127226E-5</v>
      </c>
      <c r="L1662" s="81">
        <f t="shared" si="156"/>
        <v>2.4244233519048802E-4</v>
      </c>
      <c r="M1662" s="83">
        <f t="shared" si="157"/>
        <v>0.97826086956521741</v>
      </c>
      <c r="N1662" s="81"/>
      <c r="O1662" s="71" t="str">
        <f t="shared" si="158"/>
        <v>2014-3-ext.</v>
      </c>
    </row>
    <row r="1663" spans="1:15" ht="13.5" thickBot="1" x14ac:dyDescent="0.25">
      <c r="A1663" s="87" t="s">
        <v>49</v>
      </c>
      <c r="B1663" s="88">
        <v>47</v>
      </c>
      <c r="C1663" s="88">
        <v>51</v>
      </c>
      <c r="D1663" s="88">
        <v>91</v>
      </c>
      <c r="E1663" s="89">
        <v>1.936170212765</v>
      </c>
      <c r="F1663" s="88">
        <v>32300</v>
      </c>
      <c r="G1663" s="90">
        <v>3</v>
      </c>
      <c r="H1663" s="90">
        <v>2014</v>
      </c>
      <c r="I1663" s="91" t="s">
        <v>97</v>
      </c>
      <c r="J1663" s="81">
        <f>VLOOKUP(I1663,Meters!$A$1:$B$165,2,FALSE)</f>
        <v>367727</v>
      </c>
      <c r="K1663" s="81">
        <f t="shared" si="155"/>
        <v>5.265238105347173E-6</v>
      </c>
      <c r="L1663" s="81">
        <f t="shared" si="156"/>
        <v>3.1147837143354155E-5</v>
      </c>
      <c r="M1663" s="83">
        <f t="shared" si="157"/>
        <v>0.92156862745098034</v>
      </c>
      <c r="N1663" s="81"/>
      <c r="O1663" s="71" t="str">
        <f t="shared" si="158"/>
        <v>2014-3-ext.</v>
      </c>
    </row>
    <row r="1664" spans="1:15" ht="13.5" thickBot="1" x14ac:dyDescent="0.25">
      <c r="A1664" s="87" t="s">
        <v>50</v>
      </c>
      <c r="B1664" s="88">
        <v>1</v>
      </c>
      <c r="C1664" s="88">
        <v>1</v>
      </c>
      <c r="D1664" s="88">
        <v>1</v>
      </c>
      <c r="E1664" s="88">
        <v>1</v>
      </c>
      <c r="F1664" s="88">
        <v>222</v>
      </c>
      <c r="G1664" s="90">
        <v>3</v>
      </c>
      <c r="H1664" s="90">
        <v>2014</v>
      </c>
      <c r="I1664" s="91" t="s">
        <v>97</v>
      </c>
      <c r="J1664" s="81">
        <f>VLOOKUP(I1664,Meters!$A$1:$B$165,2,FALSE)</f>
        <v>367727</v>
      </c>
      <c r="K1664" s="81">
        <f t="shared" si="155"/>
        <v>2.7194086917740607E-6</v>
      </c>
      <c r="L1664" s="81">
        <f t="shared" si="156"/>
        <v>1.0061812159564025E-5</v>
      </c>
      <c r="M1664" s="83">
        <f t="shared" si="157"/>
        <v>1</v>
      </c>
      <c r="N1664" s="81"/>
      <c r="O1664" s="71" t="str">
        <f t="shared" si="158"/>
        <v>2014-3-ext.</v>
      </c>
    </row>
    <row r="1665" spans="1:15" ht="13.5" thickBot="1" x14ac:dyDescent="0.25">
      <c r="A1665" s="87" t="s">
        <v>51</v>
      </c>
      <c r="B1665" s="88">
        <v>247</v>
      </c>
      <c r="C1665" s="88">
        <v>283</v>
      </c>
      <c r="D1665" s="88">
        <v>15355</v>
      </c>
      <c r="E1665" s="89">
        <v>62.165991902834001</v>
      </c>
      <c r="F1665" s="88">
        <v>1380037</v>
      </c>
      <c r="G1665" s="90">
        <v>3</v>
      </c>
      <c r="H1665" s="90">
        <v>2014</v>
      </c>
      <c r="I1665" s="91" t="s">
        <v>97</v>
      </c>
      <c r="J1665" s="81">
        <f>VLOOKUP(I1665,Meters!$A$1:$B$165,2,FALSE)</f>
        <v>367727</v>
      </c>
      <c r="K1665" s="81">
        <f t="shared" si="155"/>
        <v>1.6905473871332266E-4</v>
      </c>
      <c r="L1665" s="81">
        <f t="shared" si="156"/>
        <v>2.5323108048379213E-4</v>
      </c>
      <c r="M1665" s="83">
        <f t="shared" si="157"/>
        <v>0.87279151943462896</v>
      </c>
      <c r="N1665" s="81"/>
      <c r="O1665" s="71" t="str">
        <f t="shared" si="158"/>
        <v/>
      </c>
    </row>
    <row r="1666" spans="1:15" ht="13.5" thickBot="1" x14ac:dyDescent="0.25">
      <c r="A1666" s="87" t="s">
        <v>52</v>
      </c>
      <c r="B1666" s="88">
        <v>16</v>
      </c>
      <c r="C1666" s="88">
        <v>39</v>
      </c>
      <c r="D1666" s="88">
        <v>902</v>
      </c>
      <c r="E1666" s="89">
        <v>56.375</v>
      </c>
      <c r="F1666" s="88">
        <v>199424</v>
      </c>
      <c r="G1666" s="90">
        <v>3</v>
      </c>
      <c r="H1666" s="90">
        <v>2014</v>
      </c>
      <c r="I1666" s="91" t="s">
        <v>97</v>
      </c>
      <c r="J1666" s="81">
        <f>VLOOKUP(I1666,Meters!$A$1:$B$165,2,FALSE)</f>
        <v>367727</v>
      </c>
      <c r="K1666" s="81">
        <f t="shared" si="155"/>
        <v>1.5330666499876268E-4</v>
      </c>
      <c r="L1666" s="81">
        <f t="shared" si="156"/>
        <v>5.6491183223786486E-4</v>
      </c>
      <c r="M1666" s="83">
        <f t="shared" si="157"/>
        <v>0.41025641025641024</v>
      </c>
      <c r="N1666" s="81"/>
      <c r="O1666" s="71" t="str">
        <f t="shared" si="158"/>
        <v>2014-3-ext.</v>
      </c>
    </row>
    <row r="1667" spans="1:15" ht="13.5" thickBot="1" x14ac:dyDescent="0.25">
      <c r="A1667" s="140" t="s">
        <v>53</v>
      </c>
      <c r="B1667" s="141">
        <v>2222</v>
      </c>
      <c r="C1667" s="141">
        <v>3067</v>
      </c>
      <c r="D1667" s="141">
        <v>176678</v>
      </c>
      <c r="E1667" s="142">
        <v>79.513051305130006</v>
      </c>
      <c r="F1667" s="141">
        <v>205207442</v>
      </c>
      <c r="G1667" s="143">
        <v>3</v>
      </c>
      <c r="H1667" s="143">
        <v>2014</v>
      </c>
      <c r="I1667" s="144" t="s">
        <v>97</v>
      </c>
      <c r="J1667" s="81">
        <f>VLOOKUP(I1667,Meters!$A$1:$B$165,2,FALSE)</f>
        <v>367727</v>
      </c>
      <c r="K1667" s="81">
        <f t="shared" ref="K1667" si="159">E1667/J1667</f>
        <v>2.1622848282864735E-4</v>
      </c>
      <c r="L1667" s="81">
        <f t="shared" ref="L1667" si="160">IFERROR(IF(ISBLANK(F1667),"",(E1667*(F1667/D1667)/J1667)*(1/60)),"")</f>
        <v>4.1857403344698315E-3</v>
      </c>
      <c r="M1667" s="83">
        <f t="shared" ref="M1667" si="161">B1667/C1667</f>
        <v>0.72448646886208024</v>
      </c>
      <c r="N1667" s="81"/>
      <c r="O1667" s="71" t="str">
        <f t="shared" ref="O1667" si="162">IF((F1667/D1667)&gt;180,CONCATENATE(I1667,"-ext."),"")</f>
        <v>2014-3-ext.</v>
      </c>
    </row>
  </sheetData>
  <autoFilter ref="A1:M1624"/>
  <mergeCells count="4">
    <mergeCell ref="Q3:T3"/>
    <mergeCell ref="U3:X3"/>
    <mergeCell ref="Q20:T20"/>
    <mergeCell ref="U20:X2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5"/>
  <sheetViews>
    <sheetView workbookViewId="0">
      <selection activeCell="H27" sqref="H27"/>
    </sheetView>
  </sheetViews>
  <sheetFormatPr defaultRowHeight="12.75" x14ac:dyDescent="0.2"/>
  <cols>
    <col min="2" max="2" width="12.7109375" bestFit="1" customWidth="1"/>
    <col min="3" max="4" width="0" hidden="1" customWidth="1"/>
  </cols>
  <sheetData>
    <row r="1" spans="1:4" x14ac:dyDescent="0.2">
      <c r="A1" s="74" t="s">
        <v>69</v>
      </c>
      <c r="B1" s="74" t="s">
        <v>70</v>
      </c>
      <c r="C1" s="74" t="s">
        <v>63</v>
      </c>
      <c r="D1" s="74" t="s">
        <v>71</v>
      </c>
    </row>
    <row r="2" spans="1:4" x14ac:dyDescent="0.2">
      <c r="A2" s="74" t="str">
        <f>CONCATENATE(C2,"-",D2)</f>
        <v>2005-1</v>
      </c>
      <c r="B2">
        <v>332043</v>
      </c>
      <c r="C2">
        <v>2005</v>
      </c>
      <c r="D2">
        <f>IF(D1&lt;4,D1+1,1)</f>
        <v>1</v>
      </c>
    </row>
    <row r="3" spans="1:4" x14ac:dyDescent="0.2">
      <c r="A3" s="74" t="str">
        <f t="shared" ref="A3:A66" si="0">CONCATENATE(C3,"-",D3)</f>
        <v>2005-2</v>
      </c>
      <c r="B3">
        <v>331380</v>
      </c>
      <c r="C3">
        <f>IF(D2&lt;4,C2,C2+1)</f>
        <v>2005</v>
      </c>
      <c r="D3" s="74">
        <f t="shared" ref="D3:D66" si="1">IF(D2&lt;4,D2+1,1)</f>
        <v>2</v>
      </c>
    </row>
    <row r="4" spans="1:4" x14ac:dyDescent="0.2">
      <c r="A4" s="74" t="str">
        <f t="shared" si="0"/>
        <v>2005-3</v>
      </c>
      <c r="B4">
        <v>333666</v>
      </c>
      <c r="C4" s="74">
        <f t="shared" ref="C4:C67" si="2">IF(D3&lt;4,C3,C3+1)</f>
        <v>2005</v>
      </c>
      <c r="D4" s="74">
        <f t="shared" si="1"/>
        <v>3</v>
      </c>
    </row>
    <row r="5" spans="1:4" x14ac:dyDescent="0.2">
      <c r="A5" s="74" t="str">
        <f t="shared" si="0"/>
        <v>2005-4</v>
      </c>
      <c r="B5">
        <v>338437</v>
      </c>
      <c r="C5" s="74">
        <f t="shared" si="2"/>
        <v>2005</v>
      </c>
      <c r="D5" s="74">
        <f t="shared" si="1"/>
        <v>4</v>
      </c>
    </row>
    <row r="6" spans="1:4" x14ac:dyDescent="0.2">
      <c r="A6" s="74" t="str">
        <f t="shared" si="0"/>
        <v>2006-1</v>
      </c>
      <c r="B6">
        <v>339348</v>
      </c>
      <c r="C6" s="74">
        <f t="shared" si="2"/>
        <v>2006</v>
      </c>
      <c r="D6" s="74">
        <f t="shared" si="1"/>
        <v>1</v>
      </c>
    </row>
    <row r="7" spans="1:4" x14ac:dyDescent="0.2">
      <c r="A7" s="74" t="str">
        <f t="shared" si="0"/>
        <v>2006-2</v>
      </c>
      <c r="B7">
        <v>339158</v>
      </c>
      <c r="C7" s="74">
        <f t="shared" si="2"/>
        <v>2006</v>
      </c>
      <c r="D7" s="74">
        <f t="shared" si="1"/>
        <v>2</v>
      </c>
    </row>
    <row r="8" spans="1:4" x14ac:dyDescent="0.2">
      <c r="A8" s="74" t="str">
        <f t="shared" si="0"/>
        <v>2006-3</v>
      </c>
      <c r="B8">
        <v>341402</v>
      </c>
      <c r="C8" s="74">
        <f t="shared" si="2"/>
        <v>2006</v>
      </c>
      <c r="D8" s="74">
        <f t="shared" si="1"/>
        <v>3</v>
      </c>
    </row>
    <row r="9" spans="1:4" x14ac:dyDescent="0.2">
      <c r="A9" s="74" t="str">
        <f t="shared" si="0"/>
        <v>2006-4</v>
      </c>
      <c r="B9">
        <v>345517</v>
      </c>
      <c r="C9" s="74">
        <f t="shared" si="2"/>
        <v>2006</v>
      </c>
      <c r="D9" s="74">
        <f t="shared" si="1"/>
        <v>4</v>
      </c>
    </row>
    <row r="10" spans="1:4" x14ac:dyDescent="0.2">
      <c r="A10" s="74" t="str">
        <f t="shared" si="0"/>
        <v>2007-1</v>
      </c>
      <c r="B10">
        <v>345974</v>
      </c>
      <c r="C10" s="74">
        <f t="shared" si="2"/>
        <v>2007</v>
      </c>
      <c r="D10" s="74">
        <f t="shared" si="1"/>
        <v>1</v>
      </c>
    </row>
    <row r="11" spans="1:4" x14ac:dyDescent="0.2">
      <c r="A11" s="74" t="str">
        <f t="shared" si="0"/>
        <v>2007-2</v>
      </c>
      <c r="B11">
        <v>344997</v>
      </c>
      <c r="C11" s="74">
        <f t="shared" si="2"/>
        <v>2007</v>
      </c>
      <c r="D11" s="74">
        <f t="shared" si="1"/>
        <v>2</v>
      </c>
    </row>
    <row r="12" spans="1:4" x14ac:dyDescent="0.2">
      <c r="A12" s="74" t="str">
        <f t="shared" si="0"/>
        <v>2007-3</v>
      </c>
      <c r="B12">
        <v>347785</v>
      </c>
      <c r="C12" s="74">
        <f t="shared" si="2"/>
        <v>2007</v>
      </c>
      <c r="D12" s="74">
        <f t="shared" si="1"/>
        <v>3</v>
      </c>
    </row>
    <row r="13" spans="1:4" x14ac:dyDescent="0.2">
      <c r="A13" s="74" t="str">
        <f t="shared" si="0"/>
        <v>2007-4</v>
      </c>
      <c r="B13">
        <v>351585</v>
      </c>
      <c r="C13" s="74">
        <f t="shared" si="2"/>
        <v>2007</v>
      </c>
      <c r="D13" s="74">
        <f t="shared" si="1"/>
        <v>4</v>
      </c>
    </row>
    <row r="14" spans="1:4" x14ac:dyDescent="0.2">
      <c r="A14" s="74" t="str">
        <f t="shared" si="0"/>
        <v>2008-1</v>
      </c>
      <c r="B14">
        <v>352432</v>
      </c>
      <c r="C14" s="74">
        <f t="shared" si="2"/>
        <v>2008</v>
      </c>
      <c r="D14" s="74">
        <f t="shared" si="1"/>
        <v>1</v>
      </c>
    </row>
    <row r="15" spans="1:4" x14ac:dyDescent="0.2">
      <c r="A15" s="74" t="str">
        <f t="shared" si="0"/>
        <v>2008-2</v>
      </c>
      <c r="B15">
        <v>350703</v>
      </c>
      <c r="C15" s="74">
        <f t="shared" si="2"/>
        <v>2008</v>
      </c>
      <c r="D15" s="74">
        <f t="shared" si="1"/>
        <v>2</v>
      </c>
    </row>
    <row r="16" spans="1:4" x14ac:dyDescent="0.2">
      <c r="A16" s="74" t="str">
        <f t="shared" si="0"/>
        <v>2008-3</v>
      </c>
      <c r="B16">
        <v>352423</v>
      </c>
      <c r="C16" s="74">
        <f t="shared" si="2"/>
        <v>2008</v>
      </c>
      <c r="D16" s="74">
        <f t="shared" si="1"/>
        <v>3</v>
      </c>
    </row>
    <row r="17" spans="1:4" x14ac:dyDescent="0.2">
      <c r="A17" s="74" t="str">
        <f t="shared" si="0"/>
        <v>2008-4</v>
      </c>
      <c r="B17">
        <v>354732</v>
      </c>
      <c r="C17" s="74">
        <f t="shared" si="2"/>
        <v>2008</v>
      </c>
      <c r="D17" s="74">
        <f t="shared" si="1"/>
        <v>4</v>
      </c>
    </row>
    <row r="18" spans="1:4" x14ac:dyDescent="0.2">
      <c r="A18" s="74" t="str">
        <f t="shared" si="0"/>
        <v>2009-1</v>
      </c>
      <c r="B18">
        <v>355450</v>
      </c>
      <c r="C18" s="74">
        <f t="shared" si="2"/>
        <v>2009</v>
      </c>
      <c r="D18" s="74">
        <f t="shared" si="1"/>
        <v>1</v>
      </c>
    </row>
    <row r="19" spans="1:4" x14ac:dyDescent="0.2">
      <c r="A19" s="74" t="str">
        <f t="shared" si="0"/>
        <v>2009-2</v>
      </c>
      <c r="B19">
        <v>353220</v>
      </c>
      <c r="C19" s="74">
        <f t="shared" si="2"/>
        <v>2009</v>
      </c>
      <c r="D19" s="74">
        <f t="shared" si="1"/>
        <v>2</v>
      </c>
    </row>
    <row r="20" spans="1:4" x14ac:dyDescent="0.2">
      <c r="A20" s="74" t="str">
        <f t="shared" si="0"/>
        <v>2009-3</v>
      </c>
      <c r="B20">
        <v>355114</v>
      </c>
      <c r="C20" s="74">
        <f t="shared" si="2"/>
        <v>2009</v>
      </c>
      <c r="D20" s="74">
        <f t="shared" si="1"/>
        <v>3</v>
      </c>
    </row>
    <row r="21" spans="1:4" x14ac:dyDescent="0.2">
      <c r="A21" s="74" t="str">
        <f t="shared" si="0"/>
        <v>2009-4</v>
      </c>
      <c r="B21">
        <v>356620</v>
      </c>
      <c r="C21" s="74">
        <f t="shared" si="2"/>
        <v>2009</v>
      </c>
      <c r="D21" s="74">
        <f t="shared" si="1"/>
        <v>4</v>
      </c>
    </row>
    <row r="22" spans="1:4" x14ac:dyDescent="0.2">
      <c r="A22" s="74" t="str">
        <f t="shared" si="0"/>
        <v>2010-1</v>
      </c>
      <c r="B22">
        <v>356159</v>
      </c>
      <c r="C22" s="74">
        <f t="shared" si="2"/>
        <v>2010</v>
      </c>
      <c r="D22" s="74">
        <f t="shared" si="1"/>
        <v>1</v>
      </c>
    </row>
    <row r="23" spans="1:4" x14ac:dyDescent="0.2">
      <c r="A23" s="74" t="str">
        <f t="shared" si="0"/>
        <v>2010-2</v>
      </c>
      <c r="B23">
        <v>354932</v>
      </c>
      <c r="C23" s="74">
        <f t="shared" si="2"/>
        <v>2010</v>
      </c>
      <c r="D23" s="74">
        <f t="shared" si="1"/>
        <v>2</v>
      </c>
    </row>
    <row r="24" spans="1:4" x14ac:dyDescent="0.2">
      <c r="A24" s="74" t="str">
        <f t="shared" si="0"/>
        <v>2010-3</v>
      </c>
      <c r="B24">
        <v>357035</v>
      </c>
      <c r="C24" s="74">
        <f t="shared" si="2"/>
        <v>2010</v>
      </c>
      <c r="D24" s="74">
        <f t="shared" si="1"/>
        <v>3</v>
      </c>
    </row>
    <row r="25" spans="1:4" x14ac:dyDescent="0.2">
      <c r="A25" s="74" t="str">
        <f t="shared" si="0"/>
        <v>2010-4</v>
      </c>
      <c r="B25">
        <v>358982</v>
      </c>
      <c r="C25" s="74">
        <f t="shared" si="2"/>
        <v>2010</v>
      </c>
      <c r="D25" s="74">
        <f t="shared" si="1"/>
        <v>4</v>
      </c>
    </row>
    <row r="26" spans="1:4" x14ac:dyDescent="0.2">
      <c r="A26" s="74" t="str">
        <f t="shared" si="0"/>
        <v>2011-1</v>
      </c>
      <c r="B26">
        <v>358443</v>
      </c>
      <c r="C26" s="74">
        <f t="shared" si="2"/>
        <v>2011</v>
      </c>
      <c r="D26" s="74">
        <f t="shared" si="1"/>
        <v>1</v>
      </c>
    </row>
    <row r="27" spans="1:4" x14ac:dyDescent="0.2">
      <c r="A27" s="74" t="str">
        <f t="shared" si="0"/>
        <v>2011-2</v>
      </c>
      <c r="B27">
        <v>356600</v>
      </c>
      <c r="C27" s="74">
        <f t="shared" si="2"/>
        <v>2011</v>
      </c>
      <c r="D27" s="74">
        <f t="shared" si="1"/>
        <v>2</v>
      </c>
    </row>
    <row r="28" spans="1:4" x14ac:dyDescent="0.2">
      <c r="A28" s="74" t="str">
        <f t="shared" si="0"/>
        <v>2011-3</v>
      </c>
      <c r="B28">
        <v>358279</v>
      </c>
      <c r="C28" s="74">
        <f t="shared" si="2"/>
        <v>2011</v>
      </c>
      <c r="D28" s="74">
        <f t="shared" si="1"/>
        <v>3</v>
      </c>
    </row>
    <row r="29" spans="1:4" x14ac:dyDescent="0.2">
      <c r="A29" s="74" t="str">
        <f t="shared" si="0"/>
        <v>2011-4</v>
      </c>
      <c r="B29">
        <v>360450</v>
      </c>
      <c r="C29" s="74">
        <f t="shared" si="2"/>
        <v>2011</v>
      </c>
      <c r="D29" s="74">
        <f t="shared" si="1"/>
        <v>4</v>
      </c>
    </row>
    <row r="30" spans="1:4" x14ac:dyDescent="0.2">
      <c r="A30" s="74" t="str">
        <f t="shared" si="0"/>
        <v>2012-1</v>
      </c>
      <c r="B30" s="81">
        <v>360177</v>
      </c>
      <c r="C30" s="74">
        <f t="shared" si="2"/>
        <v>2012</v>
      </c>
      <c r="D30" s="74">
        <f t="shared" si="1"/>
        <v>1</v>
      </c>
    </row>
    <row r="31" spans="1:4" x14ac:dyDescent="0.2">
      <c r="A31" s="74" t="str">
        <f t="shared" si="0"/>
        <v>2012-2</v>
      </c>
      <c r="B31" s="81">
        <v>358686</v>
      </c>
      <c r="C31" s="74">
        <f t="shared" si="2"/>
        <v>2012</v>
      </c>
      <c r="D31" s="74">
        <f t="shared" si="1"/>
        <v>2</v>
      </c>
    </row>
    <row r="32" spans="1:4" x14ac:dyDescent="0.2">
      <c r="A32" s="74" t="str">
        <f t="shared" si="0"/>
        <v>2012-3</v>
      </c>
      <c r="B32" s="81">
        <v>361471</v>
      </c>
      <c r="C32" s="74">
        <f t="shared" si="2"/>
        <v>2012</v>
      </c>
      <c r="D32" s="74">
        <f t="shared" si="1"/>
        <v>3</v>
      </c>
    </row>
    <row r="33" spans="1:4" x14ac:dyDescent="0.2">
      <c r="A33" s="74" t="str">
        <f t="shared" si="0"/>
        <v>2012-4</v>
      </c>
      <c r="B33" s="81">
        <v>362367</v>
      </c>
      <c r="C33" s="74">
        <f t="shared" si="2"/>
        <v>2012</v>
      </c>
      <c r="D33" s="74">
        <f t="shared" si="1"/>
        <v>4</v>
      </c>
    </row>
    <row r="34" spans="1:4" x14ac:dyDescent="0.2">
      <c r="A34" s="74" t="str">
        <f t="shared" si="0"/>
        <v>2013-1</v>
      </c>
      <c r="B34" s="81">
        <v>362452</v>
      </c>
      <c r="C34" s="74">
        <f t="shared" si="2"/>
        <v>2013</v>
      </c>
      <c r="D34" s="74">
        <f t="shared" si="1"/>
        <v>1</v>
      </c>
    </row>
    <row r="35" spans="1:4" x14ac:dyDescent="0.2">
      <c r="A35" s="74" t="str">
        <f t="shared" si="0"/>
        <v>2013-2</v>
      </c>
      <c r="B35" s="81">
        <v>353978</v>
      </c>
      <c r="C35" s="74">
        <f t="shared" si="2"/>
        <v>2013</v>
      </c>
      <c r="D35" s="74">
        <f t="shared" si="1"/>
        <v>2</v>
      </c>
    </row>
    <row r="36" spans="1:4" x14ac:dyDescent="0.2">
      <c r="A36" s="74" t="str">
        <f t="shared" si="0"/>
        <v>2013-3</v>
      </c>
      <c r="B36" s="110">
        <v>362861</v>
      </c>
      <c r="C36" s="74">
        <f t="shared" si="2"/>
        <v>2013</v>
      </c>
      <c r="D36" s="74">
        <f t="shared" si="1"/>
        <v>3</v>
      </c>
    </row>
    <row r="37" spans="1:4" x14ac:dyDescent="0.2">
      <c r="A37" s="74" t="str">
        <f t="shared" si="0"/>
        <v>2013-4</v>
      </c>
      <c r="B37" s="133">
        <v>366305</v>
      </c>
      <c r="C37" s="74">
        <f t="shared" si="2"/>
        <v>2013</v>
      </c>
      <c r="D37" s="74">
        <f t="shared" si="1"/>
        <v>4</v>
      </c>
    </row>
    <row r="38" spans="1:4" x14ac:dyDescent="0.2">
      <c r="A38" s="74" t="str">
        <f t="shared" si="0"/>
        <v>2014-1</v>
      </c>
      <c r="B38" s="133">
        <v>366815</v>
      </c>
      <c r="C38" s="74">
        <f t="shared" si="2"/>
        <v>2014</v>
      </c>
      <c r="D38" s="74">
        <f t="shared" si="1"/>
        <v>1</v>
      </c>
    </row>
    <row r="39" spans="1:4" x14ac:dyDescent="0.2">
      <c r="A39" s="74" t="str">
        <f t="shared" si="0"/>
        <v>2014-2</v>
      </c>
      <c r="B39" s="133">
        <v>365386</v>
      </c>
      <c r="C39" s="74">
        <f t="shared" si="2"/>
        <v>2014</v>
      </c>
      <c r="D39" s="74">
        <f t="shared" si="1"/>
        <v>2</v>
      </c>
    </row>
    <row r="40" spans="1:4" x14ac:dyDescent="0.2">
      <c r="A40" s="74" t="str">
        <f t="shared" si="0"/>
        <v>2014-3</v>
      </c>
      <c r="B40" s="133">
        <v>367727</v>
      </c>
      <c r="C40" s="74">
        <f t="shared" si="2"/>
        <v>2014</v>
      </c>
      <c r="D40" s="74">
        <f t="shared" si="1"/>
        <v>3</v>
      </c>
    </row>
    <row r="41" spans="1:4" x14ac:dyDescent="0.2">
      <c r="A41" s="74" t="str">
        <f t="shared" si="0"/>
        <v>2014-4</v>
      </c>
      <c r="B41" s="133"/>
      <c r="C41" s="74">
        <f t="shared" si="2"/>
        <v>2014</v>
      </c>
      <c r="D41" s="74">
        <f t="shared" si="1"/>
        <v>4</v>
      </c>
    </row>
    <row r="42" spans="1:4" x14ac:dyDescent="0.2">
      <c r="A42" s="74" t="str">
        <f t="shared" si="0"/>
        <v>2015-1</v>
      </c>
      <c r="B42" s="133"/>
      <c r="C42" s="74">
        <f t="shared" si="2"/>
        <v>2015</v>
      </c>
      <c r="D42" s="74">
        <f t="shared" si="1"/>
        <v>1</v>
      </c>
    </row>
    <row r="43" spans="1:4" x14ac:dyDescent="0.2">
      <c r="A43" s="74" t="str">
        <f t="shared" si="0"/>
        <v>2015-2</v>
      </c>
      <c r="B43" s="133"/>
      <c r="C43" s="74">
        <f t="shared" si="2"/>
        <v>2015</v>
      </c>
      <c r="D43" s="74">
        <f t="shared" si="1"/>
        <v>2</v>
      </c>
    </row>
    <row r="44" spans="1:4" x14ac:dyDescent="0.2">
      <c r="A44" s="74" t="str">
        <f t="shared" si="0"/>
        <v>2015-3</v>
      </c>
      <c r="B44" s="133"/>
      <c r="C44" s="74">
        <f t="shared" si="2"/>
        <v>2015</v>
      </c>
      <c r="D44" s="74">
        <f t="shared" si="1"/>
        <v>3</v>
      </c>
    </row>
    <row r="45" spans="1:4" x14ac:dyDescent="0.2">
      <c r="A45" s="74" t="str">
        <f t="shared" si="0"/>
        <v>2015-4</v>
      </c>
      <c r="B45" s="133"/>
      <c r="C45" s="74">
        <f t="shared" si="2"/>
        <v>2015</v>
      </c>
      <c r="D45" s="74">
        <f t="shared" si="1"/>
        <v>4</v>
      </c>
    </row>
    <row r="46" spans="1:4" x14ac:dyDescent="0.2">
      <c r="A46" s="74" t="str">
        <f t="shared" si="0"/>
        <v>2016-1</v>
      </c>
      <c r="B46" s="133"/>
      <c r="C46" s="74">
        <f t="shared" si="2"/>
        <v>2016</v>
      </c>
      <c r="D46" s="74">
        <f t="shared" si="1"/>
        <v>1</v>
      </c>
    </row>
    <row r="47" spans="1:4" x14ac:dyDescent="0.2">
      <c r="A47" s="74" t="str">
        <f t="shared" si="0"/>
        <v>2016-2</v>
      </c>
      <c r="B47" s="133"/>
      <c r="C47" s="74">
        <f t="shared" si="2"/>
        <v>2016</v>
      </c>
      <c r="D47" s="74">
        <f t="shared" si="1"/>
        <v>2</v>
      </c>
    </row>
    <row r="48" spans="1:4" x14ac:dyDescent="0.2">
      <c r="A48" s="74" t="str">
        <f t="shared" si="0"/>
        <v>2016-3</v>
      </c>
      <c r="B48" s="133"/>
      <c r="C48" s="74">
        <f t="shared" si="2"/>
        <v>2016</v>
      </c>
      <c r="D48" s="74">
        <f t="shared" si="1"/>
        <v>3</v>
      </c>
    </row>
    <row r="49" spans="1:4" x14ac:dyDescent="0.2">
      <c r="A49" s="74" t="str">
        <f t="shared" si="0"/>
        <v>2016-4</v>
      </c>
      <c r="B49" s="133"/>
      <c r="C49" s="74">
        <f t="shared" si="2"/>
        <v>2016</v>
      </c>
      <c r="D49" s="74">
        <f t="shared" si="1"/>
        <v>4</v>
      </c>
    </row>
    <row r="50" spans="1:4" x14ac:dyDescent="0.2">
      <c r="A50" s="74" t="str">
        <f t="shared" si="0"/>
        <v>2017-1</v>
      </c>
      <c r="B50" s="133"/>
      <c r="C50" s="74">
        <f t="shared" si="2"/>
        <v>2017</v>
      </c>
      <c r="D50" s="74">
        <f t="shared" si="1"/>
        <v>1</v>
      </c>
    </row>
    <row r="51" spans="1:4" x14ac:dyDescent="0.2">
      <c r="A51" s="74" t="str">
        <f t="shared" si="0"/>
        <v>2017-2</v>
      </c>
      <c r="B51" s="133"/>
      <c r="C51" s="74">
        <f t="shared" si="2"/>
        <v>2017</v>
      </c>
      <c r="D51" s="74">
        <f t="shared" si="1"/>
        <v>2</v>
      </c>
    </row>
    <row r="52" spans="1:4" x14ac:dyDescent="0.2">
      <c r="A52" s="74" t="str">
        <f t="shared" si="0"/>
        <v>2017-3</v>
      </c>
      <c r="B52" s="133"/>
      <c r="C52" s="74">
        <f t="shared" si="2"/>
        <v>2017</v>
      </c>
      <c r="D52" s="74">
        <f t="shared" si="1"/>
        <v>3</v>
      </c>
    </row>
    <row r="53" spans="1:4" x14ac:dyDescent="0.2">
      <c r="A53" s="74" t="str">
        <f t="shared" si="0"/>
        <v>2017-4</v>
      </c>
      <c r="B53" s="133"/>
      <c r="C53" s="74">
        <f t="shared" si="2"/>
        <v>2017</v>
      </c>
      <c r="D53" s="74">
        <f t="shared" si="1"/>
        <v>4</v>
      </c>
    </row>
    <row r="54" spans="1:4" x14ac:dyDescent="0.2">
      <c r="A54" s="74" t="str">
        <f t="shared" si="0"/>
        <v>2018-1</v>
      </c>
      <c r="B54" s="133"/>
      <c r="C54" s="74">
        <f t="shared" si="2"/>
        <v>2018</v>
      </c>
      <c r="D54" s="74">
        <f t="shared" si="1"/>
        <v>1</v>
      </c>
    </row>
    <row r="55" spans="1:4" x14ac:dyDescent="0.2">
      <c r="A55" s="74" t="str">
        <f t="shared" si="0"/>
        <v>2018-2</v>
      </c>
      <c r="B55" s="133"/>
      <c r="C55" s="74">
        <f t="shared" si="2"/>
        <v>2018</v>
      </c>
      <c r="D55" s="74">
        <f t="shared" si="1"/>
        <v>2</v>
      </c>
    </row>
    <row r="56" spans="1:4" x14ac:dyDescent="0.2">
      <c r="A56" s="74" t="str">
        <f t="shared" si="0"/>
        <v>2018-3</v>
      </c>
      <c r="B56" s="133"/>
      <c r="C56" s="74">
        <f t="shared" si="2"/>
        <v>2018</v>
      </c>
      <c r="D56" s="74">
        <f t="shared" si="1"/>
        <v>3</v>
      </c>
    </row>
    <row r="57" spans="1:4" x14ac:dyDescent="0.2">
      <c r="A57" s="74" t="str">
        <f t="shared" si="0"/>
        <v>2018-4</v>
      </c>
      <c r="B57" s="133"/>
      <c r="C57" s="74">
        <f t="shared" si="2"/>
        <v>2018</v>
      </c>
      <c r="D57" s="74">
        <f t="shared" si="1"/>
        <v>4</v>
      </c>
    </row>
    <row r="58" spans="1:4" x14ac:dyDescent="0.2">
      <c r="A58" s="74" t="str">
        <f t="shared" si="0"/>
        <v>2019-1</v>
      </c>
      <c r="B58" s="133"/>
      <c r="C58" s="74">
        <f t="shared" si="2"/>
        <v>2019</v>
      </c>
      <c r="D58" s="74">
        <f t="shared" si="1"/>
        <v>1</v>
      </c>
    </row>
    <row r="59" spans="1:4" x14ac:dyDescent="0.2">
      <c r="A59" s="74" t="str">
        <f t="shared" si="0"/>
        <v>2019-2</v>
      </c>
      <c r="B59" s="133"/>
      <c r="C59" s="74">
        <f t="shared" si="2"/>
        <v>2019</v>
      </c>
      <c r="D59" s="74">
        <f t="shared" si="1"/>
        <v>2</v>
      </c>
    </row>
    <row r="60" spans="1:4" x14ac:dyDescent="0.2">
      <c r="A60" s="74" t="str">
        <f t="shared" si="0"/>
        <v>2019-3</v>
      </c>
      <c r="B60" s="133"/>
      <c r="C60" s="74">
        <f t="shared" si="2"/>
        <v>2019</v>
      </c>
      <c r="D60" s="74">
        <f t="shared" si="1"/>
        <v>3</v>
      </c>
    </row>
    <row r="61" spans="1:4" x14ac:dyDescent="0.2">
      <c r="A61" s="74" t="str">
        <f t="shared" si="0"/>
        <v>2019-4</v>
      </c>
      <c r="B61" s="133"/>
      <c r="C61" s="74">
        <f t="shared" si="2"/>
        <v>2019</v>
      </c>
      <c r="D61" s="74">
        <f t="shared" si="1"/>
        <v>4</v>
      </c>
    </row>
    <row r="62" spans="1:4" x14ac:dyDescent="0.2">
      <c r="A62" s="74" t="str">
        <f t="shared" si="0"/>
        <v>2020-1</v>
      </c>
      <c r="B62" s="133"/>
      <c r="C62" s="74">
        <f t="shared" si="2"/>
        <v>2020</v>
      </c>
      <c r="D62" s="74">
        <f t="shared" si="1"/>
        <v>1</v>
      </c>
    </row>
    <row r="63" spans="1:4" x14ac:dyDescent="0.2">
      <c r="A63" s="74" t="str">
        <f t="shared" si="0"/>
        <v>2020-2</v>
      </c>
      <c r="B63" s="133"/>
      <c r="C63" s="74">
        <f t="shared" si="2"/>
        <v>2020</v>
      </c>
      <c r="D63" s="74">
        <f t="shared" si="1"/>
        <v>2</v>
      </c>
    </row>
    <row r="64" spans="1:4" x14ac:dyDescent="0.2">
      <c r="A64" s="74" t="str">
        <f t="shared" si="0"/>
        <v>2020-3</v>
      </c>
      <c r="B64" s="133"/>
      <c r="C64" s="74">
        <f t="shared" si="2"/>
        <v>2020</v>
      </c>
      <c r="D64" s="74">
        <f t="shared" si="1"/>
        <v>3</v>
      </c>
    </row>
    <row r="65" spans="1:4" x14ac:dyDescent="0.2">
      <c r="A65" s="74" t="str">
        <f t="shared" si="0"/>
        <v>2020-4</v>
      </c>
      <c r="B65" s="133"/>
      <c r="C65" s="74">
        <f t="shared" si="2"/>
        <v>2020</v>
      </c>
      <c r="D65" s="74">
        <f t="shared" si="1"/>
        <v>4</v>
      </c>
    </row>
    <row r="66" spans="1:4" x14ac:dyDescent="0.2">
      <c r="A66" s="74" t="str">
        <f t="shared" si="0"/>
        <v>2021-1</v>
      </c>
      <c r="B66" s="133"/>
      <c r="C66" s="74">
        <f t="shared" si="2"/>
        <v>2021</v>
      </c>
      <c r="D66" s="74">
        <f t="shared" si="1"/>
        <v>1</v>
      </c>
    </row>
    <row r="67" spans="1:4" x14ac:dyDescent="0.2">
      <c r="A67" s="74" t="str">
        <f t="shared" ref="A67:A130" si="3">CONCATENATE(C67,"-",D67)</f>
        <v>2021-2</v>
      </c>
      <c r="B67" s="133"/>
      <c r="C67" s="74">
        <f t="shared" si="2"/>
        <v>2021</v>
      </c>
      <c r="D67" s="74">
        <f t="shared" ref="D67:D130" si="4">IF(D66&lt;4,D66+1,1)</f>
        <v>2</v>
      </c>
    </row>
    <row r="68" spans="1:4" x14ac:dyDescent="0.2">
      <c r="A68" s="74" t="str">
        <f t="shared" si="3"/>
        <v>2021-3</v>
      </c>
      <c r="B68" s="133"/>
      <c r="C68" s="74">
        <f t="shared" ref="C68:C131" si="5">IF(D67&lt;4,C67,C67+1)</f>
        <v>2021</v>
      </c>
      <c r="D68" s="74">
        <f t="shared" si="4"/>
        <v>3</v>
      </c>
    </row>
    <row r="69" spans="1:4" x14ac:dyDescent="0.2">
      <c r="A69" s="74" t="str">
        <f t="shared" si="3"/>
        <v>2021-4</v>
      </c>
      <c r="B69" s="133"/>
      <c r="C69" s="74">
        <f t="shared" si="5"/>
        <v>2021</v>
      </c>
      <c r="D69" s="74">
        <f t="shared" si="4"/>
        <v>4</v>
      </c>
    </row>
    <row r="70" spans="1:4" x14ac:dyDescent="0.2">
      <c r="A70" s="74" t="str">
        <f t="shared" si="3"/>
        <v>2022-1</v>
      </c>
      <c r="B70" s="133"/>
      <c r="C70" s="74">
        <f t="shared" si="5"/>
        <v>2022</v>
      </c>
      <c r="D70" s="74">
        <f t="shared" si="4"/>
        <v>1</v>
      </c>
    </row>
    <row r="71" spans="1:4" x14ac:dyDescent="0.2">
      <c r="A71" s="74" t="str">
        <f t="shared" si="3"/>
        <v>2022-2</v>
      </c>
      <c r="B71" s="133"/>
      <c r="C71" s="74">
        <f t="shared" si="5"/>
        <v>2022</v>
      </c>
      <c r="D71" s="74">
        <f t="shared" si="4"/>
        <v>2</v>
      </c>
    </row>
    <row r="72" spans="1:4" x14ac:dyDescent="0.2">
      <c r="A72" s="74" t="str">
        <f t="shared" si="3"/>
        <v>2022-3</v>
      </c>
      <c r="B72" s="133"/>
      <c r="C72" s="74">
        <f t="shared" si="5"/>
        <v>2022</v>
      </c>
      <c r="D72" s="74">
        <f t="shared" si="4"/>
        <v>3</v>
      </c>
    </row>
    <row r="73" spans="1:4" x14ac:dyDescent="0.2">
      <c r="A73" s="74" t="str">
        <f t="shared" si="3"/>
        <v>2022-4</v>
      </c>
      <c r="B73" s="133"/>
      <c r="C73" s="74">
        <f t="shared" si="5"/>
        <v>2022</v>
      </c>
      <c r="D73" s="74">
        <f t="shared" si="4"/>
        <v>4</v>
      </c>
    </row>
    <row r="74" spans="1:4" x14ac:dyDescent="0.2">
      <c r="A74" s="74" t="str">
        <f t="shared" si="3"/>
        <v>2023-1</v>
      </c>
      <c r="B74" s="133"/>
      <c r="C74" s="74">
        <f t="shared" si="5"/>
        <v>2023</v>
      </c>
      <c r="D74" s="74">
        <f t="shared" si="4"/>
        <v>1</v>
      </c>
    </row>
    <row r="75" spans="1:4" x14ac:dyDescent="0.2">
      <c r="A75" s="74" t="str">
        <f t="shared" si="3"/>
        <v>2023-2</v>
      </c>
      <c r="B75" s="133"/>
      <c r="C75" s="74">
        <f t="shared" si="5"/>
        <v>2023</v>
      </c>
      <c r="D75" s="74">
        <f t="shared" si="4"/>
        <v>2</v>
      </c>
    </row>
    <row r="76" spans="1:4" x14ac:dyDescent="0.2">
      <c r="A76" s="74" t="str">
        <f t="shared" si="3"/>
        <v>2023-3</v>
      </c>
      <c r="B76" s="133"/>
      <c r="C76" s="74">
        <f t="shared" si="5"/>
        <v>2023</v>
      </c>
      <c r="D76" s="74">
        <f t="shared" si="4"/>
        <v>3</v>
      </c>
    </row>
    <row r="77" spans="1:4" x14ac:dyDescent="0.2">
      <c r="A77" s="74" t="str">
        <f t="shared" si="3"/>
        <v>2023-4</v>
      </c>
      <c r="B77" s="133"/>
      <c r="C77" s="74">
        <f t="shared" si="5"/>
        <v>2023</v>
      </c>
      <c r="D77" s="74">
        <f t="shared" si="4"/>
        <v>4</v>
      </c>
    </row>
    <row r="78" spans="1:4" x14ac:dyDescent="0.2">
      <c r="A78" s="74" t="str">
        <f t="shared" si="3"/>
        <v>2024-1</v>
      </c>
      <c r="B78" s="133"/>
      <c r="C78" s="74">
        <f t="shared" si="5"/>
        <v>2024</v>
      </c>
      <c r="D78" s="74">
        <f t="shared" si="4"/>
        <v>1</v>
      </c>
    </row>
    <row r="79" spans="1:4" x14ac:dyDescent="0.2">
      <c r="A79" s="74" t="str">
        <f t="shared" si="3"/>
        <v>2024-2</v>
      </c>
      <c r="B79" s="133"/>
      <c r="C79" s="74">
        <f t="shared" si="5"/>
        <v>2024</v>
      </c>
      <c r="D79" s="74">
        <f t="shared" si="4"/>
        <v>2</v>
      </c>
    </row>
    <row r="80" spans="1:4" x14ac:dyDescent="0.2">
      <c r="A80" s="74" t="str">
        <f t="shared" si="3"/>
        <v>2024-3</v>
      </c>
      <c r="B80" s="133"/>
      <c r="C80" s="74">
        <f t="shared" si="5"/>
        <v>2024</v>
      </c>
      <c r="D80" s="74">
        <f t="shared" si="4"/>
        <v>3</v>
      </c>
    </row>
    <row r="81" spans="1:4" x14ac:dyDescent="0.2">
      <c r="A81" s="74" t="str">
        <f t="shared" si="3"/>
        <v>2024-4</v>
      </c>
      <c r="B81" s="133"/>
      <c r="C81" s="74">
        <f t="shared" si="5"/>
        <v>2024</v>
      </c>
      <c r="D81" s="74">
        <f t="shared" si="4"/>
        <v>4</v>
      </c>
    </row>
    <row r="82" spans="1:4" x14ac:dyDescent="0.2">
      <c r="A82" s="74" t="str">
        <f t="shared" si="3"/>
        <v>2025-1</v>
      </c>
      <c r="B82" s="133"/>
      <c r="C82" s="74">
        <f t="shared" si="5"/>
        <v>2025</v>
      </c>
      <c r="D82" s="74">
        <f t="shared" si="4"/>
        <v>1</v>
      </c>
    </row>
    <row r="83" spans="1:4" x14ac:dyDescent="0.2">
      <c r="A83" s="74" t="str">
        <f t="shared" si="3"/>
        <v>2025-2</v>
      </c>
      <c r="B83" s="133"/>
      <c r="C83" s="74">
        <f t="shared" si="5"/>
        <v>2025</v>
      </c>
      <c r="D83" s="74">
        <f t="shared" si="4"/>
        <v>2</v>
      </c>
    </row>
    <row r="84" spans="1:4" x14ac:dyDescent="0.2">
      <c r="A84" s="74" t="str">
        <f t="shared" si="3"/>
        <v>2025-3</v>
      </c>
      <c r="B84" s="133"/>
      <c r="C84" s="74">
        <f t="shared" si="5"/>
        <v>2025</v>
      </c>
      <c r="D84" s="74">
        <f t="shared" si="4"/>
        <v>3</v>
      </c>
    </row>
    <row r="85" spans="1:4" x14ac:dyDescent="0.2">
      <c r="A85" s="74" t="str">
        <f t="shared" si="3"/>
        <v>2025-4</v>
      </c>
      <c r="B85" s="133"/>
      <c r="C85" s="74">
        <f t="shared" si="5"/>
        <v>2025</v>
      </c>
      <c r="D85" s="74">
        <f t="shared" si="4"/>
        <v>4</v>
      </c>
    </row>
    <row r="86" spans="1:4" x14ac:dyDescent="0.2">
      <c r="A86" s="74" t="str">
        <f t="shared" si="3"/>
        <v>2026-1</v>
      </c>
      <c r="B86" s="133"/>
      <c r="C86" s="74">
        <f t="shared" si="5"/>
        <v>2026</v>
      </c>
      <c r="D86" s="74">
        <f t="shared" si="4"/>
        <v>1</v>
      </c>
    </row>
    <row r="87" spans="1:4" x14ac:dyDescent="0.2">
      <c r="A87" s="74" t="str">
        <f t="shared" si="3"/>
        <v>2026-2</v>
      </c>
      <c r="B87" s="133"/>
      <c r="C87" s="74">
        <f t="shared" si="5"/>
        <v>2026</v>
      </c>
      <c r="D87" s="74">
        <f t="shared" si="4"/>
        <v>2</v>
      </c>
    </row>
    <row r="88" spans="1:4" x14ac:dyDescent="0.2">
      <c r="A88" s="74" t="str">
        <f t="shared" si="3"/>
        <v>2026-3</v>
      </c>
      <c r="B88" s="133"/>
      <c r="C88" s="74">
        <f t="shared" si="5"/>
        <v>2026</v>
      </c>
      <c r="D88" s="74">
        <f t="shared" si="4"/>
        <v>3</v>
      </c>
    </row>
    <row r="89" spans="1:4" x14ac:dyDescent="0.2">
      <c r="A89" s="74" t="str">
        <f t="shared" si="3"/>
        <v>2026-4</v>
      </c>
      <c r="B89" s="133"/>
      <c r="C89" s="74">
        <f t="shared" si="5"/>
        <v>2026</v>
      </c>
      <c r="D89" s="74">
        <f t="shared" si="4"/>
        <v>4</v>
      </c>
    </row>
    <row r="90" spans="1:4" x14ac:dyDescent="0.2">
      <c r="A90" s="74" t="str">
        <f t="shared" si="3"/>
        <v>2027-1</v>
      </c>
      <c r="B90" s="133"/>
      <c r="C90" s="74">
        <f t="shared" si="5"/>
        <v>2027</v>
      </c>
      <c r="D90" s="74">
        <f t="shared" si="4"/>
        <v>1</v>
      </c>
    </row>
    <row r="91" spans="1:4" x14ac:dyDescent="0.2">
      <c r="A91" s="74" t="str">
        <f t="shared" si="3"/>
        <v>2027-2</v>
      </c>
      <c r="B91" s="133"/>
      <c r="C91" s="74">
        <f t="shared" si="5"/>
        <v>2027</v>
      </c>
      <c r="D91" s="74">
        <f t="shared" si="4"/>
        <v>2</v>
      </c>
    </row>
    <row r="92" spans="1:4" x14ac:dyDescent="0.2">
      <c r="A92" s="74" t="str">
        <f t="shared" si="3"/>
        <v>2027-3</v>
      </c>
      <c r="B92" s="133"/>
      <c r="C92" s="74">
        <f t="shared" si="5"/>
        <v>2027</v>
      </c>
      <c r="D92" s="74">
        <f t="shared" si="4"/>
        <v>3</v>
      </c>
    </row>
    <row r="93" spans="1:4" x14ac:dyDescent="0.2">
      <c r="A93" s="74" t="str">
        <f t="shared" si="3"/>
        <v>2027-4</v>
      </c>
      <c r="B93" s="133"/>
      <c r="C93" s="74">
        <f t="shared" si="5"/>
        <v>2027</v>
      </c>
      <c r="D93" s="74">
        <f t="shared" si="4"/>
        <v>4</v>
      </c>
    </row>
    <row r="94" spans="1:4" x14ac:dyDescent="0.2">
      <c r="A94" s="74" t="str">
        <f t="shared" si="3"/>
        <v>2028-1</v>
      </c>
      <c r="B94" s="133"/>
      <c r="C94" s="74">
        <f t="shared" si="5"/>
        <v>2028</v>
      </c>
      <c r="D94" s="74">
        <f t="shared" si="4"/>
        <v>1</v>
      </c>
    </row>
    <row r="95" spans="1:4" x14ac:dyDescent="0.2">
      <c r="A95" s="74" t="str">
        <f t="shared" si="3"/>
        <v>2028-2</v>
      </c>
      <c r="B95" s="133"/>
      <c r="C95" s="74">
        <f t="shared" si="5"/>
        <v>2028</v>
      </c>
      <c r="D95" s="74">
        <f t="shared" si="4"/>
        <v>2</v>
      </c>
    </row>
    <row r="96" spans="1:4" x14ac:dyDescent="0.2">
      <c r="A96" s="74" t="str">
        <f t="shared" si="3"/>
        <v>2028-3</v>
      </c>
      <c r="B96" s="133"/>
      <c r="C96" s="74">
        <f t="shared" si="5"/>
        <v>2028</v>
      </c>
      <c r="D96" s="74">
        <f t="shared" si="4"/>
        <v>3</v>
      </c>
    </row>
    <row r="97" spans="1:4" x14ac:dyDescent="0.2">
      <c r="A97" s="74" t="str">
        <f t="shared" si="3"/>
        <v>2028-4</v>
      </c>
      <c r="B97" s="133"/>
      <c r="C97" s="74">
        <f t="shared" si="5"/>
        <v>2028</v>
      </c>
      <c r="D97" s="74">
        <f t="shared" si="4"/>
        <v>4</v>
      </c>
    </row>
    <row r="98" spans="1:4" x14ac:dyDescent="0.2">
      <c r="A98" s="74" t="str">
        <f t="shared" si="3"/>
        <v>2029-1</v>
      </c>
      <c r="B98" s="133"/>
      <c r="C98" s="74">
        <f t="shared" si="5"/>
        <v>2029</v>
      </c>
      <c r="D98" s="74">
        <f t="shared" si="4"/>
        <v>1</v>
      </c>
    </row>
    <row r="99" spans="1:4" x14ac:dyDescent="0.2">
      <c r="A99" s="74" t="str">
        <f t="shared" si="3"/>
        <v>2029-2</v>
      </c>
      <c r="B99" s="133"/>
      <c r="C99" s="74">
        <f t="shared" si="5"/>
        <v>2029</v>
      </c>
      <c r="D99" s="74">
        <f t="shared" si="4"/>
        <v>2</v>
      </c>
    </row>
    <row r="100" spans="1:4" x14ac:dyDescent="0.2">
      <c r="A100" s="74" t="str">
        <f t="shared" si="3"/>
        <v>2029-3</v>
      </c>
      <c r="B100" s="133"/>
      <c r="C100" s="74">
        <f t="shared" si="5"/>
        <v>2029</v>
      </c>
      <c r="D100" s="74">
        <f t="shared" si="4"/>
        <v>3</v>
      </c>
    </row>
    <row r="101" spans="1:4" x14ac:dyDescent="0.2">
      <c r="A101" s="74" t="str">
        <f t="shared" si="3"/>
        <v>2029-4</v>
      </c>
      <c r="B101" s="133"/>
      <c r="C101" s="74">
        <f t="shared" si="5"/>
        <v>2029</v>
      </c>
      <c r="D101" s="74">
        <f t="shared" si="4"/>
        <v>4</v>
      </c>
    </row>
    <row r="102" spans="1:4" x14ac:dyDescent="0.2">
      <c r="A102" s="74" t="str">
        <f t="shared" si="3"/>
        <v>2030-1</v>
      </c>
      <c r="B102" s="133"/>
      <c r="C102" s="74">
        <f t="shared" si="5"/>
        <v>2030</v>
      </c>
      <c r="D102" s="74">
        <f t="shared" si="4"/>
        <v>1</v>
      </c>
    </row>
    <row r="103" spans="1:4" x14ac:dyDescent="0.2">
      <c r="A103" s="74" t="str">
        <f t="shared" si="3"/>
        <v>2030-2</v>
      </c>
      <c r="B103" s="133"/>
      <c r="C103" s="74">
        <f t="shared" si="5"/>
        <v>2030</v>
      </c>
      <c r="D103" s="74">
        <f t="shared" si="4"/>
        <v>2</v>
      </c>
    </row>
    <row r="104" spans="1:4" x14ac:dyDescent="0.2">
      <c r="A104" s="74" t="str">
        <f t="shared" si="3"/>
        <v>2030-3</v>
      </c>
      <c r="B104" s="133"/>
      <c r="C104" s="74">
        <f t="shared" si="5"/>
        <v>2030</v>
      </c>
      <c r="D104" s="74">
        <f t="shared" si="4"/>
        <v>3</v>
      </c>
    </row>
    <row r="105" spans="1:4" x14ac:dyDescent="0.2">
      <c r="A105" s="74" t="str">
        <f t="shared" si="3"/>
        <v>2030-4</v>
      </c>
      <c r="B105" s="133"/>
      <c r="C105" s="74">
        <f t="shared" si="5"/>
        <v>2030</v>
      </c>
      <c r="D105" s="74">
        <f t="shared" si="4"/>
        <v>4</v>
      </c>
    </row>
    <row r="106" spans="1:4" x14ac:dyDescent="0.2">
      <c r="A106" s="74" t="str">
        <f t="shared" si="3"/>
        <v>2031-1</v>
      </c>
      <c r="B106" s="133"/>
      <c r="C106" s="74">
        <f t="shared" si="5"/>
        <v>2031</v>
      </c>
      <c r="D106" s="74">
        <f t="shared" si="4"/>
        <v>1</v>
      </c>
    </row>
    <row r="107" spans="1:4" x14ac:dyDescent="0.2">
      <c r="A107" s="74" t="str">
        <f t="shared" si="3"/>
        <v>2031-2</v>
      </c>
      <c r="B107" s="133"/>
      <c r="C107" s="74">
        <f t="shared" si="5"/>
        <v>2031</v>
      </c>
      <c r="D107" s="74">
        <f t="shared" si="4"/>
        <v>2</v>
      </c>
    </row>
    <row r="108" spans="1:4" x14ac:dyDescent="0.2">
      <c r="A108" s="74" t="str">
        <f t="shared" si="3"/>
        <v>2031-3</v>
      </c>
      <c r="B108" s="133"/>
      <c r="C108" s="74">
        <f t="shared" si="5"/>
        <v>2031</v>
      </c>
      <c r="D108" s="74">
        <f t="shared" si="4"/>
        <v>3</v>
      </c>
    </row>
    <row r="109" spans="1:4" x14ac:dyDescent="0.2">
      <c r="A109" s="74" t="str">
        <f t="shared" si="3"/>
        <v>2031-4</v>
      </c>
      <c r="B109" s="133"/>
      <c r="C109" s="74">
        <f t="shared" si="5"/>
        <v>2031</v>
      </c>
      <c r="D109" s="74">
        <f t="shared" si="4"/>
        <v>4</v>
      </c>
    </row>
    <row r="110" spans="1:4" x14ac:dyDescent="0.2">
      <c r="A110" s="74" t="str">
        <f t="shared" si="3"/>
        <v>2032-1</v>
      </c>
      <c r="B110" s="133"/>
      <c r="C110" s="74">
        <f t="shared" si="5"/>
        <v>2032</v>
      </c>
      <c r="D110" s="74">
        <f t="shared" si="4"/>
        <v>1</v>
      </c>
    </row>
    <row r="111" spans="1:4" x14ac:dyDescent="0.2">
      <c r="A111" s="74" t="str">
        <f t="shared" si="3"/>
        <v>2032-2</v>
      </c>
      <c r="B111" s="133"/>
      <c r="C111" s="74">
        <f t="shared" si="5"/>
        <v>2032</v>
      </c>
      <c r="D111" s="74">
        <f t="shared" si="4"/>
        <v>2</v>
      </c>
    </row>
    <row r="112" spans="1:4" x14ac:dyDescent="0.2">
      <c r="A112" s="74" t="str">
        <f t="shared" si="3"/>
        <v>2032-3</v>
      </c>
      <c r="B112" s="133"/>
      <c r="C112" s="74">
        <f t="shared" si="5"/>
        <v>2032</v>
      </c>
      <c r="D112" s="74">
        <f t="shared" si="4"/>
        <v>3</v>
      </c>
    </row>
    <row r="113" spans="1:4" x14ac:dyDescent="0.2">
      <c r="A113" s="74" t="str">
        <f t="shared" si="3"/>
        <v>2032-4</v>
      </c>
      <c r="B113" s="133"/>
      <c r="C113" s="74">
        <f t="shared" si="5"/>
        <v>2032</v>
      </c>
      <c r="D113" s="74">
        <f t="shared" si="4"/>
        <v>4</v>
      </c>
    </row>
    <row r="114" spans="1:4" x14ac:dyDescent="0.2">
      <c r="A114" s="74" t="str">
        <f t="shared" si="3"/>
        <v>2033-1</v>
      </c>
      <c r="B114" s="133"/>
      <c r="C114" s="74">
        <f t="shared" si="5"/>
        <v>2033</v>
      </c>
      <c r="D114" s="74">
        <f t="shared" si="4"/>
        <v>1</v>
      </c>
    </row>
    <row r="115" spans="1:4" x14ac:dyDescent="0.2">
      <c r="A115" s="74" t="str">
        <f t="shared" si="3"/>
        <v>2033-2</v>
      </c>
      <c r="B115" s="133"/>
      <c r="C115" s="74">
        <f t="shared" si="5"/>
        <v>2033</v>
      </c>
      <c r="D115" s="74">
        <f t="shared" si="4"/>
        <v>2</v>
      </c>
    </row>
    <row r="116" spans="1:4" x14ac:dyDescent="0.2">
      <c r="A116" s="74" t="str">
        <f t="shared" si="3"/>
        <v>2033-3</v>
      </c>
      <c r="B116" s="133"/>
      <c r="C116" s="74">
        <f t="shared" si="5"/>
        <v>2033</v>
      </c>
      <c r="D116" s="74">
        <f t="shared" si="4"/>
        <v>3</v>
      </c>
    </row>
    <row r="117" spans="1:4" x14ac:dyDescent="0.2">
      <c r="A117" s="74" t="str">
        <f t="shared" si="3"/>
        <v>2033-4</v>
      </c>
      <c r="B117" s="133"/>
      <c r="C117" s="74">
        <f t="shared" si="5"/>
        <v>2033</v>
      </c>
      <c r="D117" s="74">
        <f t="shared" si="4"/>
        <v>4</v>
      </c>
    </row>
    <row r="118" spans="1:4" x14ac:dyDescent="0.2">
      <c r="A118" s="74" t="str">
        <f t="shared" si="3"/>
        <v>2034-1</v>
      </c>
      <c r="B118" s="133"/>
      <c r="C118" s="74">
        <f t="shared" si="5"/>
        <v>2034</v>
      </c>
      <c r="D118" s="74">
        <f t="shared" si="4"/>
        <v>1</v>
      </c>
    </row>
    <row r="119" spans="1:4" x14ac:dyDescent="0.2">
      <c r="A119" s="74" t="str">
        <f t="shared" si="3"/>
        <v>2034-2</v>
      </c>
      <c r="B119" s="133"/>
      <c r="C119" s="74">
        <f t="shared" si="5"/>
        <v>2034</v>
      </c>
      <c r="D119" s="74">
        <f t="shared" si="4"/>
        <v>2</v>
      </c>
    </row>
    <row r="120" spans="1:4" x14ac:dyDescent="0.2">
      <c r="A120" s="74" t="str">
        <f t="shared" si="3"/>
        <v>2034-3</v>
      </c>
      <c r="B120" s="133"/>
      <c r="C120" s="74">
        <f t="shared" si="5"/>
        <v>2034</v>
      </c>
      <c r="D120" s="74">
        <f t="shared" si="4"/>
        <v>3</v>
      </c>
    </row>
    <row r="121" spans="1:4" x14ac:dyDescent="0.2">
      <c r="A121" s="74" t="str">
        <f t="shared" si="3"/>
        <v>2034-4</v>
      </c>
      <c r="B121" s="133"/>
      <c r="C121" s="74">
        <f t="shared" si="5"/>
        <v>2034</v>
      </c>
      <c r="D121" s="74">
        <f t="shared" si="4"/>
        <v>4</v>
      </c>
    </row>
    <row r="122" spans="1:4" x14ac:dyDescent="0.2">
      <c r="A122" s="74" t="str">
        <f t="shared" si="3"/>
        <v>2035-1</v>
      </c>
      <c r="B122" s="133"/>
      <c r="C122" s="74">
        <f t="shared" si="5"/>
        <v>2035</v>
      </c>
      <c r="D122" s="74">
        <f t="shared" si="4"/>
        <v>1</v>
      </c>
    </row>
    <row r="123" spans="1:4" x14ac:dyDescent="0.2">
      <c r="A123" s="74" t="str">
        <f t="shared" si="3"/>
        <v>2035-2</v>
      </c>
      <c r="B123" s="133"/>
      <c r="C123" s="74">
        <f t="shared" si="5"/>
        <v>2035</v>
      </c>
      <c r="D123" s="74">
        <f t="shared" si="4"/>
        <v>2</v>
      </c>
    </row>
    <row r="124" spans="1:4" x14ac:dyDescent="0.2">
      <c r="A124" s="74" t="str">
        <f t="shared" si="3"/>
        <v>2035-3</v>
      </c>
      <c r="B124" s="133"/>
      <c r="C124" s="74">
        <f t="shared" si="5"/>
        <v>2035</v>
      </c>
      <c r="D124" s="74">
        <f t="shared" si="4"/>
        <v>3</v>
      </c>
    </row>
    <row r="125" spans="1:4" x14ac:dyDescent="0.2">
      <c r="A125" s="74" t="str">
        <f t="shared" si="3"/>
        <v>2035-4</v>
      </c>
      <c r="B125" s="133"/>
      <c r="C125" s="74">
        <f t="shared" si="5"/>
        <v>2035</v>
      </c>
      <c r="D125" s="74">
        <f t="shared" si="4"/>
        <v>4</v>
      </c>
    </row>
    <row r="126" spans="1:4" x14ac:dyDescent="0.2">
      <c r="A126" s="74" t="str">
        <f t="shared" si="3"/>
        <v>2036-1</v>
      </c>
      <c r="B126" s="133"/>
      <c r="C126" s="74">
        <f t="shared" si="5"/>
        <v>2036</v>
      </c>
      <c r="D126" s="74">
        <f t="shared" si="4"/>
        <v>1</v>
      </c>
    </row>
    <row r="127" spans="1:4" x14ac:dyDescent="0.2">
      <c r="A127" s="74" t="str">
        <f t="shared" si="3"/>
        <v>2036-2</v>
      </c>
      <c r="B127" s="133"/>
      <c r="C127" s="74">
        <f t="shared" si="5"/>
        <v>2036</v>
      </c>
      <c r="D127" s="74">
        <f t="shared" si="4"/>
        <v>2</v>
      </c>
    </row>
    <row r="128" spans="1:4" x14ac:dyDescent="0.2">
      <c r="A128" s="74" t="str">
        <f t="shared" si="3"/>
        <v>2036-3</v>
      </c>
      <c r="B128" s="133"/>
      <c r="C128" s="74">
        <f t="shared" si="5"/>
        <v>2036</v>
      </c>
      <c r="D128" s="74">
        <f t="shared" si="4"/>
        <v>3</v>
      </c>
    </row>
    <row r="129" spans="1:4" x14ac:dyDescent="0.2">
      <c r="A129" s="74" t="str">
        <f t="shared" si="3"/>
        <v>2036-4</v>
      </c>
      <c r="B129" s="133"/>
      <c r="C129" s="74">
        <f t="shared" si="5"/>
        <v>2036</v>
      </c>
      <c r="D129" s="74">
        <f t="shared" si="4"/>
        <v>4</v>
      </c>
    </row>
    <row r="130" spans="1:4" x14ac:dyDescent="0.2">
      <c r="A130" s="74" t="str">
        <f t="shared" si="3"/>
        <v>2037-1</v>
      </c>
      <c r="B130" s="133"/>
      <c r="C130" s="74">
        <f t="shared" si="5"/>
        <v>2037</v>
      </c>
      <c r="D130" s="74">
        <f t="shared" si="4"/>
        <v>1</v>
      </c>
    </row>
    <row r="131" spans="1:4" x14ac:dyDescent="0.2">
      <c r="A131" s="74" t="str">
        <f t="shared" ref="A131:A165" si="6">CONCATENATE(C131,"-",D131)</f>
        <v>2037-2</v>
      </c>
      <c r="B131" s="133"/>
      <c r="C131" s="74">
        <f t="shared" si="5"/>
        <v>2037</v>
      </c>
      <c r="D131" s="74">
        <f t="shared" ref="D131:D163" si="7">IF(D130&lt;4,D130+1,1)</f>
        <v>2</v>
      </c>
    </row>
    <row r="132" spans="1:4" x14ac:dyDescent="0.2">
      <c r="A132" s="74" t="str">
        <f t="shared" si="6"/>
        <v>2037-3</v>
      </c>
      <c r="B132" s="133"/>
      <c r="C132" s="74">
        <f t="shared" ref="C132:C163" si="8">IF(D131&lt;4,C131,C131+1)</f>
        <v>2037</v>
      </c>
      <c r="D132" s="74">
        <f t="shared" si="7"/>
        <v>3</v>
      </c>
    </row>
    <row r="133" spans="1:4" x14ac:dyDescent="0.2">
      <c r="A133" s="74" t="str">
        <f t="shared" si="6"/>
        <v>2037-4</v>
      </c>
      <c r="C133" s="74">
        <f t="shared" si="8"/>
        <v>2037</v>
      </c>
      <c r="D133" s="74">
        <f t="shared" si="7"/>
        <v>4</v>
      </c>
    </row>
    <row r="134" spans="1:4" x14ac:dyDescent="0.2">
      <c r="A134" s="74" t="str">
        <f t="shared" si="6"/>
        <v>2038-1</v>
      </c>
      <c r="C134" s="74">
        <f t="shared" si="8"/>
        <v>2038</v>
      </c>
      <c r="D134" s="74">
        <f t="shared" si="7"/>
        <v>1</v>
      </c>
    </row>
    <row r="135" spans="1:4" x14ac:dyDescent="0.2">
      <c r="A135" s="74" t="str">
        <f t="shared" si="6"/>
        <v>2038-2</v>
      </c>
      <c r="C135" s="74">
        <f t="shared" si="8"/>
        <v>2038</v>
      </c>
      <c r="D135" s="74">
        <f t="shared" si="7"/>
        <v>2</v>
      </c>
    </row>
    <row r="136" spans="1:4" x14ac:dyDescent="0.2">
      <c r="A136" s="74" t="str">
        <f t="shared" si="6"/>
        <v>2038-3</v>
      </c>
      <c r="C136" s="74">
        <f t="shared" si="8"/>
        <v>2038</v>
      </c>
      <c r="D136" s="74">
        <f t="shared" si="7"/>
        <v>3</v>
      </c>
    </row>
    <row r="137" spans="1:4" x14ac:dyDescent="0.2">
      <c r="A137" s="74" t="str">
        <f t="shared" si="6"/>
        <v>2038-4</v>
      </c>
      <c r="C137" s="74">
        <f t="shared" si="8"/>
        <v>2038</v>
      </c>
      <c r="D137" s="74">
        <f t="shared" si="7"/>
        <v>4</v>
      </c>
    </row>
    <row r="138" spans="1:4" x14ac:dyDescent="0.2">
      <c r="A138" s="74" t="str">
        <f t="shared" si="6"/>
        <v>2039-1</v>
      </c>
      <c r="C138" s="74">
        <f t="shared" si="8"/>
        <v>2039</v>
      </c>
      <c r="D138" s="74">
        <f t="shared" si="7"/>
        <v>1</v>
      </c>
    </row>
    <row r="139" spans="1:4" x14ac:dyDescent="0.2">
      <c r="A139" s="74" t="str">
        <f t="shared" si="6"/>
        <v>2039-2</v>
      </c>
      <c r="C139" s="74">
        <f t="shared" si="8"/>
        <v>2039</v>
      </c>
      <c r="D139" s="74">
        <f t="shared" si="7"/>
        <v>2</v>
      </c>
    </row>
    <row r="140" spans="1:4" x14ac:dyDescent="0.2">
      <c r="A140" s="74" t="str">
        <f t="shared" si="6"/>
        <v>2039-3</v>
      </c>
      <c r="C140" s="74">
        <f t="shared" si="8"/>
        <v>2039</v>
      </c>
      <c r="D140" s="74">
        <f t="shared" si="7"/>
        <v>3</v>
      </c>
    </row>
    <row r="141" spans="1:4" x14ac:dyDescent="0.2">
      <c r="A141" s="74" t="str">
        <f t="shared" si="6"/>
        <v>2039-4</v>
      </c>
      <c r="C141" s="74">
        <f t="shared" si="8"/>
        <v>2039</v>
      </c>
      <c r="D141" s="74">
        <f t="shared" si="7"/>
        <v>4</v>
      </c>
    </row>
    <row r="142" spans="1:4" x14ac:dyDescent="0.2">
      <c r="A142" s="74" t="str">
        <f t="shared" si="6"/>
        <v>2040-1</v>
      </c>
      <c r="C142" s="74">
        <f t="shared" si="8"/>
        <v>2040</v>
      </c>
      <c r="D142" s="74">
        <f t="shared" si="7"/>
        <v>1</v>
      </c>
    </row>
    <row r="143" spans="1:4" x14ac:dyDescent="0.2">
      <c r="A143" s="74" t="str">
        <f t="shared" si="6"/>
        <v>2040-2</v>
      </c>
      <c r="C143" s="74">
        <f t="shared" si="8"/>
        <v>2040</v>
      </c>
      <c r="D143" s="74">
        <f t="shared" si="7"/>
        <v>2</v>
      </c>
    </row>
    <row r="144" spans="1:4" x14ac:dyDescent="0.2">
      <c r="A144" s="74" t="str">
        <f t="shared" si="6"/>
        <v>2040-3</v>
      </c>
      <c r="C144" s="74">
        <f t="shared" si="8"/>
        <v>2040</v>
      </c>
      <c r="D144" s="74">
        <f t="shared" si="7"/>
        <v>3</v>
      </c>
    </row>
    <row r="145" spans="1:4" x14ac:dyDescent="0.2">
      <c r="A145" s="74" t="str">
        <f t="shared" si="6"/>
        <v>2040-4</v>
      </c>
      <c r="C145" s="74">
        <f t="shared" si="8"/>
        <v>2040</v>
      </c>
      <c r="D145" s="74">
        <f t="shared" si="7"/>
        <v>4</v>
      </c>
    </row>
    <row r="146" spans="1:4" x14ac:dyDescent="0.2">
      <c r="A146" s="74" t="str">
        <f t="shared" si="6"/>
        <v>2041-1</v>
      </c>
      <c r="C146" s="74">
        <f t="shared" si="8"/>
        <v>2041</v>
      </c>
      <c r="D146" s="74">
        <f t="shared" si="7"/>
        <v>1</v>
      </c>
    </row>
    <row r="147" spans="1:4" x14ac:dyDescent="0.2">
      <c r="A147" s="74" t="str">
        <f t="shared" si="6"/>
        <v>2041-2</v>
      </c>
      <c r="C147" s="74">
        <f t="shared" si="8"/>
        <v>2041</v>
      </c>
      <c r="D147" s="74">
        <f t="shared" si="7"/>
        <v>2</v>
      </c>
    </row>
    <row r="148" spans="1:4" x14ac:dyDescent="0.2">
      <c r="A148" s="74" t="str">
        <f t="shared" si="6"/>
        <v>2041-3</v>
      </c>
      <c r="C148" s="74">
        <f t="shared" si="8"/>
        <v>2041</v>
      </c>
      <c r="D148" s="74">
        <f t="shared" si="7"/>
        <v>3</v>
      </c>
    </row>
    <row r="149" spans="1:4" x14ac:dyDescent="0.2">
      <c r="A149" s="74" t="str">
        <f t="shared" si="6"/>
        <v>2041-4</v>
      </c>
      <c r="C149" s="74">
        <f t="shared" si="8"/>
        <v>2041</v>
      </c>
      <c r="D149" s="74">
        <f t="shared" si="7"/>
        <v>4</v>
      </c>
    </row>
    <row r="150" spans="1:4" x14ac:dyDescent="0.2">
      <c r="A150" s="74" t="str">
        <f t="shared" si="6"/>
        <v>2042-1</v>
      </c>
      <c r="C150" s="74">
        <f t="shared" si="8"/>
        <v>2042</v>
      </c>
      <c r="D150" s="74">
        <f t="shared" si="7"/>
        <v>1</v>
      </c>
    </row>
    <row r="151" spans="1:4" x14ac:dyDescent="0.2">
      <c r="A151" s="74" t="str">
        <f t="shared" si="6"/>
        <v>2042-2</v>
      </c>
      <c r="C151" s="74">
        <f t="shared" si="8"/>
        <v>2042</v>
      </c>
      <c r="D151" s="74">
        <f t="shared" si="7"/>
        <v>2</v>
      </c>
    </row>
    <row r="152" spans="1:4" x14ac:dyDescent="0.2">
      <c r="A152" s="74" t="str">
        <f t="shared" si="6"/>
        <v>2042-3</v>
      </c>
      <c r="C152" s="74">
        <f t="shared" si="8"/>
        <v>2042</v>
      </c>
      <c r="D152" s="74">
        <f t="shared" si="7"/>
        <v>3</v>
      </c>
    </row>
    <row r="153" spans="1:4" x14ac:dyDescent="0.2">
      <c r="A153" s="74" t="str">
        <f t="shared" si="6"/>
        <v>2042-4</v>
      </c>
      <c r="C153" s="74">
        <f t="shared" si="8"/>
        <v>2042</v>
      </c>
      <c r="D153" s="74">
        <f t="shared" si="7"/>
        <v>4</v>
      </c>
    </row>
    <row r="154" spans="1:4" x14ac:dyDescent="0.2">
      <c r="A154" s="74" t="str">
        <f t="shared" si="6"/>
        <v>2043-1</v>
      </c>
      <c r="C154" s="74">
        <f t="shared" si="8"/>
        <v>2043</v>
      </c>
      <c r="D154" s="74">
        <f t="shared" si="7"/>
        <v>1</v>
      </c>
    </row>
    <row r="155" spans="1:4" x14ac:dyDescent="0.2">
      <c r="A155" s="74" t="str">
        <f t="shared" si="6"/>
        <v>2043-2</v>
      </c>
      <c r="C155" s="74">
        <f t="shared" si="8"/>
        <v>2043</v>
      </c>
      <c r="D155" s="74">
        <f t="shared" si="7"/>
        <v>2</v>
      </c>
    </row>
    <row r="156" spans="1:4" x14ac:dyDescent="0.2">
      <c r="A156" s="74" t="str">
        <f t="shared" si="6"/>
        <v>2043-3</v>
      </c>
      <c r="C156" s="74">
        <f t="shared" si="8"/>
        <v>2043</v>
      </c>
      <c r="D156" s="74">
        <f t="shared" si="7"/>
        <v>3</v>
      </c>
    </row>
    <row r="157" spans="1:4" x14ac:dyDescent="0.2">
      <c r="A157" s="74" t="str">
        <f t="shared" si="6"/>
        <v>2043-4</v>
      </c>
      <c r="C157" s="74">
        <f t="shared" si="8"/>
        <v>2043</v>
      </c>
      <c r="D157" s="74">
        <f t="shared" si="7"/>
        <v>4</v>
      </c>
    </row>
    <row r="158" spans="1:4" x14ac:dyDescent="0.2">
      <c r="A158" s="74" t="str">
        <f t="shared" si="6"/>
        <v>2044-1</v>
      </c>
      <c r="C158" s="74">
        <f t="shared" si="8"/>
        <v>2044</v>
      </c>
      <c r="D158" s="74">
        <f t="shared" si="7"/>
        <v>1</v>
      </c>
    </row>
    <row r="159" spans="1:4" x14ac:dyDescent="0.2">
      <c r="A159" s="74" t="str">
        <f t="shared" si="6"/>
        <v>2044-2</v>
      </c>
      <c r="C159" s="74">
        <f t="shared" si="8"/>
        <v>2044</v>
      </c>
      <c r="D159" s="74">
        <f t="shared" si="7"/>
        <v>2</v>
      </c>
    </row>
    <row r="160" spans="1:4" x14ac:dyDescent="0.2">
      <c r="A160" s="74" t="str">
        <f t="shared" si="6"/>
        <v>2044-3</v>
      </c>
      <c r="C160" s="74">
        <f t="shared" si="8"/>
        <v>2044</v>
      </c>
      <c r="D160" s="74">
        <f t="shared" si="7"/>
        <v>3</v>
      </c>
    </row>
    <row r="161" spans="1:4" x14ac:dyDescent="0.2">
      <c r="A161" s="74" t="str">
        <f t="shared" si="6"/>
        <v>2044-4</v>
      </c>
      <c r="C161" s="74">
        <f t="shared" si="8"/>
        <v>2044</v>
      </c>
      <c r="D161" s="74">
        <f t="shared" si="7"/>
        <v>4</v>
      </c>
    </row>
    <row r="162" spans="1:4" x14ac:dyDescent="0.2">
      <c r="A162" s="74" t="str">
        <f t="shared" si="6"/>
        <v>2045-1</v>
      </c>
      <c r="C162" s="74">
        <f t="shared" si="8"/>
        <v>2045</v>
      </c>
      <c r="D162" s="74">
        <f t="shared" si="7"/>
        <v>1</v>
      </c>
    </row>
    <row r="163" spans="1:4" x14ac:dyDescent="0.2">
      <c r="A163" s="74" t="str">
        <f t="shared" si="6"/>
        <v>2045-2</v>
      </c>
      <c r="C163" s="74">
        <f t="shared" si="8"/>
        <v>2045</v>
      </c>
      <c r="D163" s="74">
        <f t="shared" si="7"/>
        <v>2</v>
      </c>
    </row>
    <row r="164" spans="1:4" x14ac:dyDescent="0.2">
      <c r="A164" s="74" t="str">
        <f t="shared" si="6"/>
        <v>2045-3</v>
      </c>
      <c r="C164" s="74">
        <f>IF(D163&lt;4,C163,C163+1)</f>
        <v>2045</v>
      </c>
      <c r="D164" s="74">
        <f>IF(D163&lt;4,D163+1,1)</f>
        <v>3</v>
      </c>
    </row>
    <row r="165" spans="1:4" x14ac:dyDescent="0.2">
      <c r="A165" s="74" t="str">
        <f t="shared" si="6"/>
        <v>2045-4</v>
      </c>
      <c r="C165" s="74">
        <f>IF(D164&lt;4,C164,C164+1)</f>
        <v>2045</v>
      </c>
      <c r="D165" s="74">
        <f>IF(D164&lt;4,D164+1,1)</f>
        <v>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2015-07-27T22:46:50+00:00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AFCC051-2FAD-4B9C-803A-14F342EC5902}"/>
</file>

<file path=customXml/itemProps2.xml><?xml version="1.0" encoding="utf-8"?>
<ds:datastoreItem xmlns:ds="http://schemas.openxmlformats.org/officeDocument/2006/customXml" ds:itemID="{68102592-13DC-40B2-BAB3-050C9CDB7037}"/>
</file>

<file path=customXml/itemProps3.xml><?xml version="1.0" encoding="utf-8"?>
<ds:datastoreItem xmlns:ds="http://schemas.openxmlformats.org/officeDocument/2006/customXml" ds:itemID="{4E57E4FF-D67E-485A-9246-5AD6FEC67843}"/>
</file>

<file path=customXml/itemProps4.xml><?xml version="1.0" encoding="utf-8"?>
<ds:datastoreItem xmlns:ds="http://schemas.openxmlformats.org/officeDocument/2006/customXml" ds:itemID="{4E03B3C5-FC88-48EE-97BE-8C6093C8D7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Linear regression</vt:lpstr>
      <vt:lpstr>WPM Subreasons by quarter</vt:lpstr>
      <vt:lpstr>OMTData</vt:lpstr>
      <vt:lpstr>Meters</vt:lpstr>
      <vt:lpstr>WPM Related Events</vt:lpstr>
      <vt:lpstr>'WPM Subreasons by quarter'!Print_Area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Bad Wood Pole Events Over Time</dc:title>
  <dc:creator>qz8cdk</dc:creator>
  <dc:description/>
  <cp:lastModifiedBy>Hancock, Christopher (UTC)</cp:lastModifiedBy>
  <cp:lastPrinted>2015-07-22T23:05:09Z</cp:lastPrinted>
  <dcterms:created xsi:type="dcterms:W3CDTF">2008-07-25T20:19:46Z</dcterms:created>
  <dcterms:modified xsi:type="dcterms:W3CDTF">2015-07-22T23:05:28Z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