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WAG Cases\Avista 2022 MY Rate Case\AG Testimony\Coppola Testimony &amp; Exhiibts\Exhibits &amp; WP\"/>
    </mc:Choice>
  </mc:AlternateContent>
  <xr:revisionPtr revIDLastSave="0" documentId="13_ncr:1_{975606FE-FC27-47CF-917E-1C2D9B2FE800}" xr6:coauthVersionLast="47" xr6:coauthVersionMax="47" xr10:uidLastSave="{00000000-0000-0000-0000-000000000000}"/>
  <bookViews>
    <workbookView xWindow="-120" yWindow="-120" windowWidth="20730" windowHeight="11160" xr2:uid="{039FDE1A-5577-4436-A1C8-781761D1169E}"/>
  </bookViews>
  <sheets>
    <sheet name="Sheet1" sheetId="1" r:id="rId1"/>
    <sheet name="Table 1" sheetId="3" r:id="rId2"/>
    <sheet name="Table 2" sheetId="4" r:id="rId3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Sheet1!$A$1:$Q$28</definedName>
    <definedName name="_xlnm.Print_Area" localSheetId="1">'Table 1'!$B$1:$K$27</definedName>
    <definedName name="_xlnm.Print_Area" localSheetId="2">'Table 2'!$B$1:$K$11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1" i="4" l="1"/>
  <c r="J11" i="4"/>
  <c r="I11" i="4"/>
  <c r="H11" i="4"/>
  <c r="G11" i="4"/>
  <c r="I21" i="3"/>
  <c r="J17" i="3"/>
  <c r="G17" i="3"/>
  <c r="K11" i="3"/>
  <c r="K21" i="3" s="1"/>
  <c r="J11" i="3"/>
  <c r="H11" i="3"/>
  <c r="H21" i="3" s="1"/>
  <c r="G11" i="3"/>
  <c r="G21" i="3" s="1"/>
  <c r="J28" i="1"/>
  <c r="I28" i="1"/>
  <c r="H28" i="1"/>
  <c r="G28" i="1"/>
  <c r="F28" i="1"/>
  <c r="J21" i="3" l="1"/>
  <c r="I18" i="1"/>
  <c r="F18" i="1"/>
  <c r="H22" i="1" l="1"/>
  <c r="J12" i="1" l="1"/>
  <c r="J22" i="1" s="1"/>
  <c r="I12" i="1"/>
  <c r="I22" i="1" s="1"/>
  <c r="G12" i="1"/>
  <c r="G22" i="1" s="1"/>
  <c r="F12" i="1"/>
  <c r="F22" i="1" s="1"/>
</calcChain>
</file>

<file path=xl/sharedStrings.xml><?xml version="1.0" encoding="utf-8"?>
<sst xmlns="http://schemas.openxmlformats.org/spreadsheetml/2006/main" count="63" uniqueCount="31">
  <si>
    <t>Revenue Requirement - As Filed</t>
  </si>
  <si>
    <t>RY1</t>
  </si>
  <si>
    <t>RY2</t>
  </si>
  <si>
    <t>Electric</t>
  </si>
  <si>
    <t>Natural Gas</t>
  </si>
  <si>
    <t>($000)</t>
  </si>
  <si>
    <t>PC Adjustments:</t>
  </si>
  <si>
    <t>Lower Rate of Return</t>
  </si>
  <si>
    <t>O&amp;M Reductions</t>
  </si>
  <si>
    <t>Rate Base Reductions</t>
  </si>
  <si>
    <t>PC Adjusted Revenue Requirement</t>
  </si>
  <si>
    <t>Avista General Rate Case</t>
  </si>
  <si>
    <t>UE-220053 &amp; UG-220054</t>
  </si>
  <si>
    <t>Explanation</t>
  </si>
  <si>
    <t>Line #</t>
  </si>
  <si>
    <t>O&amp;M Offsets Reversal</t>
  </si>
  <si>
    <t>EIM Benefit</t>
  </si>
  <si>
    <t>Avista Filed Rate Base</t>
  </si>
  <si>
    <t>PC Adjustments</t>
  </si>
  <si>
    <t>Adjusted Rate Base</t>
  </si>
  <si>
    <t>Rate Base:</t>
  </si>
  <si>
    <t>Table 1 - Revenue Requirement Adjustment</t>
  </si>
  <si>
    <t>Table 2 - Public Counsel Adjusted Rate Base</t>
  </si>
  <si>
    <t>Exhibit SC-43</t>
  </si>
  <si>
    <t>Public Counsel Summary Adjustments to Avista Filed Revenue Requirement</t>
  </si>
  <si>
    <t>Coppola, Exhibit SC-3</t>
  </si>
  <si>
    <t>Coppola, Exhibit SC-45</t>
  </si>
  <si>
    <t>Coppola, Exhibits SC-40 and SC-41</t>
  </si>
  <si>
    <t>Coppola, Exhibit SC-42</t>
  </si>
  <si>
    <t>Coppola, Exhibit SC-46</t>
  </si>
  <si>
    <t>Andrews, EMA-2, page 3 and EMA-3, page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</si>
</sst>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3" fillId="0" borderId="0" xfId="0" applyFont="1"/>
    <xf numFmtId="165" fontId="3" fillId="0" borderId="0" xfId="1" applyNumberFormat="1" applyFont="1"/>
    <xf numFmtId="0" fontId="4" fillId="0" borderId="0" xfId="0" applyFont="1"/>
    <xf numFmtId="0" fontId="3" fillId="0" borderId="2" xfId="0" quotePrefix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0" xfId="0" applyFont="1" applyBorder="1"/>
    <xf numFmtId="0" fontId="3" fillId="0" borderId="6" xfId="0" applyFont="1" applyBorder="1"/>
    <xf numFmtId="0" fontId="4" fillId="0" borderId="0" xfId="0" applyFont="1" applyBorder="1"/>
    <xf numFmtId="0" fontId="3" fillId="0" borderId="8" xfId="0" applyFont="1" applyBorder="1"/>
    <xf numFmtId="0" fontId="3" fillId="0" borderId="9" xfId="0" applyFont="1" applyBorder="1"/>
    <xf numFmtId="0" fontId="4" fillId="0" borderId="11" xfId="0" applyFont="1" applyBorder="1" applyAlignment="1">
      <alignment horizontal="center"/>
    </xf>
    <xf numFmtId="164" fontId="4" fillId="0" borderId="6" xfId="2" applyNumberFormat="1" applyFont="1" applyBorder="1"/>
    <xf numFmtId="165" fontId="3" fillId="0" borderId="6" xfId="1" applyNumberFormat="1" applyFont="1" applyBorder="1"/>
    <xf numFmtId="0" fontId="4" fillId="0" borderId="1" xfId="0" applyFont="1" applyBorder="1" applyAlignment="1">
      <alignment horizontal="center"/>
    </xf>
    <xf numFmtId="0" fontId="3" fillId="0" borderId="12" xfId="0" applyFont="1" applyBorder="1"/>
    <xf numFmtId="164" fontId="4" fillId="0" borderId="12" xfId="2" applyNumberFormat="1" applyFont="1" applyBorder="1"/>
    <xf numFmtId="165" fontId="3" fillId="0" borderId="12" xfId="1" applyNumberFormat="1" applyFont="1" applyBorder="1"/>
    <xf numFmtId="0" fontId="4" fillId="0" borderId="14" xfId="0" applyFont="1" applyBorder="1"/>
    <xf numFmtId="0" fontId="3" fillId="0" borderId="13" xfId="0" applyFont="1" applyBorder="1"/>
    <xf numFmtId="0" fontId="4" fillId="0" borderId="10" xfId="0" applyFont="1" applyBorder="1"/>
    <xf numFmtId="0" fontId="3" fillId="0" borderId="10" xfId="0" applyFont="1" applyBorder="1"/>
    <xf numFmtId="0" fontId="3" fillId="0" borderId="11" xfId="0" applyFont="1" applyBorder="1"/>
    <xf numFmtId="164" fontId="4" fillId="0" borderId="1" xfId="2" applyNumberFormat="1" applyFont="1" applyBorder="1"/>
    <xf numFmtId="0" fontId="4" fillId="0" borderId="7" xfId="0" applyFont="1" applyBorder="1" applyAlignment="1">
      <alignment horizontal="center"/>
    </xf>
    <xf numFmtId="0" fontId="0" fillId="0" borderId="2" xfId="0" applyBorder="1"/>
    <xf numFmtId="0" fontId="3" fillId="0" borderId="5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165" fontId="3" fillId="0" borderId="12" xfId="1" applyNumberFormat="1" applyFont="1" applyFill="1" applyBorder="1"/>
    <xf numFmtId="165" fontId="3" fillId="0" borderId="6" xfId="1" applyNumberFormat="1" applyFont="1" applyFill="1" applyBorder="1"/>
    <xf numFmtId="0" fontId="3" fillId="0" borderId="0" xfId="0" applyFont="1" applyAlignment="1">
      <alignment horizontal="center"/>
    </xf>
    <xf numFmtId="42" fontId="5" fillId="0" borderId="0" xfId="0" applyNumberFormat="1" applyFont="1"/>
    <xf numFmtId="164" fontId="3" fillId="0" borderId="0" xfId="2" applyNumberFormat="1" applyFont="1"/>
    <xf numFmtId="164" fontId="3" fillId="0" borderId="15" xfId="2" applyNumberFormat="1" applyFont="1" applyBorder="1"/>
    <xf numFmtId="164" fontId="3" fillId="0" borderId="10" xfId="2" applyNumberFormat="1" applyFont="1" applyBorder="1"/>
    <xf numFmtId="164" fontId="3" fillId="0" borderId="11" xfId="2" applyNumberFormat="1" applyFont="1" applyBorder="1"/>
    <xf numFmtId="165" fontId="0" fillId="0" borderId="3" xfId="1" applyNumberFormat="1" applyFont="1" applyBorder="1"/>
    <xf numFmtId="0" fontId="0" fillId="0" borderId="6" xfId="0" applyBorder="1"/>
    <xf numFmtId="164" fontId="3" fillId="0" borderId="1" xfId="2" applyNumberFormat="1" applyFont="1" applyBorder="1"/>
    <xf numFmtId="0" fontId="4" fillId="0" borderId="11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3" fillId="0" borderId="7" xfId="0" quotePrefix="1" applyFont="1" applyBorder="1"/>
    <xf numFmtId="165" fontId="0" fillId="0" borderId="0" xfId="1" applyNumberFormat="1" applyFont="1" applyBorder="1"/>
    <xf numFmtId="0" fontId="3" fillId="0" borderId="2" xfId="0" applyFont="1" applyBorder="1" applyAlignment="1">
      <alignment horizontal="center"/>
    </xf>
    <xf numFmtId="0" fontId="4" fillId="0" borderId="3" xfId="0" applyFont="1" applyBorder="1"/>
    <xf numFmtId="165" fontId="3" fillId="0" borderId="4" xfId="1" applyNumberFormat="1" applyFont="1" applyBorder="1"/>
    <xf numFmtId="0" fontId="0" fillId="0" borderId="0" xfId="0" applyBorder="1"/>
    <xf numFmtId="42" fontId="5" fillId="0" borderId="6" xfId="0" applyNumberFormat="1" applyFont="1" applyBorder="1"/>
    <xf numFmtId="0" fontId="3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3" fillId="0" borderId="14" xfId="0" applyFont="1" applyBorder="1"/>
    <xf numFmtId="165" fontId="3" fillId="0" borderId="14" xfId="1" applyNumberFormat="1" applyFont="1" applyBorder="1"/>
    <xf numFmtId="164" fontId="3" fillId="0" borderId="12" xfId="2" applyNumberFormat="1" applyFont="1" applyBorder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6" fillId="0" borderId="15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3" fillId="0" borderId="0" xfId="0" applyFont="1" applyFill="1"/>
    <xf numFmtId="0" fontId="4" fillId="0" borderId="0" xfId="0" applyFont="1" applyFill="1" applyBorder="1"/>
    <xf numFmtId="0" fontId="3" fillId="0" borderId="0" xfId="0" applyFont="1" applyBorder="1" applyAlignment="1">
      <alignment wrapText="1"/>
    </xf>
    <xf numFmtId="0" fontId="3" fillId="0" borderId="6" xfId="0" applyFont="1" applyBorder="1" applyAlignment="1">
      <alignment wrapText="1"/>
    </xf>
    <xf numFmtId="165" fontId="3" fillId="0" borderId="3" xfId="1" applyNumberFormat="1" applyFont="1" applyBorder="1"/>
    <xf numFmtId="164" fontId="3" fillId="0" borderId="0" xfId="2" applyNumberFormat="1" applyFont="1" applyBorder="1"/>
    <xf numFmtId="42" fontId="5" fillId="0" borderId="0" xfId="0" applyNumberFormat="1" applyFont="1" applyBorder="1"/>
    <xf numFmtId="165" fontId="3" fillId="0" borderId="0" xfId="1" applyNumberFormat="1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7481D-0FB3-47D2-91CD-EEFC3DC704D0}">
  <sheetPr>
    <pageSetUpPr fitToPage="1"/>
  </sheetPr>
  <dimension ref="A1:Q33"/>
  <sheetViews>
    <sheetView tabSelected="1" workbookViewId="0">
      <selection activeCell="E18" sqref="E18"/>
    </sheetView>
  </sheetViews>
  <sheetFormatPr defaultRowHeight="15" x14ac:dyDescent="0.25"/>
  <cols>
    <col min="1" max="1" width="7.85546875" customWidth="1"/>
    <col min="2" max="2" width="4" customWidth="1"/>
    <col min="5" max="5" width="15.85546875" customWidth="1"/>
    <col min="6" max="7" width="12.7109375" customWidth="1"/>
    <col min="8" max="8" width="2.5703125" customWidth="1"/>
    <col min="9" max="9" width="11" customWidth="1"/>
    <col min="10" max="10" width="12.140625" customWidth="1"/>
    <col min="11" max="11" width="3.28515625" customWidth="1"/>
    <col min="17" max="17" width="12.28515625" customWidth="1"/>
  </cols>
  <sheetData>
    <row r="1" spans="1:17" x14ac:dyDescent="0.25">
      <c r="A1" s="1" t="s">
        <v>11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4" t="s">
        <v>23</v>
      </c>
    </row>
    <row r="2" spans="1:17" x14ac:dyDescent="0.25">
      <c r="B2" t="s">
        <v>12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x14ac:dyDescent="0.25"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x14ac:dyDescent="0.25">
      <c r="A4" s="6" t="s">
        <v>5</v>
      </c>
      <c r="D4" s="3"/>
      <c r="E4" s="68" t="s">
        <v>24</v>
      </c>
      <c r="F4" s="67"/>
      <c r="G4" s="67"/>
      <c r="H4" s="67"/>
      <c r="I4" s="67"/>
      <c r="J4" s="67"/>
      <c r="K4" s="67"/>
      <c r="L4" s="3"/>
      <c r="M4" s="3"/>
      <c r="N4" s="3"/>
      <c r="O4" s="3"/>
      <c r="P4" s="3"/>
      <c r="Q4" s="3"/>
    </row>
    <row r="5" spans="1:17" x14ac:dyDescent="0.25">
      <c r="A5" s="1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x14ac:dyDescent="0.25">
      <c r="A6" s="29"/>
      <c r="B6" s="7"/>
      <c r="C6" s="7"/>
      <c r="D6" s="7"/>
      <c r="E6" s="8"/>
      <c r="F6" s="58" t="s">
        <v>3</v>
      </c>
      <c r="G6" s="59"/>
      <c r="H6" s="22"/>
      <c r="I6" s="60" t="s">
        <v>4</v>
      </c>
      <c r="J6" s="59"/>
      <c r="K6" s="7"/>
      <c r="L6" s="7"/>
      <c r="M6" s="7"/>
      <c r="N6" s="7"/>
      <c r="O6" s="7"/>
      <c r="P6" s="7"/>
      <c r="Q6" s="8"/>
    </row>
    <row r="7" spans="1:17" x14ac:dyDescent="0.25">
      <c r="A7" s="28" t="s">
        <v>14</v>
      </c>
      <c r="B7" s="13"/>
      <c r="C7" s="13"/>
      <c r="D7" s="13"/>
      <c r="E7" s="14"/>
      <c r="F7" s="18" t="s">
        <v>1</v>
      </c>
      <c r="G7" s="15" t="s">
        <v>2</v>
      </c>
      <c r="H7" s="23"/>
      <c r="I7" s="15" t="s">
        <v>1</v>
      </c>
      <c r="J7" s="18" t="s">
        <v>2</v>
      </c>
      <c r="K7" s="13"/>
      <c r="L7" s="61" t="s">
        <v>13</v>
      </c>
      <c r="M7" s="61"/>
      <c r="N7" s="61"/>
      <c r="O7" s="61"/>
      <c r="P7" s="61"/>
      <c r="Q7" s="62"/>
    </row>
    <row r="8" spans="1:17" x14ac:dyDescent="0.25">
      <c r="A8" s="9"/>
      <c r="B8" s="10"/>
      <c r="C8" s="10"/>
      <c r="D8" s="10"/>
      <c r="E8" s="11"/>
      <c r="F8" s="19"/>
      <c r="G8" s="11"/>
      <c r="H8" s="19"/>
      <c r="I8" s="11"/>
      <c r="J8" s="19"/>
      <c r="K8" s="10"/>
      <c r="L8" s="10"/>
      <c r="M8" s="10"/>
      <c r="N8" s="10"/>
      <c r="O8" s="10"/>
      <c r="P8" s="10"/>
      <c r="Q8" s="11"/>
    </row>
    <row r="9" spans="1:17" x14ac:dyDescent="0.25">
      <c r="A9" s="30">
        <v>1</v>
      </c>
      <c r="B9" s="12" t="s">
        <v>0</v>
      </c>
      <c r="C9" s="10"/>
      <c r="D9" s="10"/>
      <c r="E9" s="11"/>
      <c r="F9" s="20">
        <v>52852</v>
      </c>
      <c r="G9" s="16">
        <v>17133</v>
      </c>
      <c r="H9" s="20"/>
      <c r="I9" s="16">
        <v>10922</v>
      </c>
      <c r="J9" s="20">
        <v>2172</v>
      </c>
      <c r="K9" s="10"/>
      <c r="L9" s="10" t="s">
        <v>30</v>
      </c>
      <c r="M9" s="10"/>
      <c r="N9" s="10"/>
      <c r="O9" s="10"/>
      <c r="P9" s="10"/>
      <c r="Q9" s="11"/>
    </row>
    <row r="10" spans="1:17" x14ac:dyDescent="0.25">
      <c r="A10" s="30"/>
      <c r="B10" s="10"/>
      <c r="C10" s="10"/>
      <c r="D10" s="10"/>
      <c r="E10" s="11"/>
      <c r="F10" s="19"/>
      <c r="G10" s="11"/>
      <c r="H10" s="19"/>
      <c r="I10" s="11"/>
      <c r="J10" s="19"/>
      <c r="K10" s="10"/>
      <c r="L10" s="10"/>
      <c r="M10" s="10"/>
      <c r="N10" s="10"/>
      <c r="O10" s="10"/>
      <c r="P10" s="10"/>
      <c r="Q10" s="11"/>
    </row>
    <row r="11" spans="1:17" x14ac:dyDescent="0.25">
      <c r="A11" s="30"/>
      <c r="B11" s="12" t="s">
        <v>6</v>
      </c>
      <c r="C11" s="10"/>
      <c r="D11" s="10"/>
      <c r="E11" s="11"/>
      <c r="F11" s="21"/>
      <c r="G11" s="17"/>
      <c r="H11" s="21"/>
      <c r="I11" s="17"/>
      <c r="J11" s="21"/>
      <c r="K11" s="10"/>
      <c r="L11" s="10"/>
      <c r="M11" s="10"/>
      <c r="N11" s="10"/>
      <c r="O11" s="10"/>
      <c r="P11" s="10"/>
      <c r="Q11" s="11"/>
    </row>
    <row r="12" spans="1:17" x14ac:dyDescent="0.25">
      <c r="A12" s="30">
        <v>2</v>
      </c>
      <c r="B12" s="10"/>
      <c r="C12" s="10" t="s">
        <v>7</v>
      </c>
      <c r="D12" s="10"/>
      <c r="E12" s="11"/>
      <c r="F12" s="21">
        <f>29828-52852</f>
        <v>-23024</v>
      </c>
      <c r="G12" s="17">
        <f>16235-17133</f>
        <v>-898</v>
      </c>
      <c r="H12" s="21"/>
      <c r="I12" s="17">
        <f>5128-10922</f>
        <v>-5794</v>
      </c>
      <c r="J12" s="21">
        <f>1945-2172</f>
        <v>-227</v>
      </c>
      <c r="K12" s="10"/>
      <c r="L12" s="10" t="s">
        <v>25</v>
      </c>
      <c r="M12" s="10"/>
      <c r="N12" s="10"/>
      <c r="O12" s="10"/>
      <c r="P12" s="10"/>
      <c r="Q12" s="11"/>
    </row>
    <row r="13" spans="1:17" x14ac:dyDescent="0.25">
      <c r="A13" s="30"/>
      <c r="B13" s="10"/>
      <c r="C13" s="10"/>
      <c r="D13" s="10"/>
      <c r="E13" s="11"/>
      <c r="F13" s="21"/>
      <c r="G13" s="17"/>
      <c r="H13" s="21"/>
      <c r="I13" s="17"/>
      <c r="J13" s="21"/>
      <c r="K13" s="10"/>
      <c r="L13" s="10"/>
      <c r="M13" s="10"/>
      <c r="N13" s="10"/>
      <c r="O13" s="10"/>
      <c r="P13" s="10"/>
      <c r="Q13" s="11"/>
    </row>
    <row r="14" spans="1:17" x14ac:dyDescent="0.25">
      <c r="A14" s="30">
        <v>3</v>
      </c>
      <c r="B14" s="10"/>
      <c r="C14" s="10" t="s">
        <v>8</v>
      </c>
      <c r="D14" s="10"/>
      <c r="E14" s="11"/>
      <c r="F14" s="21">
        <v>-10373</v>
      </c>
      <c r="G14" s="17">
        <v>-4894</v>
      </c>
      <c r="H14" s="21"/>
      <c r="I14" s="17">
        <v>-2064</v>
      </c>
      <c r="J14" s="21">
        <v>-945</v>
      </c>
      <c r="K14" s="10"/>
      <c r="L14" s="10" t="s">
        <v>26</v>
      </c>
      <c r="M14" s="10"/>
      <c r="N14" s="10"/>
      <c r="O14" s="10"/>
      <c r="P14" s="10"/>
      <c r="Q14" s="11"/>
    </row>
    <row r="15" spans="1:17" x14ac:dyDescent="0.25">
      <c r="A15" s="30"/>
      <c r="B15" s="10"/>
      <c r="C15" s="10"/>
      <c r="D15" s="10"/>
      <c r="E15" s="11"/>
      <c r="F15" s="21"/>
      <c r="G15" s="17"/>
      <c r="H15" s="21"/>
      <c r="I15" s="17"/>
      <c r="J15" s="21"/>
      <c r="K15" s="10"/>
      <c r="L15" s="10"/>
      <c r="M15" s="10"/>
      <c r="N15" s="10"/>
      <c r="O15" s="10"/>
      <c r="P15" s="10"/>
      <c r="Q15" s="11"/>
    </row>
    <row r="16" spans="1:17" x14ac:dyDescent="0.25">
      <c r="A16" s="30">
        <v>4</v>
      </c>
      <c r="B16" s="10"/>
      <c r="C16" s="10" t="s">
        <v>9</v>
      </c>
      <c r="D16" s="10"/>
      <c r="E16" s="11"/>
      <c r="F16" s="32">
        <v>-7242</v>
      </c>
      <c r="G16" s="33">
        <v>-8662</v>
      </c>
      <c r="H16" s="32"/>
      <c r="I16" s="33">
        <v>-1425</v>
      </c>
      <c r="J16" s="32">
        <v>-774</v>
      </c>
      <c r="K16" s="10"/>
      <c r="L16" s="10" t="s">
        <v>27</v>
      </c>
      <c r="M16" s="10"/>
      <c r="N16" s="10"/>
      <c r="O16" s="10"/>
      <c r="P16" s="10"/>
      <c r="Q16" s="11"/>
    </row>
    <row r="17" spans="1:17" x14ac:dyDescent="0.25">
      <c r="A17" s="30"/>
      <c r="B17" s="10"/>
      <c r="C17" s="10"/>
      <c r="D17" s="10"/>
      <c r="E17" s="11"/>
      <c r="F17" s="32"/>
      <c r="G17" s="33"/>
      <c r="H17" s="32"/>
      <c r="I17" s="33"/>
      <c r="J17" s="32"/>
      <c r="K17" s="10"/>
      <c r="L17" s="10"/>
      <c r="M17" s="10"/>
      <c r="N17" s="10"/>
      <c r="O17" s="10"/>
      <c r="P17" s="10"/>
      <c r="Q17" s="11"/>
    </row>
    <row r="18" spans="1:17" x14ac:dyDescent="0.25">
      <c r="A18" s="30">
        <v>5</v>
      </c>
      <c r="B18" s="10"/>
      <c r="C18" s="10" t="s">
        <v>15</v>
      </c>
      <c r="D18" s="10"/>
      <c r="E18" s="11"/>
      <c r="F18" s="32">
        <f>64+170</f>
        <v>234</v>
      </c>
      <c r="G18" s="33">
        <v>170</v>
      </c>
      <c r="H18" s="32"/>
      <c r="I18" s="33">
        <f>17+20</f>
        <v>37</v>
      </c>
      <c r="J18" s="32">
        <v>11</v>
      </c>
      <c r="K18" s="10"/>
      <c r="L18" s="10" t="s">
        <v>28</v>
      </c>
      <c r="M18" s="10"/>
      <c r="N18" s="10"/>
      <c r="O18" s="10"/>
      <c r="P18" s="10"/>
      <c r="Q18" s="11"/>
    </row>
    <row r="19" spans="1:17" x14ac:dyDescent="0.25">
      <c r="A19" s="30"/>
      <c r="B19" s="10"/>
      <c r="C19" s="10"/>
      <c r="D19" s="10"/>
      <c r="E19" s="11"/>
      <c r="F19" s="32"/>
      <c r="G19" s="33"/>
      <c r="H19" s="32"/>
      <c r="I19" s="33"/>
      <c r="J19" s="32"/>
      <c r="K19" s="10"/>
      <c r="L19" s="10"/>
      <c r="M19" s="10"/>
      <c r="N19" s="10"/>
      <c r="O19" s="10"/>
      <c r="P19" s="10"/>
      <c r="Q19" s="11"/>
    </row>
    <row r="20" spans="1:17" ht="15" customHeight="1" x14ac:dyDescent="0.25">
      <c r="A20" s="30">
        <v>6</v>
      </c>
      <c r="B20" s="10"/>
      <c r="C20" s="10" t="s">
        <v>16</v>
      </c>
      <c r="D20" s="10"/>
      <c r="E20" s="11"/>
      <c r="F20" s="32">
        <v>-12065</v>
      </c>
      <c r="G20" s="33"/>
      <c r="H20" s="32"/>
      <c r="I20" s="33"/>
      <c r="J20" s="32"/>
      <c r="K20" s="10"/>
      <c r="L20" s="63" t="s">
        <v>29</v>
      </c>
      <c r="M20" s="63"/>
      <c r="N20" s="63"/>
      <c r="O20" s="69"/>
      <c r="P20" s="69"/>
      <c r="Q20" s="70"/>
    </row>
    <row r="21" spans="1:17" x14ac:dyDescent="0.25">
      <c r="A21" s="30"/>
      <c r="B21" s="10"/>
      <c r="C21" s="10"/>
      <c r="D21" s="10"/>
      <c r="E21" s="11"/>
      <c r="F21" s="21"/>
      <c r="G21" s="17"/>
      <c r="H21" s="21"/>
      <c r="I21" s="17"/>
      <c r="J21" s="21"/>
      <c r="K21" s="10"/>
      <c r="L21" s="69"/>
      <c r="M21" s="69"/>
      <c r="N21" s="69"/>
      <c r="O21" s="69"/>
      <c r="P21" s="69"/>
      <c r="Q21" s="70"/>
    </row>
    <row r="22" spans="1:17" x14ac:dyDescent="0.25">
      <c r="A22" s="31">
        <v>7</v>
      </c>
      <c r="B22" s="24" t="s">
        <v>10</v>
      </c>
      <c r="C22" s="25"/>
      <c r="D22" s="25"/>
      <c r="E22" s="26"/>
      <c r="F22" s="27">
        <f>SUM(F9:F21)</f>
        <v>382</v>
      </c>
      <c r="G22" s="27">
        <f>SUM(G9:G21)</f>
        <v>2849</v>
      </c>
      <c r="H22" s="27">
        <f>SUM(H11:H21)</f>
        <v>0</v>
      </c>
      <c r="I22" s="27">
        <f>SUM(I9:I21)</f>
        <v>1676</v>
      </c>
      <c r="J22" s="27">
        <f>SUM(J9:J21)</f>
        <v>237</v>
      </c>
      <c r="K22" s="13"/>
      <c r="L22" s="13"/>
      <c r="M22" s="13"/>
      <c r="N22" s="13"/>
      <c r="O22" s="13"/>
      <c r="P22" s="13"/>
      <c r="Q22" s="14"/>
    </row>
    <row r="23" spans="1:17" x14ac:dyDescent="0.25">
      <c r="A23" s="3"/>
      <c r="B23" s="3"/>
      <c r="C23" s="3"/>
      <c r="D23" s="3"/>
      <c r="E23" s="3"/>
      <c r="F23" s="4"/>
      <c r="G23" s="4"/>
      <c r="H23" s="4"/>
      <c r="I23" s="4"/>
      <c r="J23" s="4"/>
      <c r="K23" s="3"/>
      <c r="L23" s="3"/>
      <c r="M23" s="3"/>
      <c r="N23" s="3"/>
      <c r="O23" s="3"/>
      <c r="P23" s="3"/>
      <c r="Q23" s="3"/>
    </row>
    <row r="24" spans="1:17" x14ac:dyDescent="0.25">
      <c r="A24" s="3"/>
      <c r="B24" s="3"/>
      <c r="C24" s="3"/>
      <c r="D24" s="3"/>
      <c r="E24" s="3"/>
      <c r="F24" s="4"/>
      <c r="G24" s="4"/>
      <c r="H24" s="4"/>
      <c r="I24" s="4"/>
      <c r="J24" s="4"/>
      <c r="K24" s="3"/>
      <c r="L24" s="3"/>
      <c r="M24" s="3"/>
      <c r="N24" s="3"/>
      <c r="O24" s="3"/>
      <c r="P24" s="3"/>
      <c r="Q24" s="3"/>
    </row>
    <row r="25" spans="1:17" x14ac:dyDescent="0.25">
      <c r="A25" s="47">
        <v>8</v>
      </c>
      <c r="B25" s="48" t="s">
        <v>20</v>
      </c>
      <c r="C25" s="7"/>
      <c r="D25" s="7"/>
      <c r="E25" s="7"/>
      <c r="F25" s="71"/>
      <c r="G25" s="71"/>
      <c r="H25" s="71"/>
      <c r="I25" s="71"/>
      <c r="J25" s="71"/>
      <c r="K25" s="7"/>
      <c r="L25" s="7"/>
      <c r="M25" s="7"/>
      <c r="N25" s="7"/>
      <c r="O25" s="7"/>
      <c r="P25" s="7"/>
      <c r="Q25" s="8"/>
    </row>
    <row r="26" spans="1:17" x14ac:dyDescent="0.25">
      <c r="A26" s="30">
        <v>9</v>
      </c>
      <c r="B26" s="50"/>
      <c r="C26" s="10" t="s">
        <v>17</v>
      </c>
      <c r="D26" s="10"/>
      <c r="E26" s="10"/>
      <c r="F26" s="72">
        <v>2045841.1052023596</v>
      </c>
      <c r="G26" s="72">
        <v>2125576.349839834</v>
      </c>
      <c r="H26" s="72"/>
      <c r="I26" s="72">
        <v>514941.91713522479</v>
      </c>
      <c r="J26" s="73">
        <v>535042.31288435729</v>
      </c>
      <c r="K26" s="10"/>
      <c r="L26" s="10" t="s">
        <v>30</v>
      </c>
      <c r="M26" s="10"/>
      <c r="N26" s="10"/>
      <c r="O26" s="10"/>
      <c r="P26" s="10"/>
      <c r="Q26" s="11"/>
    </row>
    <row r="27" spans="1:17" x14ac:dyDescent="0.25">
      <c r="A27" s="30">
        <v>10</v>
      </c>
      <c r="B27" s="50"/>
      <c r="C27" s="10" t="s">
        <v>18</v>
      </c>
      <c r="D27" s="10"/>
      <c r="E27" s="10"/>
      <c r="F27" s="74">
        <v>-38482</v>
      </c>
      <c r="G27" s="74">
        <v>-48447</v>
      </c>
      <c r="H27" s="74"/>
      <c r="I27" s="74">
        <v>-6896</v>
      </c>
      <c r="J27" s="74">
        <v>-3207</v>
      </c>
      <c r="K27" s="10"/>
      <c r="L27" s="10" t="s">
        <v>27</v>
      </c>
      <c r="M27" s="10"/>
      <c r="N27" s="10"/>
      <c r="O27" s="10"/>
      <c r="P27" s="10"/>
      <c r="Q27" s="11"/>
    </row>
    <row r="28" spans="1:17" x14ac:dyDescent="0.25">
      <c r="A28" s="52">
        <v>11</v>
      </c>
      <c r="B28" s="53"/>
      <c r="C28" s="13" t="s">
        <v>19</v>
      </c>
      <c r="D28" s="53"/>
      <c r="E28" s="54"/>
      <c r="F28" s="42">
        <f>+F26+F27</f>
        <v>2007359.1052023596</v>
      </c>
      <c r="G28" s="37">
        <f t="shared" ref="G28:J28" si="0">+G26+G27</f>
        <v>2077129.349839834</v>
      </c>
      <c r="H28" s="38">
        <f t="shared" si="0"/>
        <v>0</v>
      </c>
      <c r="I28" s="38">
        <f t="shared" si="0"/>
        <v>508045.91713522479</v>
      </c>
      <c r="J28" s="39">
        <f t="shared" si="0"/>
        <v>531835.31288435729</v>
      </c>
      <c r="K28" s="53"/>
      <c r="L28" s="53"/>
      <c r="M28" s="53"/>
      <c r="N28" s="53"/>
      <c r="O28" s="53"/>
      <c r="P28" s="53"/>
      <c r="Q28" s="54"/>
    </row>
    <row r="29" spans="1:17" x14ac:dyDescent="0.25">
      <c r="F29" s="46"/>
      <c r="G29" s="2"/>
      <c r="H29" s="2"/>
      <c r="I29" s="2"/>
      <c r="J29" s="2"/>
    </row>
    <row r="30" spans="1:17" x14ac:dyDescent="0.25">
      <c r="F30" s="2"/>
      <c r="G30" s="2"/>
      <c r="H30" s="2"/>
      <c r="I30" s="2"/>
      <c r="J30" s="2"/>
    </row>
    <row r="31" spans="1:17" x14ac:dyDescent="0.25">
      <c r="F31" s="2"/>
      <c r="G31" s="2"/>
      <c r="H31" s="2"/>
      <c r="I31" s="2"/>
      <c r="J31" s="2"/>
    </row>
    <row r="32" spans="1:17" x14ac:dyDescent="0.25">
      <c r="F32" s="2"/>
      <c r="G32" s="2"/>
      <c r="H32" s="2"/>
      <c r="I32" s="2"/>
      <c r="J32" s="2"/>
    </row>
    <row r="33" spans="6:10" x14ac:dyDescent="0.25">
      <c r="F33" s="2"/>
      <c r="G33" s="2"/>
      <c r="H33" s="2"/>
      <c r="I33" s="2"/>
      <c r="J33" s="2"/>
    </row>
  </sheetData>
  <mergeCells count="4">
    <mergeCell ref="F6:G6"/>
    <mergeCell ref="I6:J6"/>
    <mergeCell ref="L7:Q7"/>
    <mergeCell ref="L20:N20"/>
  </mergeCells>
  <pageMargins left="0.45" right="0.45" top="0.75" bottom="0.75" header="0.3" footer="0.3"/>
  <pageSetup scale="82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E34F5-5291-4627-A979-5F0DB4A05BDF}">
  <sheetPr>
    <pageSetUpPr fitToPage="1"/>
  </sheetPr>
  <dimension ref="B1:K32"/>
  <sheetViews>
    <sheetView showGridLines="0" topLeftCell="A2" workbookViewId="0">
      <selection activeCell="B4" sqref="B4:K21"/>
    </sheetView>
  </sheetViews>
  <sheetFormatPr defaultRowHeight="15" x14ac:dyDescent="0.25"/>
  <cols>
    <col min="2" max="2" width="7.85546875" customWidth="1"/>
    <col min="3" max="3" width="4" customWidth="1"/>
    <col min="6" max="6" width="15.85546875" customWidth="1"/>
    <col min="7" max="8" width="12.7109375" customWidth="1"/>
    <col min="9" max="9" width="2.5703125" customWidth="1"/>
    <col min="10" max="10" width="11" customWidth="1"/>
    <col min="11" max="11" width="12.140625" customWidth="1"/>
  </cols>
  <sheetData>
    <row r="1" spans="2:11" x14ac:dyDescent="0.25">
      <c r="B1" s="1"/>
      <c r="E1" s="3"/>
      <c r="F1" s="3"/>
      <c r="G1" s="3"/>
      <c r="H1" s="3"/>
      <c r="I1" s="3"/>
      <c r="J1" s="3"/>
      <c r="K1" s="3"/>
    </row>
    <row r="2" spans="2:11" x14ac:dyDescent="0.25">
      <c r="E2" s="3"/>
      <c r="F2" s="3"/>
      <c r="G2" s="3"/>
      <c r="H2" s="3"/>
      <c r="I2" s="3"/>
      <c r="J2" s="3"/>
      <c r="K2" s="3"/>
    </row>
    <row r="3" spans="2:11" x14ac:dyDescent="0.25">
      <c r="E3" s="3"/>
      <c r="F3" s="3"/>
      <c r="G3" s="3"/>
      <c r="H3" s="3"/>
      <c r="I3" s="3"/>
      <c r="J3" s="3"/>
      <c r="K3" s="3"/>
    </row>
    <row r="4" spans="2:11" ht="28.5" customHeight="1" x14ac:dyDescent="0.3">
      <c r="B4" s="64" t="s">
        <v>21</v>
      </c>
      <c r="C4" s="65"/>
      <c r="D4" s="65"/>
      <c r="E4" s="65"/>
      <c r="F4" s="65"/>
      <c r="G4" s="65"/>
      <c r="H4" s="65"/>
      <c r="I4" s="65"/>
      <c r="J4" s="65"/>
      <c r="K4" s="66"/>
    </row>
    <row r="5" spans="2:11" x14ac:dyDescent="0.25">
      <c r="B5" s="29"/>
      <c r="C5" s="7"/>
      <c r="D5" s="7"/>
      <c r="E5" s="7"/>
      <c r="F5" s="8"/>
      <c r="G5" s="58" t="s">
        <v>3</v>
      </c>
      <c r="H5" s="59"/>
      <c r="I5" s="22"/>
      <c r="J5" s="60" t="s">
        <v>4</v>
      </c>
      <c r="K5" s="59"/>
    </row>
    <row r="6" spans="2:11" x14ac:dyDescent="0.25">
      <c r="B6" s="28" t="s">
        <v>14</v>
      </c>
      <c r="C6" s="13"/>
      <c r="D6" s="45" t="s">
        <v>5</v>
      </c>
      <c r="E6" s="13"/>
      <c r="F6" s="14"/>
      <c r="G6" s="18" t="s">
        <v>1</v>
      </c>
      <c r="H6" s="43" t="s">
        <v>2</v>
      </c>
      <c r="I6" s="23"/>
      <c r="J6" s="43" t="s">
        <v>1</v>
      </c>
      <c r="K6" s="18" t="s">
        <v>2</v>
      </c>
    </row>
    <row r="7" spans="2:11" x14ac:dyDescent="0.25">
      <c r="B7" s="9"/>
      <c r="C7" s="10"/>
      <c r="D7" s="10"/>
      <c r="E7" s="10"/>
      <c r="F7" s="11"/>
      <c r="G7" s="19"/>
      <c r="H7" s="11"/>
      <c r="I7" s="19"/>
      <c r="J7" s="11"/>
      <c r="K7" s="19"/>
    </row>
    <row r="8" spans="2:11" x14ac:dyDescent="0.25">
      <c r="B8" s="30">
        <v>1</v>
      </c>
      <c r="C8" s="12" t="s">
        <v>0</v>
      </c>
      <c r="D8" s="10"/>
      <c r="E8" s="10"/>
      <c r="F8" s="11"/>
      <c r="G8" s="20">
        <v>52852</v>
      </c>
      <c r="H8" s="16">
        <v>17133</v>
      </c>
      <c r="I8" s="20"/>
      <c r="J8" s="16">
        <v>10922</v>
      </c>
      <c r="K8" s="20">
        <v>2172</v>
      </c>
    </row>
    <row r="9" spans="2:11" x14ac:dyDescent="0.25">
      <c r="B9" s="30"/>
      <c r="C9" s="10"/>
      <c r="D9" s="10"/>
      <c r="E9" s="10"/>
      <c r="F9" s="11"/>
      <c r="G9" s="19"/>
      <c r="H9" s="11"/>
      <c r="I9" s="19"/>
      <c r="J9" s="11"/>
      <c r="K9" s="19"/>
    </row>
    <row r="10" spans="2:11" x14ac:dyDescent="0.25">
      <c r="B10" s="30"/>
      <c r="C10" s="12" t="s">
        <v>6</v>
      </c>
      <c r="D10" s="10"/>
      <c r="E10" s="10"/>
      <c r="F10" s="11"/>
      <c r="G10" s="21"/>
      <c r="H10" s="17"/>
      <c r="I10" s="21"/>
      <c r="J10" s="17"/>
      <c r="K10" s="21"/>
    </row>
    <row r="11" spans="2:11" x14ac:dyDescent="0.25">
      <c r="B11" s="30">
        <v>2</v>
      </c>
      <c r="C11" s="10"/>
      <c r="D11" s="10" t="s">
        <v>7</v>
      </c>
      <c r="E11" s="10"/>
      <c r="F11" s="11"/>
      <c r="G11" s="21">
        <f>29828-52852</f>
        <v>-23024</v>
      </c>
      <c r="H11" s="17">
        <f>16235-17133</f>
        <v>-898</v>
      </c>
      <c r="I11" s="21"/>
      <c r="J11" s="17">
        <f>5128-10922</f>
        <v>-5794</v>
      </c>
      <c r="K11" s="21">
        <f>1945-2172</f>
        <v>-227</v>
      </c>
    </row>
    <row r="12" spans="2:11" x14ac:dyDescent="0.25">
      <c r="B12" s="30"/>
      <c r="C12" s="10"/>
      <c r="D12" s="10"/>
      <c r="E12" s="10"/>
      <c r="F12" s="11"/>
      <c r="G12" s="21"/>
      <c r="H12" s="17"/>
      <c r="I12" s="21"/>
      <c r="J12" s="17"/>
      <c r="K12" s="21"/>
    </row>
    <row r="13" spans="2:11" x14ac:dyDescent="0.25">
      <c r="B13" s="30">
        <v>3</v>
      </c>
      <c r="C13" s="10"/>
      <c r="D13" s="10" t="s">
        <v>8</v>
      </c>
      <c r="E13" s="10"/>
      <c r="F13" s="11"/>
      <c r="G13" s="21">
        <v>-10373</v>
      </c>
      <c r="H13" s="17">
        <v>-4894</v>
      </c>
      <c r="I13" s="21"/>
      <c r="J13" s="17">
        <v>-2064</v>
      </c>
      <c r="K13" s="21">
        <v>-945</v>
      </c>
    </row>
    <row r="14" spans="2:11" x14ac:dyDescent="0.25">
      <c r="B14" s="30"/>
      <c r="C14" s="10"/>
      <c r="D14" s="10"/>
      <c r="E14" s="10"/>
      <c r="F14" s="11"/>
      <c r="G14" s="21"/>
      <c r="H14" s="17"/>
      <c r="I14" s="21"/>
      <c r="J14" s="17"/>
      <c r="K14" s="21"/>
    </row>
    <row r="15" spans="2:11" x14ac:dyDescent="0.25">
      <c r="B15" s="30">
        <v>4</v>
      </c>
      <c r="C15" s="10"/>
      <c r="D15" s="10" t="s">
        <v>9</v>
      </c>
      <c r="E15" s="10"/>
      <c r="F15" s="11"/>
      <c r="G15" s="32">
        <v>-7242</v>
      </c>
      <c r="H15" s="33">
        <v>-8662</v>
      </c>
      <c r="I15" s="32"/>
      <c r="J15" s="33">
        <v>-1425</v>
      </c>
      <c r="K15" s="32">
        <v>-774</v>
      </c>
    </row>
    <row r="16" spans="2:11" x14ac:dyDescent="0.25">
      <c r="B16" s="30"/>
      <c r="C16" s="10"/>
      <c r="D16" s="10"/>
      <c r="E16" s="10"/>
      <c r="F16" s="11"/>
      <c r="G16" s="32"/>
      <c r="H16" s="33"/>
      <c r="I16" s="32"/>
      <c r="J16" s="33"/>
      <c r="K16" s="32"/>
    </row>
    <row r="17" spans="2:11" x14ac:dyDescent="0.25">
      <c r="B17" s="30">
        <v>5</v>
      </c>
      <c r="C17" s="10"/>
      <c r="D17" s="10" t="s">
        <v>15</v>
      </c>
      <c r="E17" s="10"/>
      <c r="F17" s="11"/>
      <c r="G17" s="32">
        <f>64+170</f>
        <v>234</v>
      </c>
      <c r="H17" s="33">
        <v>170</v>
      </c>
      <c r="I17" s="32"/>
      <c r="J17" s="33">
        <f>17+20</f>
        <v>37</v>
      </c>
      <c r="K17" s="32">
        <v>11</v>
      </c>
    </row>
    <row r="18" spans="2:11" x14ac:dyDescent="0.25">
      <c r="B18" s="30"/>
      <c r="C18" s="10"/>
      <c r="D18" s="10"/>
      <c r="E18" s="10"/>
      <c r="F18" s="11"/>
      <c r="G18" s="32"/>
      <c r="H18" s="33"/>
      <c r="I18" s="32"/>
      <c r="J18" s="33"/>
      <c r="K18" s="32"/>
    </row>
    <row r="19" spans="2:11" x14ac:dyDescent="0.25">
      <c r="B19" s="30">
        <v>6</v>
      </c>
      <c r="C19" s="10"/>
      <c r="D19" s="10" t="s">
        <v>16</v>
      </c>
      <c r="E19" s="10"/>
      <c r="F19" s="11"/>
      <c r="G19" s="32">
        <v>-12065</v>
      </c>
      <c r="H19" s="33"/>
      <c r="I19" s="32"/>
      <c r="J19" s="33"/>
      <c r="K19" s="32"/>
    </row>
    <row r="20" spans="2:11" x14ac:dyDescent="0.25">
      <c r="B20" s="30"/>
      <c r="C20" s="10"/>
      <c r="D20" s="10"/>
      <c r="E20" s="10"/>
      <c r="F20" s="11"/>
      <c r="G20" s="21"/>
      <c r="H20" s="17"/>
      <c r="I20" s="21"/>
      <c r="J20" s="17"/>
      <c r="K20" s="21"/>
    </row>
    <row r="21" spans="2:11" x14ac:dyDescent="0.25">
      <c r="B21" s="31">
        <v>7</v>
      </c>
      <c r="C21" s="24" t="s">
        <v>10</v>
      </c>
      <c r="D21" s="25"/>
      <c r="E21" s="25"/>
      <c r="F21" s="26"/>
      <c r="G21" s="27">
        <f>SUM(G8:G20)</f>
        <v>382</v>
      </c>
      <c r="H21" s="27">
        <f>SUM(H8:H20)</f>
        <v>2849</v>
      </c>
      <c r="I21" s="27">
        <f>SUM(I10:I20)</f>
        <v>0</v>
      </c>
      <c r="J21" s="27">
        <f>SUM(J8:J20)</f>
        <v>1676</v>
      </c>
      <c r="K21" s="27">
        <f>SUM(K8:K20)</f>
        <v>237</v>
      </c>
    </row>
    <row r="22" spans="2:11" x14ac:dyDescent="0.25">
      <c r="B22" s="3"/>
      <c r="C22" s="3"/>
      <c r="D22" s="3"/>
      <c r="E22" s="3"/>
      <c r="F22" s="3"/>
      <c r="G22" s="4"/>
      <c r="H22" s="4"/>
      <c r="I22" s="4"/>
      <c r="J22" s="4"/>
      <c r="K22" s="4"/>
    </row>
    <row r="23" spans="2:11" x14ac:dyDescent="0.25">
      <c r="B23" s="3"/>
      <c r="C23" s="3"/>
      <c r="D23" s="3"/>
      <c r="E23" s="3"/>
      <c r="F23" s="3"/>
      <c r="G23" s="4"/>
      <c r="H23" s="4"/>
      <c r="I23" s="4"/>
      <c r="J23" s="4"/>
      <c r="K23" s="4"/>
    </row>
    <row r="24" spans="2:11" x14ac:dyDescent="0.25">
      <c r="B24" s="34"/>
      <c r="C24" s="5"/>
      <c r="D24" s="3"/>
      <c r="E24" s="3"/>
      <c r="F24" s="3"/>
      <c r="G24" s="4"/>
      <c r="H24" s="4"/>
      <c r="I24" s="4"/>
      <c r="J24" s="4"/>
      <c r="K24" s="4"/>
    </row>
    <row r="25" spans="2:11" x14ac:dyDescent="0.25">
      <c r="B25" s="34"/>
      <c r="D25" s="3"/>
      <c r="E25" s="3"/>
      <c r="F25" s="3"/>
      <c r="G25" s="36"/>
      <c r="H25" s="36"/>
      <c r="I25" s="36"/>
      <c r="J25" s="36"/>
      <c r="K25" s="35"/>
    </row>
    <row r="26" spans="2:11" x14ac:dyDescent="0.25">
      <c r="B26" s="34"/>
      <c r="D26" s="3"/>
      <c r="E26" s="3"/>
      <c r="F26" s="3"/>
      <c r="G26" s="4"/>
      <c r="H26" s="4"/>
      <c r="I26" s="4"/>
      <c r="J26" s="4"/>
      <c r="K26" s="4"/>
    </row>
    <row r="27" spans="2:11" x14ac:dyDescent="0.25">
      <c r="B27" s="34"/>
      <c r="D27" s="3"/>
      <c r="F27" s="41"/>
      <c r="G27" s="42"/>
      <c r="H27" s="37"/>
      <c r="I27" s="38"/>
      <c r="J27" s="38"/>
      <c r="K27" s="39"/>
    </row>
    <row r="28" spans="2:11" x14ac:dyDescent="0.25">
      <c r="G28" s="40"/>
      <c r="H28" s="2"/>
      <c r="I28" s="2"/>
      <c r="J28" s="2"/>
      <c r="K28" s="2"/>
    </row>
    <row r="29" spans="2:11" x14ac:dyDescent="0.25">
      <c r="G29" s="2"/>
      <c r="H29" s="2"/>
      <c r="I29" s="2"/>
      <c r="J29" s="2"/>
      <c r="K29" s="2"/>
    </row>
    <row r="30" spans="2:11" x14ac:dyDescent="0.25">
      <c r="G30" s="2"/>
      <c r="H30" s="2"/>
      <c r="I30" s="2"/>
      <c r="J30" s="2"/>
      <c r="K30" s="2"/>
    </row>
    <row r="31" spans="2:11" x14ac:dyDescent="0.25">
      <c r="G31" s="2"/>
      <c r="H31" s="2"/>
      <c r="I31" s="2"/>
      <c r="J31" s="2"/>
      <c r="K31" s="2"/>
    </row>
    <row r="32" spans="2:11" x14ac:dyDescent="0.25">
      <c r="G32" s="2"/>
      <c r="H32" s="2"/>
      <c r="I32" s="2"/>
      <c r="J32" s="2"/>
      <c r="K32" s="2"/>
    </row>
  </sheetData>
  <mergeCells count="3">
    <mergeCell ref="G5:H5"/>
    <mergeCell ref="J5:K5"/>
    <mergeCell ref="B4:K4"/>
  </mergeCells>
  <pageMargins left="0.45" right="0.45" top="0.75" bottom="0.75" header="0.3" footer="0.3"/>
  <pageSetup scale="82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AA8F7-0650-4387-8599-64AE58C455D6}">
  <sheetPr>
    <pageSetUpPr fitToPage="1"/>
  </sheetPr>
  <dimension ref="B1:K16"/>
  <sheetViews>
    <sheetView showGridLines="0" workbookViewId="0">
      <selection activeCell="B4" sqref="B4:K11"/>
    </sheetView>
  </sheetViews>
  <sheetFormatPr defaultRowHeight="15" x14ac:dyDescent="0.25"/>
  <cols>
    <col min="2" max="2" width="7.85546875" customWidth="1"/>
    <col min="3" max="3" width="4" customWidth="1"/>
    <col min="6" max="6" width="15.85546875" customWidth="1"/>
    <col min="7" max="8" width="12.7109375" customWidth="1"/>
    <col min="9" max="9" width="2.5703125" customWidth="1"/>
    <col min="10" max="10" width="11" customWidth="1"/>
    <col min="11" max="11" width="12.140625" customWidth="1"/>
  </cols>
  <sheetData>
    <row r="1" spans="2:11" x14ac:dyDescent="0.25">
      <c r="B1" s="1"/>
      <c r="E1" s="3"/>
      <c r="F1" s="3"/>
      <c r="G1" s="3"/>
      <c r="H1" s="3"/>
      <c r="I1" s="3"/>
      <c r="J1" s="3"/>
      <c r="K1" s="3"/>
    </row>
    <row r="2" spans="2:11" x14ac:dyDescent="0.25">
      <c r="E2" s="3"/>
      <c r="F2" s="3"/>
      <c r="G2" s="3"/>
      <c r="H2" s="3"/>
      <c r="I2" s="3"/>
      <c r="J2" s="3"/>
      <c r="K2" s="3"/>
    </row>
    <row r="3" spans="2:11" x14ac:dyDescent="0.25">
      <c r="E3" s="3"/>
      <c r="F3" s="3"/>
      <c r="G3" s="3"/>
      <c r="H3" s="3"/>
      <c r="I3" s="3"/>
      <c r="J3" s="3"/>
      <c r="K3" s="3"/>
    </row>
    <row r="4" spans="2:11" ht="28.5" customHeight="1" x14ac:dyDescent="0.3">
      <c r="B4" s="64" t="s">
        <v>22</v>
      </c>
      <c r="C4" s="65"/>
      <c r="D4" s="65"/>
      <c r="E4" s="65"/>
      <c r="F4" s="65"/>
      <c r="G4" s="65"/>
      <c r="H4" s="65"/>
      <c r="I4" s="65"/>
      <c r="J4" s="65"/>
      <c r="K4" s="66"/>
    </row>
    <row r="5" spans="2:11" x14ac:dyDescent="0.25">
      <c r="B5" s="29"/>
      <c r="C5" s="7"/>
      <c r="D5" s="7"/>
      <c r="E5" s="7"/>
      <c r="F5" s="8"/>
      <c r="G5" s="58" t="s">
        <v>3</v>
      </c>
      <c r="H5" s="59"/>
      <c r="I5" s="22"/>
      <c r="J5" s="60" t="s">
        <v>4</v>
      </c>
      <c r="K5" s="59"/>
    </row>
    <row r="6" spans="2:11" x14ac:dyDescent="0.25">
      <c r="B6" s="28" t="s">
        <v>14</v>
      </c>
      <c r="C6" s="13"/>
      <c r="D6" s="45" t="s">
        <v>5</v>
      </c>
      <c r="E6" s="13"/>
      <c r="F6" s="14"/>
      <c r="G6" s="18" t="s">
        <v>1</v>
      </c>
      <c r="H6" s="43" t="s">
        <v>2</v>
      </c>
      <c r="I6" s="23"/>
      <c r="J6" s="43" t="s">
        <v>1</v>
      </c>
      <c r="K6" s="18" t="s">
        <v>2</v>
      </c>
    </row>
    <row r="7" spans="2:11" x14ac:dyDescent="0.25">
      <c r="B7" s="9"/>
      <c r="C7" s="10"/>
      <c r="D7" s="10"/>
      <c r="E7" s="10"/>
      <c r="F7" s="8"/>
      <c r="G7" s="55"/>
      <c r="H7" s="11"/>
      <c r="I7" s="19"/>
      <c r="J7" s="11"/>
      <c r="K7" s="19"/>
    </row>
    <row r="8" spans="2:11" x14ac:dyDescent="0.25">
      <c r="B8" s="47">
        <v>11</v>
      </c>
      <c r="C8" s="48" t="s">
        <v>20</v>
      </c>
      <c r="D8" s="7"/>
      <c r="E8" s="7"/>
      <c r="F8" s="8"/>
      <c r="G8" s="56"/>
      <c r="H8" s="56"/>
      <c r="I8" s="56"/>
      <c r="J8" s="56"/>
      <c r="K8" s="49"/>
    </row>
    <row r="9" spans="2:11" x14ac:dyDescent="0.25">
      <c r="B9" s="30">
        <v>12</v>
      </c>
      <c r="C9" s="50"/>
      <c r="D9" s="10" t="s">
        <v>17</v>
      </c>
      <c r="E9" s="10"/>
      <c r="F9" s="11"/>
      <c r="G9" s="57">
        <v>2045841.1052023596</v>
      </c>
      <c r="H9" s="57">
        <v>2125576.349839834</v>
      </c>
      <c r="I9" s="57"/>
      <c r="J9" s="57">
        <v>514941.91713522479</v>
      </c>
      <c r="K9" s="51">
        <v>535042.31288435729</v>
      </c>
    </row>
    <row r="10" spans="2:11" x14ac:dyDescent="0.25">
      <c r="B10" s="30">
        <v>13</v>
      </c>
      <c r="C10" s="50"/>
      <c r="D10" s="10" t="s">
        <v>18</v>
      </c>
      <c r="E10" s="10"/>
      <c r="F10" s="11"/>
      <c r="G10" s="4">
        <v>-38482</v>
      </c>
      <c r="H10" s="4">
        <v>-48447</v>
      </c>
      <c r="I10" s="21"/>
      <c r="J10" s="4">
        <v>-6896</v>
      </c>
      <c r="K10" s="4">
        <v>-3207</v>
      </c>
    </row>
    <row r="11" spans="2:11" x14ac:dyDescent="0.25">
      <c r="B11" s="52">
        <v>14</v>
      </c>
      <c r="C11" s="53"/>
      <c r="D11" s="13" t="s">
        <v>19</v>
      </c>
      <c r="E11" s="53"/>
      <c r="F11" s="54"/>
      <c r="G11" s="42">
        <f>+G9+G10</f>
        <v>2007359.1052023596</v>
      </c>
      <c r="H11" s="42">
        <f t="shared" ref="H11:K11" si="0">+H9+H10</f>
        <v>2077129.349839834</v>
      </c>
      <c r="I11" s="42">
        <f t="shared" si="0"/>
        <v>0</v>
      </c>
      <c r="J11" s="42">
        <f t="shared" si="0"/>
        <v>508045.91713522479</v>
      </c>
      <c r="K11" s="39">
        <f t="shared" si="0"/>
        <v>531835.31288435729</v>
      </c>
    </row>
    <row r="12" spans="2:11" x14ac:dyDescent="0.25">
      <c r="G12" s="46"/>
      <c r="H12" s="2"/>
      <c r="I12" s="2"/>
      <c r="J12" s="2"/>
      <c r="K12" s="2"/>
    </row>
    <row r="13" spans="2:11" x14ac:dyDescent="0.25">
      <c r="G13" s="2"/>
      <c r="H13" s="2"/>
      <c r="I13" s="2"/>
      <c r="J13" s="2"/>
      <c r="K13" s="2"/>
    </row>
    <row r="14" spans="2:11" x14ac:dyDescent="0.25">
      <c r="G14" s="2"/>
      <c r="H14" s="2"/>
      <c r="I14" s="2"/>
      <c r="J14" s="2"/>
      <c r="K14" s="2"/>
    </row>
    <row r="15" spans="2:11" x14ac:dyDescent="0.25">
      <c r="G15" s="2"/>
      <c r="H15" s="2"/>
      <c r="I15" s="2"/>
      <c r="J15" s="2"/>
      <c r="K15" s="2"/>
    </row>
    <row r="16" spans="2:11" x14ac:dyDescent="0.25">
      <c r="G16" s="2"/>
      <c r="H16" s="2"/>
      <c r="I16" s="2"/>
      <c r="J16" s="2"/>
      <c r="K16" s="2"/>
    </row>
  </sheetData>
  <mergeCells count="3">
    <mergeCell ref="B4:K4"/>
    <mergeCell ref="G5:H5"/>
    <mergeCell ref="J5:K5"/>
  </mergeCells>
  <pageMargins left="0.45" right="0.45" top="0.75" bottom="0.75" header="0.3" footer="0.3"/>
  <pageSetup scale="82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FA9100C5E01D9469F27E414CADA3549" ma:contentTypeVersion="28" ma:contentTypeDescription="" ma:contentTypeScope="" ma:versionID="7f145ac18a58221b0701b619d6b703f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2022-01-21T08:00:00+00:00</OpenedDate>
    <SignificantOrder xmlns="dc463f71-b30c-4ab2-9473-d307f9d35888">false</SignificantOrder>
    <Date1 xmlns="dc463f71-b30c-4ab2-9473-d307f9d35888">2022-07-29T07:00:00+00:00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220053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BF8B62A-0248-4142-A3B8-3E8F0E3FDD29}"/>
</file>

<file path=customXml/itemProps2.xml><?xml version="1.0" encoding="utf-8"?>
<ds:datastoreItem xmlns:ds="http://schemas.openxmlformats.org/officeDocument/2006/customXml" ds:itemID="{160CC755-E947-479D-A74C-79D3B505A57E}"/>
</file>

<file path=customXml/itemProps3.xml><?xml version="1.0" encoding="utf-8"?>
<ds:datastoreItem xmlns:ds="http://schemas.openxmlformats.org/officeDocument/2006/customXml" ds:itemID="{737E9CE5-4D5A-4B46-A711-DEA9DCD7972A}"/>
</file>

<file path=customXml/itemProps4.xml><?xml version="1.0" encoding="utf-8"?>
<ds:datastoreItem xmlns:ds="http://schemas.openxmlformats.org/officeDocument/2006/customXml" ds:itemID="{0BA56559-8438-4A4F-9DFE-F69ADDFC8C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Table 1</vt:lpstr>
      <vt:lpstr>Table 2</vt:lpstr>
      <vt:lpstr>Sheet1!Print_Area</vt:lpstr>
      <vt:lpstr>'Table 1'!Print_Area</vt:lpstr>
      <vt:lpstr>'Table 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2022-05-24T03:35:17Z</cp:lastPrinted>
  <dcterms:created xsi:type="dcterms:W3CDTF">2022-05-24T02:31:01Z</dcterms:created>
  <dcterms:modified xsi:type="dcterms:W3CDTF">2022-07-25T17:30:58Z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{64BBC7E1-71B2-47AF-9440-BFC71A1E7464}</vt:lpwstr>
  </property>
  <property fmtid="{D5CDD505-2E9C-101B-9397-08002B2CF9AE}" pid="3" name="ContentTypeId">
    <vt:lpwstr>0x0101006E56B4D1795A2E4DB2F0B01679ED314A006FA9100C5E01D9469F27E414CADA3549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