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WA Rate Case 2019\Testimony\Parvinen\"/>
    </mc:Choice>
  </mc:AlternateContent>
  <bookViews>
    <workbookView xWindow="0" yWindow="0" windowWidth="28800" windowHeight="12225" activeTab="1"/>
  </bookViews>
  <sheets>
    <sheet name="Cover Page MPP-4" sheetId="3" r:id="rId1"/>
    <sheet name="Exh MPP-4 2019 Plant Additions 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D31" i="2"/>
  <c r="C16" i="2"/>
  <c r="E16" i="2" l="1"/>
  <c r="E17" i="2" s="1"/>
  <c r="E11" i="2"/>
  <c r="E18" i="2"/>
  <c r="E19" i="2" l="1"/>
  <c r="E20" i="2" s="1"/>
  <c r="E23" i="2" s="1"/>
  <c r="D26" i="2" s="1"/>
  <c r="D28" i="2" s="1"/>
  <c r="F16" i="2"/>
  <c r="F21" i="2"/>
  <c r="D29" i="2" s="1"/>
  <c r="D30" i="2" s="1"/>
  <c r="D32" i="2" s="1"/>
</calcChain>
</file>

<file path=xl/sharedStrings.xml><?xml version="1.0" encoding="utf-8"?>
<sst xmlns="http://schemas.openxmlformats.org/spreadsheetml/2006/main" count="42" uniqueCount="42">
  <si>
    <t>Cascade Natural Gas Corporation</t>
  </si>
  <si>
    <t>UG 19_____</t>
  </si>
  <si>
    <t>Twelve Months Ended December 31, 2018</t>
  </si>
  <si>
    <t>A</t>
  </si>
  <si>
    <t>B</t>
  </si>
  <si>
    <t>C</t>
  </si>
  <si>
    <t>D</t>
  </si>
  <si>
    <t>E</t>
  </si>
  <si>
    <t>Ln.</t>
  </si>
  <si>
    <t>2019 Non Recovered Investment from MCP-6</t>
  </si>
  <si>
    <t>Property Tax</t>
  </si>
  <si>
    <t>Total Investment</t>
  </si>
  <si>
    <t>Ln 1</t>
  </si>
  <si>
    <t>Depreciation Expense</t>
  </si>
  <si>
    <t>From Exhibit No. MCP-6</t>
  </si>
  <si>
    <t xml:space="preserve">   Accumulated Depr. (Avg)</t>
  </si>
  <si>
    <t>Ln 6 / 2</t>
  </si>
  <si>
    <t>Accum Tax depreciation</t>
  </si>
  <si>
    <t>Ln 5 *3.75%</t>
  </si>
  <si>
    <t>Deferred Tax</t>
  </si>
  <si>
    <t>(Ln 8 - Ln 6) * .21</t>
  </si>
  <si>
    <t xml:space="preserve">   Accum Def Tax (Avg)</t>
  </si>
  <si>
    <t>Ln 9 / 2</t>
  </si>
  <si>
    <t>FIT</t>
  </si>
  <si>
    <t>Ln 6 * .21</t>
  </si>
  <si>
    <t>Rate Bate</t>
  </si>
  <si>
    <t>Rate Base</t>
  </si>
  <si>
    <t>Increased NOI on Rate Base</t>
  </si>
  <si>
    <t>Increase NOI from above</t>
  </si>
  <si>
    <t>Net NOI Increase</t>
  </si>
  <si>
    <t>Revenue Requirement to Cover Regulatory Lag</t>
  </si>
  <si>
    <t>2018 Property Tax Rate from MCP-6</t>
  </si>
  <si>
    <t>2019 Plant Additions not Included for Recovery in Current Filing</t>
  </si>
  <si>
    <t>Conversion Factor from MCP-4</t>
  </si>
  <si>
    <t>ROR from MCP-3</t>
  </si>
  <si>
    <t>Witness: Michael P. Parvinen</t>
  </si>
  <si>
    <t>CASCADE NATURAL GAS CORPORATION</t>
  </si>
  <si>
    <t>EXHIBIT OF MICHAEL P. PARVINEN</t>
  </si>
  <si>
    <t>3/29/2019</t>
  </si>
  <si>
    <t>Exhibit No. __ (MPP-4)</t>
  </si>
  <si>
    <t xml:space="preserve">2019 PLANT ADDITIONS NOT INCLUDED FOR RECOVERY </t>
  </si>
  <si>
    <t xml:space="preserve">2019 Plant Additions not Included for Recovery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</si>
</sst>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%"/>
    <numFmt numFmtId="165" formatCode="&quot;$&quot;#,##0"/>
    <numFmt numFmtId="166" formatCode="0.0000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>
      <alignment horizontal="center"/>
    </xf>
    <xf numFmtId="44" fontId="1" fillId="0" borderId="0" xfId="0" applyNumberFormat="1" applyFont="1" applyFill="1"/>
    <xf numFmtId="0" fontId="1" fillId="0" borderId="0" xfId="0" applyFont="1" applyFill="1" applyBorder="1"/>
    <xf numFmtId="166" fontId="1" fillId="0" borderId="0" xfId="0" applyNumberFormat="1" applyFont="1" applyFill="1" applyBorder="1"/>
    <xf numFmtId="40" fontId="1" fillId="0" borderId="0" xfId="0" applyNumberFormat="1" applyFont="1" applyFill="1"/>
    <xf numFmtId="4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164" fontId="5" fillId="0" borderId="2" xfId="0" applyNumberFormat="1" applyFont="1" applyBorder="1"/>
    <xf numFmtId="3" fontId="5" fillId="0" borderId="2" xfId="0" applyNumberFormat="1" applyFont="1" applyBorder="1"/>
    <xf numFmtId="165" fontId="6" fillId="0" borderId="1" xfId="0" applyNumberFormat="1" applyFont="1" applyBorder="1"/>
    <xf numFmtId="0" fontId="3" fillId="0" borderId="0" xfId="1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1" applyFont="1" applyFill="1" applyBorder="1" applyAlignment="1">
      <alignment horizontal="right"/>
    </xf>
  </cellXfs>
  <cellStyles count="2">
    <cellStyle name="Normal" xfId="0" builtinId="0"/>
    <cellStyle name="Normal 8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391613-F047-4DB0-A5AF-FAF2F9E633D1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0AB8A59-E803-401A-907B-B9E172C4E4C8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69BABC8-8E9D-4A4C-9EAB-D0101C1EBE3E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19/UG-19xxx,%20CNGC%20Exh%20MCP%202-6%20and%20WP-3-29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MCP-2"/>
      <sheetName val="Exh MCP-2 - ROO Summary Sheet"/>
      <sheetName val="Cover Page MCP-3"/>
      <sheetName val="Exh MCP-3 - Rev Req Calc"/>
      <sheetName val="Cover Page MCP-4"/>
      <sheetName val="Exh MCP-4 - Conversion Factor"/>
      <sheetName val="Cover Page MCP-5"/>
      <sheetName val="Exh MCP-5 - Summary of Adj"/>
      <sheetName val="Cover Page MCP-6"/>
      <sheetName val="MCP-6 - Plant Additions"/>
      <sheetName val="MCP-6 - Supporting Explanations"/>
      <sheetName val="Workpaper - Support Documents &gt;"/>
      <sheetName val="Index"/>
      <sheetName val="Operating Report"/>
      <sheetName val="Rate Base"/>
      <sheetName val="Plant in Serv &amp; Accum Depr"/>
      <sheetName val="Adv for Const. &amp; Def Tax"/>
      <sheetName val="Capital Structure Calculation"/>
      <sheetName val="State Allocation Formulas"/>
      <sheetName val="Adjustment Workpapers---&gt;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Working Capital (EOP)"/>
    </sheetNames>
    <sheetDataSet>
      <sheetData sheetId="0"/>
      <sheetData sheetId="1"/>
      <sheetData sheetId="2"/>
      <sheetData sheetId="3"/>
      <sheetData sheetId="4"/>
      <sheetData sheetId="5">
        <row r="25">
          <cell r="C25">
            <v>0.75554308025479833</v>
          </cell>
        </row>
      </sheetData>
      <sheetData sheetId="6"/>
      <sheetData sheetId="7"/>
      <sheetData sheetId="8"/>
      <sheetData sheetId="9">
        <row r="152">
          <cell r="K152">
            <v>1.9780830998596149E-2</v>
          </cell>
        </row>
      </sheetData>
      <sheetData sheetId="10"/>
      <sheetData sheetId="11"/>
      <sheetData sheetId="12"/>
      <sheetData sheetId="13"/>
      <sheetData sheetId="14"/>
      <sheetData sheetId="15">
        <row r="159">
          <cell r="AF159">
            <v>780280560.97563207</v>
          </cell>
        </row>
      </sheetData>
      <sheetData sheetId="16">
        <row r="18">
          <cell r="AX18">
            <v>-3261101.5437500007</v>
          </cell>
        </row>
      </sheetData>
      <sheetData sheetId="17">
        <row r="14">
          <cell r="J14">
            <v>7.7280000000000001E-2</v>
          </cell>
        </row>
      </sheetData>
      <sheetData sheetId="18">
        <row r="21">
          <cell r="C21">
            <v>0.74850000000000005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" sqref="A3"/>
    </sheetView>
  </sheetViews>
  <sheetFormatPr defaultRowHeight="15.75" x14ac:dyDescent="0.25"/>
  <cols>
    <col min="1" max="1" width="98.7109375" style="12" customWidth="1"/>
    <col min="2" max="2" width="29.42578125" style="12" customWidth="1"/>
    <col min="3" max="16384" width="9.140625" style="12"/>
  </cols>
  <sheetData>
    <row r="1" spans="1:7" x14ac:dyDescent="0.25">
      <c r="A1" s="19" t="s">
        <v>39</v>
      </c>
    </row>
    <row r="2" spans="1:7" x14ac:dyDescent="0.25">
      <c r="A2" s="27" t="s">
        <v>41</v>
      </c>
      <c r="B2" s="27"/>
      <c r="C2" s="27"/>
      <c r="D2" s="27"/>
      <c r="E2" s="27"/>
    </row>
    <row r="3" spans="1:7" x14ac:dyDescent="0.25">
      <c r="A3" s="19" t="s">
        <v>35</v>
      </c>
    </row>
    <row r="4" spans="1:7" x14ac:dyDescent="0.25">
      <c r="A4" s="20"/>
    </row>
    <row r="5" spans="1:7" x14ac:dyDescent="0.25">
      <c r="A5" s="21"/>
    </row>
    <row r="6" spans="1:7" x14ac:dyDescent="0.25">
      <c r="A6" s="21"/>
    </row>
    <row r="7" spans="1:7" x14ac:dyDescent="0.25">
      <c r="A7" s="21"/>
    </row>
    <row r="8" spans="1:7" x14ac:dyDescent="0.25">
      <c r="A8" s="21"/>
    </row>
    <row r="9" spans="1:7" x14ac:dyDescent="0.25">
      <c r="A9" s="21"/>
    </row>
    <row r="10" spans="1:7" x14ac:dyDescent="0.25">
      <c r="A10" s="21"/>
    </row>
    <row r="11" spans="1:7" x14ac:dyDescent="0.25">
      <c r="A11" s="21"/>
      <c r="G11" s="22"/>
    </row>
    <row r="12" spans="1:7" x14ac:dyDescent="0.25">
      <c r="A12" s="21"/>
    </row>
    <row r="13" spans="1:7" x14ac:dyDescent="0.25">
      <c r="A13" s="21"/>
    </row>
    <row r="14" spans="1:7" x14ac:dyDescent="0.25">
      <c r="A14" s="21"/>
    </row>
    <row r="15" spans="1:7" x14ac:dyDescent="0.25">
      <c r="A15" s="21"/>
    </row>
    <row r="16" spans="1:7" x14ac:dyDescent="0.25">
      <c r="A16" s="23"/>
    </row>
    <row r="17" spans="1:1" x14ac:dyDescent="0.25">
      <c r="A17" s="23"/>
    </row>
    <row r="18" spans="1:1" x14ac:dyDescent="0.25">
      <c r="A18" s="21"/>
    </row>
    <row r="19" spans="1:1" x14ac:dyDescent="0.25">
      <c r="A19" s="23" t="s">
        <v>36</v>
      </c>
    </row>
    <row r="20" spans="1:1" x14ac:dyDescent="0.25">
      <c r="A20" s="23"/>
    </row>
    <row r="21" spans="1:1" x14ac:dyDescent="0.25">
      <c r="A21" s="23" t="s">
        <v>37</v>
      </c>
    </row>
    <row r="22" spans="1:1" x14ac:dyDescent="0.25">
      <c r="A22" s="23"/>
    </row>
    <row r="23" spans="1:1" x14ac:dyDescent="0.25">
      <c r="A23" s="23"/>
    </row>
    <row r="24" spans="1:1" x14ac:dyDescent="0.25">
      <c r="A24" s="24" t="s">
        <v>40</v>
      </c>
    </row>
    <row r="25" spans="1:1" x14ac:dyDescent="0.25">
      <c r="A25" s="23"/>
    </row>
    <row r="26" spans="1:1" x14ac:dyDescent="0.25">
      <c r="A26" s="23"/>
    </row>
    <row r="27" spans="1:1" x14ac:dyDescent="0.25">
      <c r="A27" s="23"/>
    </row>
    <row r="28" spans="1:1" x14ac:dyDescent="0.25">
      <c r="A28" s="23"/>
    </row>
    <row r="29" spans="1:1" x14ac:dyDescent="0.25">
      <c r="A29" s="23"/>
    </row>
    <row r="30" spans="1:1" x14ac:dyDescent="0.25">
      <c r="A30" s="25" t="s">
        <v>38</v>
      </c>
    </row>
    <row r="31" spans="1:1" x14ac:dyDescent="0.25">
      <c r="A31" s="26"/>
    </row>
    <row r="32" spans="1:1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3" sqref="B3:F3"/>
    </sheetView>
  </sheetViews>
  <sheetFormatPr defaultRowHeight="15" x14ac:dyDescent="0.25"/>
  <cols>
    <col min="1" max="1" width="8" customWidth="1"/>
    <col min="2" max="2" width="43" bestFit="1" customWidth="1"/>
    <col min="3" max="3" width="13.7109375" bestFit="1" customWidth="1"/>
    <col min="4" max="4" width="23.42578125" customWidth="1"/>
    <col min="5" max="5" width="16.85546875" bestFit="1" customWidth="1"/>
    <col min="6" max="6" width="11.28515625" bestFit="1" customWidth="1"/>
  </cols>
  <sheetData>
    <row r="1" spans="1:6" ht="15.75" x14ac:dyDescent="0.25">
      <c r="A1" s="1"/>
      <c r="B1" s="18" t="s">
        <v>0</v>
      </c>
      <c r="C1" s="18"/>
      <c r="D1" s="18"/>
      <c r="E1" s="18"/>
      <c r="F1" s="18"/>
    </row>
    <row r="2" spans="1:6" ht="15.75" x14ac:dyDescent="0.25">
      <c r="A2" s="1"/>
      <c r="B2" s="18" t="s">
        <v>1</v>
      </c>
      <c r="C2" s="18"/>
      <c r="D2" s="18"/>
      <c r="E2" s="18"/>
      <c r="F2" s="18"/>
    </row>
    <row r="3" spans="1:6" ht="15.75" x14ac:dyDescent="0.25">
      <c r="A3" s="1"/>
      <c r="B3" s="18" t="s">
        <v>32</v>
      </c>
      <c r="C3" s="18"/>
      <c r="D3" s="18"/>
      <c r="E3" s="18"/>
      <c r="F3" s="18"/>
    </row>
    <row r="4" spans="1:6" ht="15.75" x14ac:dyDescent="0.25">
      <c r="A4" s="1"/>
      <c r="B4" s="18" t="s">
        <v>2</v>
      </c>
      <c r="C4" s="18"/>
      <c r="D4" s="18"/>
      <c r="E4" s="18"/>
      <c r="F4" s="18"/>
    </row>
    <row r="5" spans="1:6" ht="15.75" x14ac:dyDescent="0.25">
      <c r="A5" s="1"/>
      <c r="B5" s="2"/>
      <c r="C5" s="2"/>
      <c r="D5" s="2"/>
      <c r="E5" s="3"/>
      <c r="F5" s="2"/>
    </row>
    <row r="6" spans="1:6" ht="15.75" x14ac:dyDescent="0.25">
      <c r="A6" s="1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</row>
    <row r="7" spans="1:6" ht="15.75" x14ac:dyDescent="0.25">
      <c r="A7" s="4" t="s">
        <v>8</v>
      </c>
      <c r="B7" s="2"/>
      <c r="C7" s="2"/>
      <c r="D7" s="2"/>
      <c r="E7" s="3"/>
      <c r="F7" s="2"/>
    </row>
    <row r="8" spans="1:6" ht="15.75" x14ac:dyDescent="0.25">
      <c r="A8" s="1">
        <v>1</v>
      </c>
      <c r="B8" s="2" t="s">
        <v>9</v>
      </c>
      <c r="C8" s="2"/>
      <c r="D8" s="2"/>
      <c r="E8" s="5">
        <v>15030680.560000001</v>
      </c>
      <c r="F8" s="2"/>
    </row>
    <row r="9" spans="1:6" ht="15.75" x14ac:dyDescent="0.25">
      <c r="A9" s="1"/>
      <c r="B9" s="2"/>
      <c r="C9" s="2"/>
      <c r="D9" s="2"/>
      <c r="E9" s="2"/>
      <c r="F9" s="2"/>
    </row>
    <row r="10" spans="1:6" ht="15.75" x14ac:dyDescent="0.25">
      <c r="A10" s="1">
        <v>2</v>
      </c>
      <c r="B10" s="6" t="s">
        <v>31</v>
      </c>
      <c r="C10" s="7">
        <v>1.20769E-2</v>
      </c>
      <c r="D10" s="2"/>
      <c r="E10" s="2"/>
      <c r="F10" s="2"/>
    </row>
    <row r="11" spans="1:6" ht="15.75" x14ac:dyDescent="0.25">
      <c r="A11" s="1">
        <v>3</v>
      </c>
      <c r="B11" s="2" t="s">
        <v>10</v>
      </c>
      <c r="C11" s="2"/>
      <c r="D11" s="2"/>
      <c r="E11" s="8">
        <f>+E8*C10</f>
        <v>181524.02605506399</v>
      </c>
      <c r="F11" s="2"/>
    </row>
    <row r="12" spans="1:6" ht="15.75" x14ac:dyDescent="0.25">
      <c r="A12" s="1"/>
      <c r="B12" s="2"/>
      <c r="C12" s="2"/>
      <c r="D12" s="2"/>
      <c r="E12" s="2"/>
      <c r="F12" s="2"/>
    </row>
    <row r="13" spans="1:6" ht="15.75" x14ac:dyDescent="0.25">
      <c r="A13" s="1"/>
      <c r="B13" s="2"/>
      <c r="C13" s="2"/>
      <c r="D13" s="2"/>
      <c r="E13" s="2"/>
      <c r="F13" s="2"/>
    </row>
    <row r="14" spans="1:6" ht="15.75" x14ac:dyDescent="0.25">
      <c r="A14" s="1">
        <v>5</v>
      </c>
      <c r="B14" s="2" t="s">
        <v>11</v>
      </c>
      <c r="C14" s="2"/>
      <c r="D14" s="2" t="s">
        <v>12</v>
      </c>
      <c r="E14" s="9">
        <f>+E8</f>
        <v>15030680.560000001</v>
      </c>
      <c r="F14" s="9"/>
    </row>
    <row r="15" spans="1:6" ht="15.75" x14ac:dyDescent="0.25">
      <c r="A15" s="1"/>
      <c r="B15" s="2"/>
      <c r="C15" s="2"/>
      <c r="D15" s="2"/>
      <c r="E15" s="9"/>
      <c r="F15" s="9"/>
    </row>
    <row r="16" spans="1:6" ht="15.75" x14ac:dyDescent="0.25">
      <c r="A16" s="1">
        <v>6</v>
      </c>
      <c r="B16" s="2" t="s">
        <v>13</v>
      </c>
      <c r="C16" s="2">
        <f>+'[1]MCP-6 - Plant Additions'!$K$152</f>
        <v>1.9780830998596149E-2</v>
      </c>
      <c r="D16" s="2" t="s">
        <v>14</v>
      </c>
      <c r="E16" s="9">
        <f>+E14*C16</f>
        <v>297319.35195124452</v>
      </c>
      <c r="F16" s="9">
        <f>+E16</f>
        <v>297319.35195124452</v>
      </c>
    </row>
    <row r="17" spans="1:6" ht="15.75" x14ac:dyDescent="0.25">
      <c r="A17" s="1">
        <v>7</v>
      </c>
      <c r="B17" s="2" t="s">
        <v>15</v>
      </c>
      <c r="C17" s="2"/>
      <c r="D17" s="2" t="s">
        <v>16</v>
      </c>
      <c r="E17" s="9">
        <f>+E16/2</f>
        <v>148659.67597562226</v>
      </c>
      <c r="F17" s="9"/>
    </row>
    <row r="18" spans="1:6" ht="15.75" x14ac:dyDescent="0.25">
      <c r="A18" s="1">
        <v>8</v>
      </c>
      <c r="B18" s="2" t="s">
        <v>17</v>
      </c>
      <c r="C18" s="2"/>
      <c r="D18" s="2" t="s">
        <v>18</v>
      </c>
      <c r="E18" s="9">
        <f>+E14*0.0375</f>
        <v>563650.52099999995</v>
      </c>
      <c r="F18" s="9"/>
    </row>
    <row r="19" spans="1:6" ht="15.75" x14ac:dyDescent="0.25">
      <c r="A19" s="1">
        <v>9</v>
      </c>
      <c r="B19" s="2" t="s">
        <v>19</v>
      </c>
      <c r="C19" s="2"/>
      <c r="D19" s="2" t="s">
        <v>20</v>
      </c>
      <c r="E19" s="9">
        <f>(+E18-E16)*0.21</f>
        <v>55929.545500238637</v>
      </c>
      <c r="F19" s="9"/>
    </row>
    <row r="20" spans="1:6" ht="15.75" x14ac:dyDescent="0.25">
      <c r="A20" s="1">
        <v>10</v>
      </c>
      <c r="B20" s="2" t="s">
        <v>21</v>
      </c>
      <c r="C20" s="2"/>
      <c r="D20" s="2" t="s">
        <v>22</v>
      </c>
      <c r="E20" s="9">
        <f>+E19/2</f>
        <v>27964.772750119319</v>
      </c>
      <c r="F20" s="9"/>
    </row>
    <row r="21" spans="1:6" ht="15.75" x14ac:dyDescent="0.25">
      <c r="A21" s="1">
        <v>11</v>
      </c>
      <c r="B21" s="2" t="s">
        <v>23</v>
      </c>
      <c r="C21" s="2"/>
      <c r="D21" s="2" t="s">
        <v>24</v>
      </c>
      <c r="E21" s="9"/>
      <c r="F21" s="9">
        <f>+F16*0.21</f>
        <v>62437.063909761346</v>
      </c>
    </row>
    <row r="22" spans="1:6" ht="15.75" x14ac:dyDescent="0.25">
      <c r="A22" s="1"/>
      <c r="B22" s="2"/>
      <c r="C22" s="2"/>
      <c r="D22" s="2"/>
      <c r="E22" s="9"/>
      <c r="F22" s="9"/>
    </row>
    <row r="23" spans="1:6" ht="15.75" x14ac:dyDescent="0.25">
      <c r="A23" s="1">
        <v>12</v>
      </c>
      <c r="B23" s="2" t="s">
        <v>25</v>
      </c>
      <c r="C23" s="2"/>
      <c r="D23" s="2"/>
      <c r="E23" s="9">
        <f>+E14-E20-E17</f>
        <v>14854056.111274259</v>
      </c>
      <c r="F23" s="9"/>
    </row>
    <row r="24" spans="1:6" ht="15.75" x14ac:dyDescent="0.25">
      <c r="A24" s="1"/>
      <c r="B24" s="2"/>
      <c r="C24" s="2"/>
      <c r="D24" s="2"/>
      <c r="E24" s="3"/>
      <c r="F24" s="10"/>
    </row>
    <row r="26" spans="1:6" ht="15.75" x14ac:dyDescent="0.25">
      <c r="A26" s="11">
        <v>13</v>
      </c>
      <c r="B26" s="12" t="s">
        <v>26</v>
      </c>
      <c r="C26" s="13"/>
      <c r="D26" s="14">
        <f>+E23</f>
        <v>14854056.111274259</v>
      </c>
    </row>
    <row r="27" spans="1:6" ht="15.75" x14ac:dyDescent="0.25">
      <c r="A27" s="11">
        <v>14</v>
      </c>
      <c r="B27" s="12" t="s">
        <v>34</v>
      </c>
      <c r="C27" s="13"/>
      <c r="D27" s="15">
        <v>7.7280000000000001E-2</v>
      </c>
    </row>
    <row r="28" spans="1:6" ht="15.75" x14ac:dyDescent="0.25">
      <c r="A28" s="11">
        <v>15</v>
      </c>
      <c r="B28" s="12" t="s">
        <v>27</v>
      </c>
      <c r="C28" s="13"/>
      <c r="D28" s="14">
        <f>+D26*D27</f>
        <v>1147921.4562792748</v>
      </c>
    </row>
    <row r="29" spans="1:6" ht="15.75" x14ac:dyDescent="0.25">
      <c r="A29" s="11">
        <v>16</v>
      </c>
      <c r="B29" s="12" t="s">
        <v>28</v>
      </c>
      <c r="C29" s="13"/>
      <c r="D29" s="16">
        <f>+F16-F21</f>
        <v>234882.28804148317</v>
      </c>
    </row>
    <row r="30" spans="1:6" ht="15.75" x14ac:dyDescent="0.25">
      <c r="A30" s="11">
        <v>17</v>
      </c>
      <c r="B30" s="12" t="s">
        <v>29</v>
      </c>
      <c r="C30" s="13"/>
      <c r="D30" s="14">
        <f>+D28+D29</f>
        <v>1382803.7443207579</v>
      </c>
    </row>
    <row r="31" spans="1:6" ht="16.5" thickBot="1" x14ac:dyDescent="0.3">
      <c r="A31" s="11">
        <v>18</v>
      </c>
      <c r="B31" s="12" t="s">
        <v>33</v>
      </c>
      <c r="C31" s="13"/>
      <c r="D31" s="13">
        <f>+'[1]Exh MCP-4 - Conversion Factor'!$C$25</f>
        <v>0.75554308025479833</v>
      </c>
    </row>
    <row r="32" spans="1:6" ht="16.5" thickBot="1" x14ac:dyDescent="0.3">
      <c r="A32" s="11">
        <v>19</v>
      </c>
      <c r="B32" s="12" t="s">
        <v>30</v>
      </c>
      <c r="C32" s="13"/>
      <c r="D32" s="17">
        <f>+D30/D31</f>
        <v>1830211.6457137335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landscape" r:id="rId1"/>
  <headerFooter scaleWithDoc="0" alignWithMargins="0">
    <oddHeader>&amp;RDocket No. UG-19___
Exhibit___(MPP-4)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2A143B775EEB47B26371B22E6028EB" ma:contentTypeVersion="48" ma:contentTypeDescription="" ma:contentTypeScope="" ma:versionID="57225535d4ae0bfbfa2efb1b5fb9ed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190210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EEB1BC-FE4C-4967-8C01-4639E0C04ECB}"/>
</file>

<file path=customXml/itemProps2.xml><?xml version="1.0" encoding="utf-8"?>
<ds:datastoreItem xmlns:ds="http://schemas.openxmlformats.org/officeDocument/2006/customXml" ds:itemID="{337CF5C0-652D-49F6-935A-606D31F2AF48}"/>
</file>

<file path=customXml/itemProps3.xml><?xml version="1.0" encoding="utf-8"?>
<ds:datastoreItem xmlns:ds="http://schemas.openxmlformats.org/officeDocument/2006/customXml" ds:itemID="{8DC1B73D-A90A-4D17-8C47-22EDC18551AD}"/>
</file>

<file path=customXml/itemProps4.xml><?xml version="1.0" encoding="utf-8"?>
<ds:datastoreItem xmlns:ds="http://schemas.openxmlformats.org/officeDocument/2006/customXml" ds:itemID="{3CABE02F-89FB-4633-8A7C-79A40A4B6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 MPP-4</vt:lpstr>
      <vt:lpstr>Exh MPP-4 2019 Plant Additions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Parvinen, Michael</dc:creator>
  <cp:lastModifiedBy>Peters, Maryalice</cp:lastModifiedBy>
  <cp:lastPrinted>2019-03-28T20:14:11Z</cp:lastPrinted>
  <dcterms:created xsi:type="dcterms:W3CDTF">2019-03-20T19:03:10Z</dcterms:created>
  <dcterms:modified xsi:type="dcterms:W3CDTF">2019-03-28T20:14:14Z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0x0101006E56B4D1795A2E4DB2F0B01679ED314A004C2A143B775EEB47B26371B22E6028EB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