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G:\Dept\Rates\2017 Rate Cases\WA\Testimony\Robertson\"/>
    </mc:Choice>
  </mc:AlternateContent>
  <bookViews>
    <workbookView xWindow="0" yWindow="0" windowWidth="19200" windowHeight="11580" activeTab="1" xr2:uid="{00000000-000D-0000-FFFF-FFFF00000000}"/>
  </bookViews>
  <sheets>
    <sheet name="Cover Page" sheetId="2" r:id="rId1"/>
    <sheet name="Schedule 503" sheetId="1" r:id="rId2"/>
  </sheets>
  <externalReferences>
    <externalReference r:id="rId3"/>
  </externalReferences>
  <definedNames>
    <definedName name="first_day">'[1]Historic Data'!$K$3</definedName>
    <definedName name="_xlnm.Print_Area" localSheetId="1">'Schedule 503'!$A$1:$K$26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B19" i="1"/>
  <c r="I7" i="1" l="1"/>
  <c r="I8" i="1"/>
  <c r="I9" i="1"/>
  <c r="I6" i="1"/>
  <c r="E5" i="1"/>
  <c r="E8" i="1" l="1"/>
  <c r="E9" i="1" s="1"/>
</calcChain>
</file>

<file path=xl/sharedStrings.xml><?xml version="1.0" encoding="utf-8"?>
<sst xmlns="http://schemas.openxmlformats.org/spreadsheetml/2006/main" count="32" uniqueCount="32">
  <si>
    <t>CNGWA503</t>
  </si>
  <si>
    <t>Grand Total</t>
  </si>
  <si>
    <t>Docket No. UG-17____</t>
  </si>
  <si>
    <t>Witness: Brian Robertson</t>
  </si>
  <si>
    <t>DOCKET UG-17_____</t>
  </si>
  <si>
    <t>CASCADE NATURAL GAS CORPORATION</t>
  </si>
  <si>
    <t>EXHIBIT OF BRIAN ROBERTSON</t>
  </si>
  <si>
    <t>Exhibit No. __ (BR-5)</t>
  </si>
  <si>
    <t>ANALYSIS OF WEATHER NORMALIZATION ADJUSTMENT</t>
  </si>
  <si>
    <t>Analysis of Weather Normalization Adjustment</t>
  </si>
  <si>
    <t>Rate Schedule</t>
  </si>
  <si>
    <t>Month</t>
  </si>
  <si>
    <r>
      <t>Year = 2012</t>
    </r>
    <r>
      <rPr>
        <vertAlign val="superscript"/>
        <sz val="11"/>
        <color theme="1"/>
        <rFont val="Calibri"/>
        <family val="2"/>
        <scheme val="minor"/>
      </rPr>
      <t>1</t>
    </r>
  </si>
  <si>
    <t>Year-to-Year customer growth percentage</t>
  </si>
  <si>
    <r>
      <t>Therms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</si>
  <si>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Customers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</si>
  <si>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The projected therms based on 2012 using the Year-to-Year customer growth percentages.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</si>
  <si>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</si>
  <si>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</si>
  <si>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</si>
  <si>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</si>
  <si>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</si>
  <si>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</si>
  <si>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</si>
  <si>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</si>
  <si>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</si>
  <si>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</si>
  <si>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</si>
  <si>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</si>
  <si>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Average annual customers for each year (2012-2016) from CC&amp;B Report CI1868 CNGC Volume and Customer Count for CNG Forecast Model.</t>
    </r>
  </si>
  <si>
    <t>and Customer Count for CNG Forecast Model.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</si>
  <si>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Total monthly therms for the year 2012, which resembles a normal weather year, from CC&amp;B Report CI1868 CNG Volume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</si>
</sst>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hell Dlg 2"/>
      <family val="2"/>
      <charset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>
      <alignment vertical="top"/>
    </xf>
    <xf numFmtId="0" fontId="2" fillId="0" borderId="0">
      <alignment vertical="top"/>
    </xf>
  </cellStyleXfs>
  <cellXfs count="23"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0" fontId="0" fillId="0" borderId="0" xfId="0"/>
    <xf numFmtId="164" fontId="0" fillId="0" borderId="0" xfId="1" applyNumberFormat="1" applyFont="1"/>
    <xf numFmtId="10" fontId="0" fillId="0" borderId="0" xfId="2" applyNumberFormat="1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5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</cellXfs>
  <cellStyles count="7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WEATHER%20DATA\Weather%20Normalization\2016\WA%2065%20HDD%20NOAA\2016-12%20WA%20Weather%20Normalization%2065%20HDD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D Sum "/>
      <sheetName val="Mo Backcast "/>
      <sheetName val="FOR 2012 PGA"/>
      <sheetName val="Historic Data"/>
      <sheetName val="Bell-03"/>
      <sheetName val="Brem-03"/>
      <sheetName val="Walla-03"/>
      <sheetName val="Yak-03"/>
      <sheetName val="Bell-04"/>
      <sheetName val="Brem-04"/>
      <sheetName val="Walla-04"/>
      <sheetName val="Yak-04"/>
      <sheetName val="Bend-01"/>
      <sheetName val="Baker Ont-01"/>
      <sheetName val="Pend-01"/>
      <sheetName val="Bend-04 11 cl2"/>
      <sheetName val="Baker Ont-04 11 cl2"/>
      <sheetName val="Pend-04 11 cl2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K3">
            <v>42736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workbookViewId="0"/>
  </sheetViews>
  <sheetFormatPr defaultColWidth="9.140625" defaultRowHeight="15" x14ac:dyDescent="0.25"/>
  <cols>
    <col min="1" max="1" width="98.7109375" style="7" customWidth="1"/>
    <col min="2" max="2" width="29.42578125" style="7" customWidth="1"/>
    <col min="3" max="16384" width="9.140625" style="7"/>
  </cols>
  <sheetData>
    <row r="1" spans="1:1" ht="15.75" x14ac:dyDescent="0.25">
      <c r="A1" s="10" t="s">
        <v>7</v>
      </c>
    </row>
    <row r="2" spans="1:1" ht="15.75" x14ac:dyDescent="0.25">
      <c r="A2" s="10" t="s">
        <v>2</v>
      </c>
    </row>
    <row r="3" spans="1:1" ht="15.75" x14ac:dyDescent="0.25">
      <c r="A3" s="10" t="s">
        <v>3</v>
      </c>
    </row>
    <row r="4" spans="1:1" ht="15.75" x14ac:dyDescent="0.25">
      <c r="A4" s="11"/>
    </row>
    <row r="5" spans="1:1" ht="15.75" x14ac:dyDescent="0.25">
      <c r="A5" s="12"/>
    </row>
    <row r="6" spans="1:1" ht="15.75" x14ac:dyDescent="0.25">
      <c r="A6" s="12"/>
    </row>
    <row r="7" spans="1:1" ht="15.75" x14ac:dyDescent="0.25">
      <c r="A7" s="12"/>
    </row>
    <row r="8" spans="1:1" ht="15.75" x14ac:dyDescent="0.25">
      <c r="A8" s="12" t="s">
        <v>4</v>
      </c>
    </row>
    <row r="9" spans="1:1" ht="15.75" x14ac:dyDescent="0.25">
      <c r="A9" s="12"/>
    </row>
    <row r="10" spans="1:1" ht="15.75" x14ac:dyDescent="0.25">
      <c r="A10" s="12"/>
    </row>
    <row r="11" spans="1:1" ht="15.75" x14ac:dyDescent="0.25">
      <c r="A11" s="12"/>
    </row>
    <row r="12" spans="1:1" ht="15.75" x14ac:dyDescent="0.25">
      <c r="A12" s="12"/>
    </row>
    <row r="13" spans="1:1" ht="15.75" x14ac:dyDescent="0.25">
      <c r="A13" s="12"/>
    </row>
    <row r="14" spans="1:1" ht="15.75" x14ac:dyDescent="0.25">
      <c r="A14" s="12"/>
    </row>
    <row r="15" spans="1:1" ht="15.75" x14ac:dyDescent="0.25">
      <c r="A15" s="12"/>
    </row>
    <row r="16" spans="1:1" ht="15.75" x14ac:dyDescent="0.25">
      <c r="A16" s="13"/>
    </row>
    <row r="17" spans="1:1" ht="15.75" x14ac:dyDescent="0.25">
      <c r="A17" s="13"/>
    </row>
    <row r="18" spans="1:1" ht="15.75" x14ac:dyDescent="0.25">
      <c r="A18" s="12"/>
    </row>
    <row r="19" spans="1:1" ht="15.75" x14ac:dyDescent="0.25">
      <c r="A19" s="13" t="s">
        <v>5</v>
      </c>
    </row>
    <row r="20" spans="1:1" ht="15.75" x14ac:dyDescent="0.25">
      <c r="A20" s="13"/>
    </row>
    <row r="21" spans="1:1" ht="15.75" x14ac:dyDescent="0.25">
      <c r="A21" s="13" t="s">
        <v>6</v>
      </c>
    </row>
    <row r="22" spans="1:1" ht="15.75" x14ac:dyDescent="0.25">
      <c r="A22" s="13"/>
    </row>
    <row r="23" spans="1:1" ht="15.75" x14ac:dyDescent="0.25">
      <c r="A23" s="13"/>
    </row>
    <row r="24" spans="1:1" ht="15.75" x14ac:dyDescent="0.25">
      <c r="A24" s="14" t="s">
        <v>8</v>
      </c>
    </row>
    <row r="25" spans="1:1" ht="15.75" x14ac:dyDescent="0.25">
      <c r="A25" s="13"/>
    </row>
    <row r="26" spans="1:1" ht="15.75" x14ac:dyDescent="0.25">
      <c r="A26" s="13"/>
    </row>
    <row r="27" spans="1:1" ht="15.75" x14ac:dyDescent="0.25">
      <c r="A27" s="13"/>
    </row>
    <row r="28" spans="1:1" ht="15.75" x14ac:dyDescent="0.25">
      <c r="A28" s="13"/>
    </row>
    <row r="29" spans="1:1" ht="15.75" x14ac:dyDescent="0.25">
      <c r="A29" s="13"/>
    </row>
    <row r="30" spans="1:1" ht="15.75" x14ac:dyDescent="0.25">
      <c r="A30" s="15">
        <v>42978</v>
      </c>
    </row>
    <row r="31" spans="1:1" x14ac:dyDescent="0.25">
      <c r="A31" s="16"/>
    </row>
    <row r="32" spans="1:1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</sheetData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tabSelected="1" view="pageBreakPreview" zoomScaleNormal="100" zoomScaleSheetLayoutView="100" workbookViewId="0">
      <selection activeCell="C31" sqref="C31"/>
    </sheetView>
  </sheetViews>
  <sheetFormatPr defaultRowHeight="15" x14ac:dyDescent="0.25"/>
  <cols>
    <col min="1" max="1" width="14.85546875" bestFit="1" customWidth="1"/>
    <col min="2" max="2" width="14" bestFit="1" customWidth="1"/>
    <col min="3" max="3" width="3.5703125" customWidth="1"/>
    <col min="4" max="4" width="5" bestFit="1" customWidth="1"/>
    <col min="5" max="5" width="12.5703125" bestFit="1" customWidth="1"/>
    <col min="6" max="6" width="3.28515625" customWidth="1"/>
    <col min="7" max="7" width="5" bestFit="1" customWidth="1"/>
    <col min="8" max="8" width="11.140625" bestFit="1" customWidth="1"/>
    <col min="9" max="9" width="38.85546875" bestFit="1" customWidth="1"/>
  </cols>
  <sheetData>
    <row r="1" spans="1:9" s="7" customFormat="1" x14ac:dyDescent="0.25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s="7" customFormat="1" x14ac:dyDescent="0.25"/>
    <row r="3" spans="1:9" x14ac:dyDescent="0.25">
      <c r="A3" s="3" t="s">
        <v>10</v>
      </c>
      <c r="B3" s="1" t="s">
        <v>0</v>
      </c>
      <c r="C3" s="1"/>
    </row>
    <row r="4" spans="1:9" ht="17.25" x14ac:dyDescent="0.25">
      <c r="E4" t="s">
        <v>14</v>
      </c>
      <c r="H4" t="s">
        <v>15</v>
      </c>
      <c r="I4" t="s">
        <v>13</v>
      </c>
    </row>
    <row r="5" spans="1:9" x14ac:dyDescent="0.25">
      <c r="A5" s="7"/>
      <c r="B5" s="7"/>
      <c r="C5" s="1"/>
      <c r="D5">
        <v>2012</v>
      </c>
      <c r="E5" s="5">
        <f>B19</f>
        <v>113664863</v>
      </c>
      <c r="G5" s="7">
        <v>2012</v>
      </c>
      <c r="H5" s="8">
        <v>172003.66666666666</v>
      </c>
      <c r="I5" s="7"/>
    </row>
    <row r="6" spans="1:9" ht="17.25" x14ac:dyDescent="0.25">
      <c r="A6" s="3" t="s">
        <v>11</v>
      </c>
      <c r="B6" s="1" t="s">
        <v>12</v>
      </c>
      <c r="C6" s="1"/>
      <c r="D6" s="2">
        <v>2013</v>
      </c>
      <c r="E6" s="5">
        <f>E5*(1+I6)</f>
        <v>115049022.60682282</v>
      </c>
      <c r="G6" s="7">
        <v>2013</v>
      </c>
      <c r="H6" s="8">
        <v>174098.25</v>
      </c>
      <c r="I6" s="9">
        <f>(H6-H5)/H5</f>
        <v>1.2177550478575126E-2</v>
      </c>
    </row>
    <row r="7" spans="1:9" x14ac:dyDescent="0.25">
      <c r="A7" s="4" t="s">
        <v>17</v>
      </c>
      <c r="B7" s="6">
        <v>18647272</v>
      </c>
      <c r="C7" s="6"/>
      <c r="D7" s="2">
        <v>2014</v>
      </c>
      <c r="E7" s="8">
        <f>E6*(1+I7)</f>
        <v>116467269.93183236</v>
      </c>
      <c r="G7" s="7">
        <v>2014</v>
      </c>
      <c r="H7" s="8">
        <v>176244.41666666666</v>
      </c>
      <c r="I7" s="9">
        <f t="shared" ref="I7:I9" si="0">(H7-H6)/H6</f>
        <v>1.2327330496812328E-2</v>
      </c>
    </row>
    <row r="8" spans="1:9" x14ac:dyDescent="0.25">
      <c r="A8" s="4" t="s">
        <v>18</v>
      </c>
      <c r="B8" s="6">
        <v>16493180</v>
      </c>
      <c r="C8" s="6"/>
      <c r="D8" s="2">
        <v>2015</v>
      </c>
      <c r="E8" s="8">
        <f t="shared" ref="E8:E9" si="1">E7*(1+I8)</f>
        <v>118082003.49026716</v>
      </c>
      <c r="G8" s="7">
        <v>2015</v>
      </c>
      <c r="H8" s="8">
        <v>178687.91666666666</v>
      </c>
      <c r="I8" s="9">
        <f t="shared" si="0"/>
        <v>1.3864268986298858E-2</v>
      </c>
    </row>
    <row r="9" spans="1:9" x14ac:dyDescent="0.25">
      <c r="A9" s="4" t="s">
        <v>19</v>
      </c>
      <c r="B9" s="6">
        <v>13891368</v>
      </c>
      <c r="C9" s="6"/>
      <c r="D9" s="2">
        <v>2016</v>
      </c>
      <c r="E9" s="8">
        <f t="shared" si="1"/>
        <v>119815631.04476844</v>
      </c>
      <c r="G9" s="7">
        <v>2016</v>
      </c>
      <c r="H9" s="8">
        <v>181311.33333333334</v>
      </c>
      <c r="I9" s="9">
        <f t="shared" si="0"/>
        <v>1.4681556064927088E-2</v>
      </c>
    </row>
    <row r="10" spans="1:9" x14ac:dyDescent="0.25">
      <c r="A10" s="4" t="s">
        <v>20</v>
      </c>
      <c r="B10" s="6">
        <v>8691038</v>
      </c>
      <c r="C10" s="6"/>
    </row>
    <row r="11" spans="1:9" x14ac:dyDescent="0.25">
      <c r="A11" s="4" t="s">
        <v>21</v>
      </c>
      <c r="B11" s="6">
        <v>5391631</v>
      </c>
      <c r="C11" s="6"/>
    </row>
    <row r="12" spans="1:9" x14ac:dyDescent="0.25">
      <c r="A12" s="4" t="s">
        <v>22</v>
      </c>
      <c r="B12" s="6">
        <v>4059481</v>
      </c>
      <c r="C12" s="6"/>
    </row>
    <row r="13" spans="1:9" x14ac:dyDescent="0.25">
      <c r="A13" s="4" t="s">
        <v>23</v>
      </c>
      <c r="B13" s="6">
        <v>3004847</v>
      </c>
      <c r="C13" s="6"/>
    </row>
    <row r="14" spans="1:9" x14ac:dyDescent="0.25">
      <c r="A14" s="4" t="s">
        <v>24</v>
      </c>
      <c r="B14" s="6">
        <v>2646816</v>
      </c>
      <c r="C14" s="6"/>
    </row>
    <row r="15" spans="1:9" x14ac:dyDescent="0.25">
      <c r="A15" s="4" t="s">
        <v>25</v>
      </c>
      <c r="B15" s="6">
        <v>3606676</v>
      </c>
      <c r="C15" s="6"/>
    </row>
    <row r="16" spans="1:9" x14ac:dyDescent="0.25">
      <c r="A16" s="4" t="s">
        <v>26</v>
      </c>
      <c r="B16" s="6">
        <v>7225232</v>
      </c>
      <c r="C16" s="6"/>
    </row>
    <row r="17" spans="1:14" x14ac:dyDescent="0.25">
      <c r="A17" s="4" t="s">
        <v>27</v>
      </c>
      <c r="B17" s="6">
        <v>12928998</v>
      </c>
      <c r="C17" s="6"/>
    </row>
    <row r="18" spans="1:14" x14ac:dyDescent="0.25">
      <c r="A18" s="4" t="s">
        <v>28</v>
      </c>
      <c r="B18" s="6">
        <v>17078324</v>
      </c>
      <c r="C18" s="6"/>
    </row>
    <row r="19" spans="1:14" x14ac:dyDescent="0.25">
      <c r="A19" s="4" t="s">
        <v>1</v>
      </c>
      <c r="B19" s="6">
        <f>SUM(B7:B18)</f>
        <v>113664863</v>
      </c>
      <c r="C19" s="6"/>
    </row>
    <row r="21" spans="1:14" x14ac:dyDescent="0.25">
      <c r="A21" s="1"/>
    </row>
    <row r="22" spans="1:14" ht="17.25" customHeight="1" x14ac:dyDescent="0.25">
      <c r="A22" s="21" t="s">
        <v>31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25">
      <c r="A23" s="22" t="s">
        <v>30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17.25" x14ac:dyDescent="0.25">
      <c r="A24" s="7" t="s">
        <v>16</v>
      </c>
      <c r="B24" s="7"/>
      <c r="C24" s="7"/>
    </row>
    <row r="25" spans="1:14" ht="17.25" x14ac:dyDescent="0.25">
      <c r="A25" s="7" t="s">
        <v>29</v>
      </c>
    </row>
    <row r="30" spans="1:14" x14ac:dyDescent="0.25">
      <c r="A30" s="18"/>
    </row>
  </sheetData>
  <mergeCells count="1">
    <mergeCell ref="A1:I1"/>
  </mergeCells>
  <printOptions horizontalCentered="1"/>
  <pageMargins left="0.95" right="0.95" top="1" bottom="0.75" header="0.3" footer="0.3"/>
  <pageSetup scale="85" orientation="landscape" r:id="rId1"/>
  <headerFooter scaleWithDoc="0" alignWithMargins="0">
    <oddHeader>&amp;RExhibit No. ___ (BR-5)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5CF8195-829A-476F-8E49-F11738F4B5A1}"/>
</file>

<file path=customXml/itemProps2.xml><?xml version="1.0" encoding="utf-8"?>
<ds:datastoreItem xmlns:ds="http://schemas.openxmlformats.org/officeDocument/2006/customXml" ds:itemID="{11EE7C48-5AD3-45CC-B360-D5641B7C40C9}"/>
</file>

<file path=customXml/itemProps3.xml><?xml version="1.0" encoding="utf-8"?>
<ds:datastoreItem xmlns:ds="http://schemas.openxmlformats.org/officeDocument/2006/customXml" ds:itemID="{ACA3D72E-F358-4C18-89E6-185490396865}"/>
</file>

<file path=customXml/itemProps4.xml><?xml version="1.0" encoding="utf-8"?>
<ds:datastoreItem xmlns:ds="http://schemas.openxmlformats.org/officeDocument/2006/customXml" ds:itemID="{8A8FFC20-614F-4EFB-A1CC-66CB609F7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Page</vt:lpstr>
      <vt:lpstr>Schedule 503</vt:lpstr>
      <vt:lpstr>'Schedule 503'!Print_Area</vt:lpstr>
    </vt:vector>
  </TitlesOfParts>
  <Company>MDU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cp:lastPrinted>2017-08-28T17:45:55Z</cp:lastPrinted>
  <dcterms:created xsi:type="dcterms:W3CDTF">2017-06-06T15:08:16Z</dcterms:created>
  <dcterms:modified xsi:type="dcterms:W3CDTF">2017-08-28T17:46:05Z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