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wner\Documents\WAG Cases\Avista 2022 MY Rate Case\AG Testimony\Coppola Testimony &amp; Exhiibts\Exhibits &amp; WP\"/>
    </mc:Choice>
  </mc:AlternateContent>
  <xr:revisionPtr revIDLastSave="0" documentId="13_ncr:1_{ABFCA2B6-C3D4-4771-876C-606C82422584}" xr6:coauthVersionLast="47" xr6:coauthVersionMax="47" xr10:uidLastSave="{00000000-0000-0000-0000-000000000000}"/>
  <bookViews>
    <workbookView xWindow="-120" yWindow="-120" windowWidth="20730" windowHeight="11160" xr2:uid="{7160AF18-3A9F-4F58-A154-F71390B5E311}"/>
  </bookViews>
  <sheets>
    <sheet name="Sheet1" sheetId="1" r:id="rId1"/>
    <sheet name="Table" sheetId="2" r:id="rId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0">Sheet1!$A$1:$N$29</definedName>
    <definedName name="_xlnm.Print_Area" localSheetId="1">Table!$A$4:$K$20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20" i="1" l="1"/>
  <c r="A21" i="1" s="1"/>
  <c r="A22" i="1" s="1"/>
  <c r="A23" i="1" s="1"/>
  <c r="N23" i="1"/>
  <c r="K23" i="1"/>
  <c r="H23" i="1"/>
  <c r="G12" i="2" l="1"/>
  <c r="A11" i="1"/>
  <c r="A12" i="1" s="1"/>
  <c r="A13" i="1" s="1"/>
  <c r="A14" i="1" s="1"/>
  <c r="A15" i="1" s="1"/>
  <c r="A16" i="1" s="1"/>
  <c r="A17" i="1" s="1"/>
  <c r="A18" i="1" s="1"/>
  <c r="A19" i="1" s="1"/>
  <c r="H11" i="1" l="1"/>
  <c r="H15" i="1" s="1"/>
  <c r="H19" i="1" s="1"/>
  <c r="K12" i="2" l="1"/>
  <c r="I12" i="2"/>
  <c r="K11" i="1"/>
  <c r="N11" i="1" l="1"/>
  <c r="N15" i="1" s="1"/>
  <c r="N19" i="1" s="1"/>
  <c r="K15" i="1"/>
  <c r="K19" i="1" s="1"/>
</calcChain>
</file>

<file path=xl/sharedStrings.xml><?xml version="1.0" encoding="utf-8"?>
<sst xmlns="http://schemas.openxmlformats.org/spreadsheetml/2006/main" count="47" uniqueCount="35">
  <si>
    <t>2019-2021</t>
  </si>
  <si>
    <t>Amount</t>
  </si>
  <si>
    <t>Inflation</t>
  </si>
  <si>
    <t>Public Counsel Calculation</t>
  </si>
  <si>
    <t>Adjustment (System)</t>
  </si>
  <si>
    <t>WA Electric Adjustment</t>
  </si>
  <si>
    <t>(a)</t>
  </si>
  <si>
    <t>(b)</t>
  </si>
  <si>
    <t>(c)</t>
  </si>
  <si>
    <t>(d)</t>
  </si>
  <si>
    <t>(e)</t>
  </si>
  <si>
    <t>(f)</t>
  </si>
  <si>
    <t>(g)</t>
  </si>
  <si>
    <t>(h)</t>
  </si>
  <si>
    <t>Avista Corporation</t>
  </si>
  <si>
    <t>Docket Nos. UE-220053 &amp; UG-220054</t>
  </si>
  <si>
    <r>
      <t xml:space="preserve">Average 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</si>
  <si>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r>
      <t xml:space="preserve">Rate </t>
    </r>
    <r>
      <rPr>
        <b/>
        <vertAlign val="superscript"/>
        <sz val="11"/>
        <color theme="1"/>
        <rFont val="Calibri"/>
        <family val="2"/>
        <scheme val="minor"/>
      </rPr>
      <t>2</t>
    </r>
  </si>
  <si>
    <t>Capital Additions</t>
  </si>
  <si>
    <r>
      <t xml:space="preserve">Avista Forecast </t>
    </r>
    <r>
      <rPr>
        <vertAlign val="superscript"/>
        <sz val="11"/>
        <color theme="1"/>
        <rFont val="Calibri"/>
        <family val="2"/>
        <scheme val="minor"/>
      </rPr>
      <t>3</t>
    </r>
  </si>
  <si>
    <r>
      <t xml:space="preserve">WA Electric Allocation Factor </t>
    </r>
    <r>
      <rPr>
        <vertAlign val="superscript"/>
        <sz val="11"/>
        <color theme="1"/>
        <rFont val="Calibri"/>
        <family val="2"/>
        <scheme val="minor"/>
      </rPr>
      <t>4</t>
    </r>
  </si>
  <si>
    <t xml:space="preserve">Source: </t>
  </si>
  <si>
    <t>Line #</t>
  </si>
  <si>
    <t>(2) Exhibit SC-9.</t>
  </si>
  <si>
    <t>Average</t>
  </si>
  <si>
    <t xml:space="preserve">Avista Forecast </t>
  </si>
  <si>
    <t>Exhibit SC-38</t>
  </si>
  <si>
    <t>Enterprise &amp; Control Network Infra:</t>
  </si>
  <si>
    <t>(3) Exh, JMK-2, projects 29, 33, 35, 52.</t>
  </si>
  <si>
    <t>WA Gas Adjustment</t>
  </si>
  <si>
    <t>Table 20 - Capital Additions for Enterprise Network Infrastructure</t>
  </si>
  <si>
    <t>(1) Exhibit SC-22, Schedule B, lines 29, 90, 98, and 115.</t>
  </si>
  <si>
    <t>(4) WP SC-24 New AVA-Exh-JBB-2 1-21-22 with PC Disallow.</t>
  </si>
  <si>
    <t>Adjustments to Enterprise &amp; Control Network Infrastructure Programs Capital Additions for 2022-2024</t>
  </si>
  <si>
    <r>
      <t xml:space="preserve">WA Gas Allocation Factor </t>
    </r>
    <r>
      <rPr>
        <vertAlign val="superscript"/>
        <sz val="11"/>
        <color theme="1"/>
        <rFont val="Calibri"/>
        <family val="2"/>
        <scheme val="minor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</si>
</sst>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b/>
      <vertAlign val="superscript"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0" fontId="0" fillId="0" borderId="0" xfId="3" applyNumberFormat="1" applyFont="1"/>
    <xf numFmtId="164" fontId="0" fillId="0" borderId="0" xfId="2" applyNumberFormat="1" applyFont="1"/>
    <xf numFmtId="165" fontId="0" fillId="0" borderId="0" xfId="1" applyNumberFormat="1" applyFont="1"/>
    <xf numFmtId="165" fontId="0" fillId="0" borderId="1" xfId="1" applyNumberFormat="1" applyFont="1" applyBorder="1"/>
    <xf numFmtId="0" fontId="0" fillId="0" borderId="2" xfId="0" applyBorder="1"/>
    <xf numFmtId="10" fontId="0" fillId="0" borderId="1" xfId="3" applyNumberFormat="1" applyFont="1" applyBorder="1"/>
    <xf numFmtId="164" fontId="2" fillId="0" borderId="3" xfId="2" applyNumberFormat="1" applyFont="1" applyBorder="1"/>
    <xf numFmtId="0" fontId="2" fillId="0" borderId="1" xfId="0" applyFont="1" applyBorder="1" applyAlignment="1">
      <alignment horizontal="center"/>
    </xf>
    <xf numFmtId="165" fontId="0" fillId="0" borderId="0" xfId="1" applyNumberFormat="1" applyFont="1" applyBorder="1"/>
    <xf numFmtId="10" fontId="0" fillId="0" borderId="0" xfId="3" applyNumberFormat="1" applyFont="1" applyBorder="1"/>
    <xf numFmtId="164" fontId="2" fillId="0" borderId="0" xfId="2" applyNumberFormat="1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5" xfId="0" applyBorder="1"/>
    <xf numFmtId="0" fontId="0" fillId="0" borderId="0" xfId="0" applyBorder="1"/>
    <xf numFmtId="0" fontId="2" fillId="0" borderId="0" xfId="0" quotePrefix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/>
    <xf numFmtId="0" fontId="0" fillId="0" borderId="6" xfId="0" applyBorder="1"/>
    <xf numFmtId="164" fontId="0" fillId="0" borderId="0" xfId="2" applyNumberFormat="1" applyFont="1" applyBorder="1"/>
    <xf numFmtId="164" fontId="0" fillId="0" borderId="6" xfId="2" applyNumberFormat="1" applyFont="1" applyBorder="1"/>
    <xf numFmtId="165" fontId="0" fillId="0" borderId="6" xfId="1" applyNumberFormat="1" applyFont="1" applyBorder="1"/>
    <xf numFmtId="0" fontId="0" fillId="0" borderId="4" xfId="0" applyBorder="1"/>
    <xf numFmtId="0" fontId="2" fillId="0" borderId="8" xfId="0" applyFont="1" applyBorder="1"/>
    <xf numFmtId="0" fontId="2" fillId="0" borderId="1" xfId="0" applyFont="1" applyBorder="1"/>
    <xf numFmtId="164" fontId="2" fillId="0" borderId="1" xfId="2" applyNumberFormat="1" applyFont="1" applyBorder="1"/>
    <xf numFmtId="0" fontId="2" fillId="0" borderId="4" xfId="0" quotePrefix="1" applyFont="1" applyBorder="1" applyAlignment="1">
      <alignment horizontal="center"/>
    </xf>
    <xf numFmtId="0" fontId="2" fillId="0" borderId="7" xfId="0" applyFont="1" applyBorder="1"/>
    <xf numFmtId="0" fontId="2" fillId="0" borderId="4" xfId="0" applyFont="1" applyBorder="1" applyAlignment="1">
      <alignment horizontal="center"/>
    </xf>
    <xf numFmtId="0" fontId="0" fillId="0" borderId="7" xfId="0" applyBorder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7892D4-58F3-44C7-B0B1-F80649479DAC}">
  <sheetPr>
    <pageSetUpPr fitToPage="1"/>
  </sheetPr>
  <dimension ref="A1:N29"/>
  <sheetViews>
    <sheetView tabSelected="1" workbookViewId="0">
      <selection activeCell="D17" sqref="D17"/>
    </sheetView>
  </sheetViews>
  <sheetFormatPr defaultRowHeight="15" x14ac:dyDescent="0.25"/>
  <cols>
    <col min="4" max="5" width="14.85546875" customWidth="1"/>
    <col min="6" max="6" width="2" customWidth="1"/>
    <col min="8" max="8" width="14" customWidth="1"/>
    <col min="9" max="9" width="2" customWidth="1"/>
    <col min="11" max="11" width="15" customWidth="1"/>
    <col min="12" max="12" width="2" customWidth="1"/>
    <col min="14" max="14" width="14.85546875" customWidth="1"/>
  </cols>
  <sheetData>
    <row r="1" spans="1:14" x14ac:dyDescent="0.25">
      <c r="A1" s="17" t="s">
        <v>14</v>
      </c>
      <c r="N1" s="18" t="s">
        <v>26</v>
      </c>
    </row>
    <row r="2" spans="1:14" x14ac:dyDescent="0.25">
      <c r="A2" t="s">
        <v>15</v>
      </c>
    </row>
    <row r="3" spans="1:14" x14ac:dyDescent="0.25">
      <c r="A3" s="1" t="s">
        <v>33</v>
      </c>
    </row>
    <row r="5" spans="1:14" x14ac:dyDescent="0.25">
      <c r="B5" s="41" t="s">
        <v>6</v>
      </c>
      <c r="C5" s="41"/>
      <c r="D5" s="41"/>
      <c r="E5" s="19" t="s">
        <v>7</v>
      </c>
      <c r="F5" s="19"/>
      <c r="G5" s="19" t="s">
        <v>8</v>
      </c>
      <c r="H5" s="19" t="s">
        <v>9</v>
      </c>
      <c r="I5" s="19"/>
      <c r="J5" s="19" t="s">
        <v>10</v>
      </c>
      <c r="K5" s="19" t="s">
        <v>11</v>
      </c>
      <c r="L5" s="19"/>
      <c r="M5" s="19" t="s">
        <v>12</v>
      </c>
      <c r="N5" s="19" t="s">
        <v>13</v>
      </c>
    </row>
    <row r="6" spans="1:14" x14ac:dyDescent="0.25">
      <c r="G6" s="40">
        <v>2022</v>
      </c>
      <c r="H6" s="40"/>
      <c r="I6" s="13"/>
      <c r="J6" s="40">
        <v>2023</v>
      </c>
      <c r="K6" s="40"/>
      <c r="L6" s="13"/>
      <c r="M6" s="40">
        <v>2024</v>
      </c>
      <c r="N6" s="40"/>
    </row>
    <row r="7" spans="1:14" x14ac:dyDescent="0.25">
      <c r="E7" s="2" t="s">
        <v>0</v>
      </c>
      <c r="F7" s="2"/>
      <c r="G7" s="3" t="s">
        <v>2</v>
      </c>
      <c r="H7" s="3"/>
      <c r="I7" s="3"/>
      <c r="J7" s="3" t="s">
        <v>2</v>
      </c>
      <c r="K7" s="3"/>
      <c r="L7" s="3"/>
      <c r="M7" s="3" t="s">
        <v>2</v>
      </c>
      <c r="N7" s="3"/>
    </row>
    <row r="8" spans="1:14" ht="17.25" x14ac:dyDescent="0.25">
      <c r="A8" t="s">
        <v>22</v>
      </c>
      <c r="E8" s="13" t="s">
        <v>16</v>
      </c>
      <c r="F8" s="3"/>
      <c r="G8" s="13" t="s">
        <v>17</v>
      </c>
      <c r="H8" s="13" t="s">
        <v>1</v>
      </c>
      <c r="I8" s="3"/>
      <c r="J8" s="13" t="s">
        <v>17</v>
      </c>
      <c r="K8" s="13" t="s">
        <v>1</v>
      </c>
      <c r="L8" s="3"/>
      <c r="M8" s="13" t="s">
        <v>17</v>
      </c>
      <c r="N8" s="13" t="s">
        <v>1</v>
      </c>
    </row>
    <row r="9" spans="1:14" x14ac:dyDescent="0.25">
      <c r="B9" s="1" t="s">
        <v>18</v>
      </c>
    </row>
    <row r="10" spans="1:14" x14ac:dyDescent="0.25">
      <c r="A10" s="4">
        <v>1</v>
      </c>
      <c r="B10" s="1" t="s">
        <v>27</v>
      </c>
    </row>
    <row r="11" spans="1:14" x14ac:dyDescent="0.25">
      <c r="A11" s="4">
        <f>+A10+1</f>
        <v>2</v>
      </c>
      <c r="B11" t="s">
        <v>3</v>
      </c>
      <c r="E11" s="7">
        <v>4636446</v>
      </c>
      <c r="F11" s="7"/>
      <c r="G11" s="6">
        <v>3.6999999999999998E-2</v>
      </c>
      <c r="H11" s="7">
        <f>+E11*(1+G11)</f>
        <v>4807994.5019999994</v>
      </c>
      <c r="I11" s="7"/>
      <c r="J11" s="6">
        <v>2.4E-2</v>
      </c>
      <c r="K11" s="7">
        <f>+H11*(1+J11)</f>
        <v>4923386.3700479995</v>
      </c>
      <c r="L11" s="7"/>
      <c r="M11" s="6">
        <v>2.3E-2</v>
      </c>
      <c r="N11" s="7">
        <f>+K11*(1+M11)</f>
        <v>5036624.2565591028</v>
      </c>
    </row>
    <row r="12" spans="1:14" x14ac:dyDescent="0.25">
      <c r="A12" s="4">
        <f t="shared" ref="A12:A23" si="0">+A11+1</f>
        <v>3</v>
      </c>
    </row>
    <row r="13" spans="1:14" ht="17.25" x14ac:dyDescent="0.25">
      <c r="A13" s="4">
        <f t="shared" si="0"/>
        <v>4</v>
      </c>
      <c r="B13" t="s">
        <v>19</v>
      </c>
      <c r="H13" s="9">
        <v>6991075</v>
      </c>
      <c r="I13" s="14"/>
      <c r="J13" s="8"/>
      <c r="K13" s="9">
        <v>7504274</v>
      </c>
      <c r="L13" s="14"/>
      <c r="M13" s="8"/>
      <c r="N13" s="8">
        <v>6716990</v>
      </c>
    </row>
    <row r="14" spans="1:14" x14ac:dyDescent="0.25">
      <c r="A14" s="4">
        <f t="shared" si="0"/>
        <v>5</v>
      </c>
      <c r="N14" s="10"/>
    </row>
    <row r="15" spans="1:14" x14ac:dyDescent="0.25">
      <c r="A15" s="4">
        <f t="shared" si="0"/>
        <v>6</v>
      </c>
      <c r="B15" t="s">
        <v>4</v>
      </c>
      <c r="H15" s="7">
        <f>+H11-H13</f>
        <v>-2183080.4980000006</v>
      </c>
      <c r="I15" s="7"/>
      <c r="K15" s="7">
        <f>+K11-K13</f>
        <v>-2580887.6299520005</v>
      </c>
      <c r="L15" s="7"/>
      <c r="N15" s="7">
        <f>+N11-N13</f>
        <v>-1680365.7434408972</v>
      </c>
    </row>
    <row r="16" spans="1:14" x14ac:dyDescent="0.25">
      <c r="A16" s="4">
        <f t="shared" si="0"/>
        <v>7</v>
      </c>
    </row>
    <row r="17" spans="1:14" ht="17.25" x14ac:dyDescent="0.25">
      <c r="A17" s="4">
        <f t="shared" si="0"/>
        <v>8</v>
      </c>
      <c r="B17" t="s">
        <v>20</v>
      </c>
      <c r="H17" s="11">
        <v>0.48341902460718006</v>
      </c>
      <c r="I17" s="15"/>
      <c r="K17" s="11">
        <v>0.48341910641578795</v>
      </c>
      <c r="L17" s="15"/>
      <c r="N17" s="11">
        <v>0.48341899239656244</v>
      </c>
    </row>
    <row r="18" spans="1:14" x14ac:dyDescent="0.25">
      <c r="A18" s="4">
        <f t="shared" si="0"/>
        <v>9</v>
      </c>
    </row>
    <row r="19" spans="1:14" x14ac:dyDescent="0.25">
      <c r="A19" s="4">
        <f t="shared" si="0"/>
        <v>10</v>
      </c>
      <c r="B19" s="1" t="s">
        <v>5</v>
      </c>
      <c r="C19" s="1"/>
      <c r="D19" s="1"/>
      <c r="E19" s="1"/>
      <c r="F19" s="1"/>
      <c r="G19" s="1"/>
      <c r="H19" s="12">
        <f>+H15*H17</f>
        <v>-1055342.6449821172</v>
      </c>
      <c r="I19" s="16"/>
      <c r="J19" s="1"/>
      <c r="K19" s="12">
        <f>+K15*K17</f>
        <v>-1247650.3918309568</v>
      </c>
      <c r="L19" s="16"/>
      <c r="M19" s="1"/>
      <c r="N19" s="12">
        <f>+N15*N17</f>
        <v>-812320.71455189912</v>
      </c>
    </row>
    <row r="20" spans="1:14" x14ac:dyDescent="0.25">
      <c r="A20" s="39">
        <f t="shared" si="0"/>
        <v>11</v>
      </c>
      <c r="B20" s="1"/>
      <c r="C20" s="1"/>
      <c r="D20" s="1"/>
      <c r="E20" s="1"/>
      <c r="F20" s="1"/>
      <c r="G20" s="1"/>
      <c r="H20" s="16"/>
      <c r="I20" s="16"/>
      <c r="J20" s="1"/>
      <c r="K20" s="16"/>
      <c r="L20" s="16"/>
      <c r="M20" s="1"/>
      <c r="N20" s="16"/>
    </row>
    <row r="21" spans="1:14" ht="17.25" x14ac:dyDescent="0.25">
      <c r="A21" s="39">
        <f t="shared" si="0"/>
        <v>12</v>
      </c>
      <c r="B21" t="s">
        <v>34</v>
      </c>
      <c r="H21" s="11">
        <v>0.14616318504984935</v>
      </c>
      <c r="I21" s="15"/>
      <c r="K21" s="11">
        <v>0.1461631155223527</v>
      </c>
      <c r="L21" s="15"/>
      <c r="N21" s="11">
        <v>0.14616321242500779</v>
      </c>
    </row>
    <row r="22" spans="1:14" x14ac:dyDescent="0.25">
      <c r="A22" s="39">
        <f t="shared" si="0"/>
        <v>13</v>
      </c>
    </row>
    <row r="23" spans="1:14" x14ac:dyDescent="0.25">
      <c r="A23" s="39">
        <f t="shared" si="0"/>
        <v>14</v>
      </c>
      <c r="B23" s="1" t="s">
        <v>29</v>
      </c>
      <c r="C23" s="1"/>
      <c r="D23" s="1"/>
      <c r="E23" s="1"/>
      <c r="F23" s="1"/>
      <c r="G23" s="1"/>
      <c r="H23" s="12">
        <f>+H15*H21</f>
        <v>-319085.99880789133</v>
      </c>
      <c r="I23" s="16"/>
      <c r="J23" s="1"/>
      <c r="K23" s="12">
        <f>+K15*K21</f>
        <v>-377230.57680688531</v>
      </c>
      <c r="L23" s="16"/>
      <c r="M23" s="1"/>
      <c r="N23" s="12">
        <f>+N15*N21</f>
        <v>-245607.655110258</v>
      </c>
    </row>
    <row r="26" spans="1:14" x14ac:dyDescent="0.25">
      <c r="A26" t="s">
        <v>21</v>
      </c>
      <c r="B26" t="s">
        <v>31</v>
      </c>
    </row>
    <row r="27" spans="1:14" x14ac:dyDescent="0.25">
      <c r="B27" t="s">
        <v>23</v>
      </c>
    </row>
    <row r="28" spans="1:14" x14ac:dyDescent="0.25">
      <c r="B28" t="s">
        <v>28</v>
      </c>
    </row>
    <row r="29" spans="1:14" x14ac:dyDescent="0.25">
      <c r="B29" t="s">
        <v>32</v>
      </c>
    </row>
  </sheetData>
  <mergeCells count="4">
    <mergeCell ref="G6:H6"/>
    <mergeCell ref="J6:K6"/>
    <mergeCell ref="M6:N6"/>
    <mergeCell ref="B5:D5"/>
  </mergeCells>
  <pageMargins left="0.7" right="0.7" top="0.75" bottom="0.75" header="0.3" footer="0.3"/>
  <pageSetup scale="91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4020F-5439-4C93-8DE0-FD023EC93CA2}">
  <sheetPr>
    <pageSetUpPr fitToPage="1"/>
  </sheetPr>
  <dimension ref="A4:K17"/>
  <sheetViews>
    <sheetView showGridLines="0" topLeftCell="A4" workbookViewId="0">
      <selection activeCell="B4" sqref="B4:K16"/>
    </sheetView>
  </sheetViews>
  <sheetFormatPr defaultRowHeight="15" x14ac:dyDescent="0.25"/>
  <cols>
    <col min="4" max="5" width="14.85546875" customWidth="1"/>
    <col min="6" max="6" width="2" customWidth="1"/>
    <col min="7" max="7" width="14" customWidth="1"/>
    <col min="8" max="8" width="2" customWidth="1"/>
    <col min="9" max="9" width="15" customWidth="1"/>
    <col min="10" max="10" width="2" customWidth="1"/>
    <col min="11" max="11" width="14.85546875" customWidth="1"/>
  </cols>
  <sheetData>
    <row r="4" spans="1:11" ht="30.75" customHeight="1" x14ac:dyDescent="0.35">
      <c r="B4" s="42" t="s">
        <v>30</v>
      </c>
      <c r="C4" s="43"/>
      <c r="D4" s="43"/>
      <c r="E4" s="43"/>
      <c r="F4" s="43"/>
      <c r="G4" s="43"/>
      <c r="H4" s="43"/>
      <c r="I4" s="43"/>
      <c r="J4" s="43"/>
      <c r="K4" s="44"/>
    </row>
    <row r="5" spans="1:11" x14ac:dyDescent="0.25">
      <c r="B5" s="20"/>
      <c r="C5" s="21"/>
      <c r="D5" s="31"/>
      <c r="E5" s="22" t="s">
        <v>0</v>
      </c>
      <c r="F5" s="35"/>
      <c r="G5" s="23"/>
      <c r="H5" s="37"/>
      <c r="I5" s="23"/>
      <c r="J5" s="37"/>
      <c r="K5" s="24"/>
    </row>
    <row r="6" spans="1:11" ht="17.25" x14ac:dyDescent="0.25">
      <c r="B6" s="20"/>
      <c r="C6" s="21"/>
      <c r="D6" s="27"/>
      <c r="E6" s="13" t="s">
        <v>24</v>
      </c>
      <c r="F6" s="24"/>
      <c r="G6" s="13">
        <v>2022</v>
      </c>
      <c r="H6" s="24"/>
      <c r="I6" s="13">
        <v>2023</v>
      </c>
      <c r="J6" s="24"/>
      <c r="K6" s="25">
        <v>2024</v>
      </c>
    </row>
    <row r="7" spans="1:11" x14ac:dyDescent="0.25">
      <c r="B7" s="26" t="s">
        <v>18</v>
      </c>
      <c r="C7" s="21"/>
      <c r="D7" s="27"/>
      <c r="E7" s="21"/>
      <c r="F7" s="31"/>
      <c r="G7" s="21"/>
      <c r="H7" s="31"/>
      <c r="I7" s="21"/>
      <c r="J7" s="31"/>
      <c r="K7" s="27"/>
    </row>
    <row r="8" spans="1:11" x14ac:dyDescent="0.25">
      <c r="A8" s="5"/>
      <c r="B8" s="20" t="s">
        <v>3</v>
      </c>
      <c r="C8" s="21"/>
      <c r="D8" s="27"/>
      <c r="E8" s="28">
        <v>4636446</v>
      </c>
      <c r="F8" s="29"/>
      <c r="G8" s="28">
        <v>4807994.5019999994</v>
      </c>
      <c r="H8" s="29"/>
      <c r="I8" s="7">
        <v>4923386.3700479995</v>
      </c>
      <c r="J8" s="29"/>
      <c r="K8" s="29">
        <v>5036624.2565591028</v>
      </c>
    </row>
    <row r="9" spans="1:11" x14ac:dyDescent="0.25">
      <c r="A9" s="5"/>
      <c r="B9" s="20"/>
      <c r="C9" s="21"/>
      <c r="D9" s="27"/>
      <c r="E9" s="21"/>
      <c r="F9" s="27"/>
      <c r="G9" s="21"/>
      <c r="H9" s="27"/>
      <c r="I9" s="21"/>
      <c r="J9" s="27"/>
      <c r="K9" s="27"/>
    </row>
    <row r="10" spans="1:11" ht="17.25" x14ac:dyDescent="0.25">
      <c r="A10" s="5"/>
      <c r="B10" s="20" t="s">
        <v>25</v>
      </c>
      <c r="C10" s="21"/>
      <c r="D10" s="27"/>
      <c r="E10" s="21"/>
      <c r="F10" s="27"/>
      <c r="G10" s="9">
        <v>6991075</v>
      </c>
      <c r="H10" s="30"/>
      <c r="I10" s="9">
        <v>7504274</v>
      </c>
      <c r="J10" s="30"/>
      <c r="K10" s="30">
        <v>6716990</v>
      </c>
    </row>
    <row r="11" spans="1:11" x14ac:dyDescent="0.25">
      <c r="A11" s="5"/>
      <c r="B11" s="20"/>
      <c r="C11" s="21"/>
      <c r="D11" s="27"/>
      <c r="E11" s="21"/>
      <c r="F11" s="27"/>
      <c r="G11" s="21"/>
      <c r="H11" s="31"/>
      <c r="I11" s="21"/>
      <c r="J11" s="31"/>
      <c r="K11" s="31"/>
    </row>
    <row r="12" spans="1:11" x14ac:dyDescent="0.25">
      <c r="A12" s="5"/>
      <c r="B12" s="20" t="s">
        <v>4</v>
      </c>
      <c r="C12" s="21"/>
      <c r="D12" s="27"/>
      <c r="E12" s="21"/>
      <c r="F12" s="27"/>
      <c r="G12" s="28">
        <f>+G8-G10</f>
        <v>-2183080.4980000006</v>
      </c>
      <c r="H12" s="29"/>
      <c r="I12" s="28">
        <f>+I8-I10</f>
        <v>-2580887.6299520005</v>
      </c>
      <c r="J12" s="29"/>
      <c r="K12" s="29">
        <f>+K8-K10</f>
        <v>-1680365.7434408972</v>
      </c>
    </row>
    <row r="13" spans="1:11" x14ac:dyDescent="0.25">
      <c r="A13" s="5"/>
      <c r="B13" s="20"/>
      <c r="C13" s="21"/>
      <c r="D13" s="27"/>
      <c r="E13" s="21"/>
      <c r="F13" s="27"/>
      <c r="G13" s="21"/>
      <c r="H13" s="38"/>
      <c r="I13" s="21"/>
      <c r="J13" s="38"/>
      <c r="K13" s="27"/>
    </row>
    <row r="14" spans="1:11" x14ac:dyDescent="0.25">
      <c r="A14" s="5"/>
      <c r="B14" s="32" t="s">
        <v>5</v>
      </c>
      <c r="C14" s="33"/>
      <c r="D14" s="36"/>
      <c r="E14" s="33"/>
      <c r="F14" s="33"/>
      <c r="G14" s="12">
        <v>-1055342.6449821172</v>
      </c>
      <c r="H14" s="34"/>
      <c r="I14" s="12">
        <v>-1247650.3918309568</v>
      </c>
      <c r="J14" s="34"/>
      <c r="K14" s="12">
        <v>-812320.71455189912</v>
      </c>
    </row>
    <row r="15" spans="1:11" x14ac:dyDescent="0.25">
      <c r="B15" s="20"/>
      <c r="C15" s="21"/>
      <c r="D15" s="27"/>
      <c r="E15" s="21"/>
      <c r="F15" s="27"/>
      <c r="G15" s="21"/>
      <c r="H15" s="38"/>
      <c r="I15" s="21"/>
      <c r="J15" s="38"/>
      <c r="K15" s="27"/>
    </row>
    <row r="16" spans="1:11" x14ac:dyDescent="0.25">
      <c r="B16" s="32" t="s">
        <v>29</v>
      </c>
      <c r="C16" s="33"/>
      <c r="D16" s="36"/>
      <c r="E16" s="33"/>
      <c r="F16" s="33"/>
      <c r="G16" s="12">
        <v>-319085.99880789133</v>
      </c>
      <c r="H16" s="34"/>
      <c r="I16" s="12">
        <v>-377230.57680688531</v>
      </c>
      <c r="J16" s="34"/>
      <c r="K16" s="12">
        <v>-245607.655110258</v>
      </c>
    </row>
    <row r="17" spans="5:5" x14ac:dyDescent="0.25">
      <c r="E17" s="20"/>
    </row>
  </sheetData>
  <mergeCells count="1">
    <mergeCell ref="B4:K4"/>
  </mergeCells>
  <pageMargins left="0.7" right="0.7" top="0.75" bottom="0.75" header="0.3" footer="0.3"/>
  <pageSetup scale="91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6FA9100C5E01D9469F27E414CADA3549" ma:contentTypeVersion="28" ma:contentTypeDescription="" ma:contentTypeScope="" ma:versionID="7f145ac18a58221b0701b619d6b703fa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5371b12cbd0ca12feeca5b6edfa8e73e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2022-01-21T08:00:00+00:00</OpenedDate>
    <SignificantOrder xmlns="dc463f71-b30c-4ab2-9473-d307f9d35888">false</SignificantOrder>
    <Date1 xmlns="dc463f71-b30c-4ab2-9473-d307f9d35888">2022-07-29T07:00:00+00:00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220053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64D2B31D-F918-4649-86AE-33F003B29FEA}"/>
</file>

<file path=customXml/itemProps2.xml><?xml version="1.0" encoding="utf-8"?>
<ds:datastoreItem xmlns:ds="http://schemas.openxmlformats.org/officeDocument/2006/customXml" ds:itemID="{F0289D31-1A65-4274-98DE-5D70BDDBA9E5}"/>
</file>

<file path=customXml/itemProps3.xml><?xml version="1.0" encoding="utf-8"?>
<ds:datastoreItem xmlns:ds="http://schemas.openxmlformats.org/officeDocument/2006/customXml" ds:itemID="{F54CA62C-5DCF-488A-BC3B-263BFE6732C1}"/>
</file>

<file path=customXml/itemProps4.xml><?xml version="1.0" encoding="utf-8"?>
<ds:datastoreItem xmlns:ds="http://schemas.openxmlformats.org/officeDocument/2006/customXml" ds:itemID="{2613BC1C-036B-4ECA-BE3A-2F798DB4508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Table</vt:lpstr>
      <vt:lpstr>Sheet1!Print_Area</vt:lpstr>
      <vt:lpstr>Table!Print_Area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2022-07-13T00:38:06Z</cp:lastPrinted>
  <dcterms:created xsi:type="dcterms:W3CDTF">2022-07-12T23:10:35Z</dcterms:created>
  <dcterms:modified xsi:type="dcterms:W3CDTF">2022-07-25T21:05:54Z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{530FBC57-C02E-4749-ABA9-1ED3FCAD5DCD}</vt:lpwstr>
  </property>
  <property fmtid="{D5CDD505-2E9C-101B-9397-08002B2CF9AE}" pid="3" name="ContentTypeId">
    <vt:lpwstr>0x0101006E56B4D1795A2E4DB2F0B01679ED314A006FA9100C5E01D9469F27E414CADA3549</vt:lpwstr>
  </property>
  <property fmtid="{D5CDD505-2E9C-101B-9397-08002B2CF9AE}" pid="4" name="_docset_NoMedatataSyncRequired">
    <vt:lpwstr>False</vt:lpwstr>
  </property>
  <property fmtid="{D5CDD505-2E9C-101B-9397-08002B2CF9AE}" pid="5" name="IsEFSEC">
    <vt:bool>false</vt:bool>
  </property>
</Properties>
</file>