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 activeTab="1"/>
  </bookViews>
  <sheets>
    <sheet name="Exh.SEF-15 pg 1 " sheetId="1" r:id="rId1"/>
    <sheet name="Exh.SEF-15 pg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six6" localSheetId="1" hidden="1">{#N/A,#N/A,FALSE,"CRPT";#N/A,#N/A,FALSE,"TREND";#N/A,#N/A,FALSE,"%Curve"}</definedName>
    <definedName name="______________________six6" hidden="1">{#N/A,#N/A,FALSE,"CRPT";#N/A,#N/A,FALSE,"TREND";#N/A,#N/A,FALSE,"%Curve"}</definedName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_six6" localSheetId="1" hidden="1">{#N/A,#N/A,FALSE,"CRPT";#N/A,#N/A,FALSE,"TREND";#N/A,#N/A,FALSE,"%Curve"}</definedName>
    <definedName name="___________________six6" hidden="1">{#N/A,#N/A,FALSE,"CRPT";#N/A,#N/A,FALSE,"TREND";#N/A,#N/A,FALSE,"%Curve"}</definedName>
    <definedName name="___________________www1" localSheetId="1" hidden="1">{#N/A,#N/A,FALSE,"schA"}</definedName>
    <definedName name="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ex1" localSheetId="1" hidden="1">{#N/A,#N/A,FALSE,"Summ";#N/A,#N/A,FALSE,"General"}</definedName>
    <definedName name="_________________ex1" hidden="1">{#N/A,#N/A,FALSE,"Summ";#N/A,#N/A,FALSE,"General"}</definedName>
    <definedName name="_________________new1" localSheetId="1" hidden="1">{#N/A,#N/A,FALSE,"Summ";#N/A,#N/A,FALSE,"General"}</definedName>
    <definedName name="_________________new1" hidden="1">{#N/A,#N/A,FALSE,"Summ";#N/A,#N/A,FALSE,"General"}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ex1" localSheetId="1" hidden="1">{#N/A,#N/A,FALSE,"Summ";#N/A,#N/A,FALSE,"General"}</definedName>
    <definedName name="________________ex1" hidden="1">{#N/A,#N/A,FALSE,"Summ";#N/A,#N/A,FALSE,"General"}</definedName>
    <definedName name="________________new1" localSheetId="1" hidden="1">{#N/A,#N/A,FALSE,"Summ";#N/A,#N/A,FALSE,"General"}</definedName>
    <definedName name="________________new1" hidden="1">{#N/A,#N/A,FALSE,"Summ";#N/A,#N/A,FALSE,"General"}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ex1" localSheetId="1" hidden="1">{#N/A,#N/A,FALSE,"Summ";#N/A,#N/A,FALSE,"General"}</definedName>
    <definedName name="_______________ex1" hidden="1">{#N/A,#N/A,FALSE,"Summ";#N/A,#N/A,FALSE,"General"}</definedName>
    <definedName name="_______________new1" localSheetId="1" hidden="1">{#N/A,#N/A,FALSE,"Summ";#N/A,#N/A,FALSE,"General"}</definedName>
    <definedName name="_______________new1" hidden="1">{#N/A,#N/A,FALSE,"Summ";#N/A,#N/A,FALSE,"General"}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ex1" localSheetId="1" hidden="1">{#N/A,#N/A,FALSE,"Summ";#N/A,#N/A,FALSE,"General"}</definedName>
    <definedName name="______________ex1" hidden="1">{#N/A,#N/A,FALSE,"Summ";#N/A,#N/A,FALSE,"General"}</definedName>
    <definedName name="______________new1" localSheetId="1" hidden="1">{#N/A,#N/A,FALSE,"Summ";#N/A,#N/A,FALSE,"General"}</definedName>
    <definedName name="______________new1" hidden="1">{#N/A,#N/A,FALSE,"Summ";#N/A,#N/A,FALSE,"General"}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ex1" localSheetId="1" hidden="1">{#N/A,#N/A,FALSE,"Summ";#N/A,#N/A,FALSE,"General"}</definedName>
    <definedName name="_____________ex1" hidden="1">{#N/A,#N/A,FALSE,"Summ";#N/A,#N/A,FALSE,"General"}</definedName>
    <definedName name="_____________new1" localSheetId="1" hidden="1">{#N/A,#N/A,FALSE,"Summ";#N/A,#N/A,FALSE,"General"}</definedName>
    <definedName name="_____________new1" hidden="1">{#N/A,#N/A,FALSE,"Summ";#N/A,#N/A,FALSE,"General"}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ex1" localSheetId="1" hidden="1">{#N/A,#N/A,FALSE,"Summ";#N/A,#N/A,FALSE,"General"}</definedName>
    <definedName name="____________ex1" hidden="1">{#N/A,#N/A,FALSE,"Summ";#N/A,#N/A,FALSE,"General"}</definedName>
    <definedName name="____________new1" localSheetId="1" hidden="1">{#N/A,#N/A,FALSE,"Summ";#N/A,#N/A,FALSE,"General"}</definedName>
    <definedName name="____________new1" hidden="1">{#N/A,#N/A,FALSE,"Summ";#N/A,#N/A,FALSE,"General"}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ex1" localSheetId="1" hidden="1">{#N/A,#N/A,FALSE,"Summ";#N/A,#N/A,FALSE,"General"}</definedName>
    <definedName name="___________ex1" hidden="1">{#N/A,#N/A,FALSE,"Summ";#N/A,#N/A,FALSE,"General"}</definedName>
    <definedName name="___________new1" localSheetId="1" hidden="1">{#N/A,#N/A,FALSE,"Summ";#N/A,#N/A,FALSE,"General"}</definedName>
    <definedName name="___________new1" hidden="1">{#N/A,#N/A,FALSE,"Summ";#N/A,#N/A,FALSE,"General"}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ex1" localSheetId="1" hidden="1">{#N/A,#N/A,FALSE,"Summ";#N/A,#N/A,FALSE,"General"}</definedName>
    <definedName name="__________ex1" hidden="1">{#N/A,#N/A,FALSE,"Summ";#N/A,#N/A,FALSE,"General"}</definedName>
    <definedName name="__________new1" localSheetId="1" hidden="1">{#N/A,#N/A,FALSE,"Summ";#N/A,#N/A,FALSE,"General"}</definedName>
    <definedName name="__________new1" hidden="1">{#N/A,#N/A,FALSE,"Summ";#N/A,#N/A,FALSE,"General"}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ex1" localSheetId="1" hidden="1">{#N/A,#N/A,FALSE,"Summ";#N/A,#N/A,FALSE,"General"}</definedName>
    <definedName name="_________ex1" hidden="1">{#N/A,#N/A,FALSE,"Summ";#N/A,#N/A,FALSE,"General"}</definedName>
    <definedName name="_________new1" localSheetId="1" hidden="1">{#N/A,#N/A,FALSE,"Summ";#N/A,#N/A,FALSE,"General"}</definedName>
    <definedName name="_________new1" hidden="1">{#N/A,#N/A,FALSE,"Summ";#N/A,#N/A,FALSE,"General"}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ex1" localSheetId="1" hidden="1">{#N/A,#N/A,FALSE,"Summ";#N/A,#N/A,FALSE,"General"}</definedName>
    <definedName name="________ex1" hidden="1">{#N/A,#N/A,FALSE,"Summ";#N/A,#N/A,FALSE,"General"}</definedName>
    <definedName name="________new1" localSheetId="1" hidden="1">{#N/A,#N/A,FALSE,"Summ";#N/A,#N/A,FALSE,"General"}</definedName>
    <definedName name="________new1" hidden="1">{#N/A,#N/A,FALSE,"Summ";#N/A,#N/A,FALSE,"General"}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{#N/A,#N/A,FALSE,"Coversheet";#N/A,#N/A,FALSE,"QA"}</definedName>
    <definedName name="u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B32" i="2"/>
  <c r="C21" i="2"/>
  <c r="B21" i="2"/>
  <c r="B8" i="2"/>
  <c r="C8" i="2"/>
  <c r="C22" i="2"/>
  <c r="C33" i="2" s="1"/>
  <c r="B24" i="1"/>
  <c r="B23" i="1"/>
  <c r="E24" i="1"/>
  <c r="D24" i="1"/>
  <c r="B22" i="1"/>
  <c r="B21" i="1"/>
  <c r="B20" i="1"/>
  <c r="B19" i="1"/>
  <c r="B18" i="1"/>
  <c r="B17" i="1"/>
  <c r="B16" i="1"/>
  <c r="E17" i="1"/>
  <c r="B15" i="1"/>
  <c r="B14" i="1"/>
  <c r="D17" i="1"/>
  <c r="B12" i="1"/>
  <c r="B11" i="1"/>
  <c r="B10" i="1"/>
  <c r="B9" i="1"/>
  <c r="B8" i="1"/>
  <c r="B7" i="1"/>
  <c r="B6" i="1"/>
  <c r="B22" i="2" l="1"/>
  <c r="B33" i="2" s="1"/>
</calcChain>
</file>

<file path=xl/sharedStrings.xml><?xml version="1.0" encoding="utf-8"?>
<sst xmlns="http://schemas.openxmlformats.org/spreadsheetml/2006/main" count="51" uniqueCount="46">
  <si>
    <t>Summary of Requested O&amp;M</t>
  </si>
  <si>
    <t>Row</t>
  </si>
  <si>
    <t>Description</t>
  </si>
  <si>
    <t>Board approved target</t>
  </si>
  <si>
    <t>Add: Incremental Wildfire Costs</t>
  </si>
  <si>
    <t>Add: Phase 2 Decarb Study Costs</t>
  </si>
  <si>
    <t>Add: Participatory Funding</t>
  </si>
  <si>
    <t>Add: LTIP</t>
  </si>
  <si>
    <t>Total Approved Plan as Adjusted</t>
  </si>
  <si>
    <t>Remove Non-Utility/Non-Rate Case (Puget LNG, Low Income Amort, Green Power)</t>
  </si>
  <si>
    <t>Remove Items Recovered Elsewhere (Colstrip, Transp Elect, Unselected CETA projects)</t>
  </si>
  <si>
    <t>Regulatory Adjustments (mainly RSIs on above and GAAP Pension to regulatory)</t>
  </si>
  <si>
    <t>Total Requested O&amp;M</t>
  </si>
  <si>
    <t>Base Rates</t>
  </si>
  <si>
    <t>Schedule 141CGR - Clean Generation Resources Tracker</t>
  </si>
  <si>
    <t>Schedule 141WFP - Wildfire Prevention Cost Recovery Adjustment</t>
  </si>
  <si>
    <t>Schedule 141DCARB - Decarbonization Rate Adjustment</t>
  </si>
  <si>
    <t>Remove Non-Utility/Non-Rate Case</t>
  </si>
  <si>
    <t>Puget LNG</t>
  </si>
  <si>
    <t>Low Income Amortization</t>
  </si>
  <si>
    <t>Green Power Certificates  [p]</t>
  </si>
  <si>
    <t>Subtotal Remove Non-Utility/Non-Rate Case</t>
  </si>
  <si>
    <t>Remove Items Recovered Separately:</t>
  </si>
  <si>
    <t>Beaver Creek (Schedule 141CGR)</t>
  </si>
  <si>
    <t>Unselected CETA Projects (Schedule 141CGR)</t>
  </si>
  <si>
    <t>Wildfire Tracker (Schedule  141WFD)</t>
  </si>
  <si>
    <t>Targeted Electrification Program Pilot Phase 2 (Schedule 141DCARB)</t>
  </si>
  <si>
    <t>Tacoma LNG Facility (Schedule 141LNG)  [p]</t>
  </si>
  <si>
    <t>Colstrip (Schedule 141COL)</t>
  </si>
  <si>
    <t>Add Incremental Items:</t>
  </si>
  <si>
    <t>Participatory Funding</t>
  </si>
  <si>
    <t>Long Term Incentive Program</t>
  </si>
  <si>
    <t>Payroll Taxes removed above [p]</t>
  </si>
  <si>
    <t>Subtotal Adjustments for Items Recovered Separately</t>
  </si>
  <si>
    <t>Subtotal Before Regulatory Adjustments</t>
  </si>
  <si>
    <t>Regulatory Adjustments:</t>
  </si>
  <si>
    <t>Adjust Filing Fees to match revenues</t>
  </si>
  <si>
    <t>Adjust Bad Debt to 3 year average</t>
  </si>
  <si>
    <t>Add normalized Rate Case Expense</t>
  </si>
  <si>
    <t>Add Interest on Customer Deposits</t>
  </si>
  <si>
    <t>Adjust Pension Expense to 4 year average of payouts</t>
  </si>
  <si>
    <t>Adjust Storm to a 6 year average</t>
  </si>
  <si>
    <t>Adjust Incentive to 4 year average</t>
  </si>
  <si>
    <t>Subtotal Regulatory Adjustments</t>
  </si>
  <si>
    <t>Transportation Electrification Program (Schedule 141TEP)  [p]</t>
  </si>
  <si>
    <t>Adjust Injuries and Damages to 3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</si>
</sst>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/>
    <xf numFmtId="41" fontId="0" fillId="0" borderId="0" xfId="0" applyNumberFormat="1"/>
    <xf numFmtId="165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ont="1" applyFill="1" applyBorder="1"/>
    <xf numFmtId="165" fontId="0" fillId="0" borderId="1" xfId="0" applyNumberFormat="1" applyFont="1" applyFill="1" applyBorder="1"/>
    <xf numFmtId="165" fontId="0" fillId="0" borderId="1" xfId="0" applyNumberFormat="1" applyFont="1" applyBorder="1"/>
    <xf numFmtId="164" fontId="0" fillId="0" borderId="0" xfId="0" applyNumberFormat="1" applyFont="1"/>
    <xf numFmtId="164" fontId="0" fillId="0" borderId="2" xfId="0" applyNumberFormat="1" applyBorder="1"/>
    <xf numFmtId="42" fontId="0" fillId="0" borderId="0" xfId="0" applyNumberFormat="1"/>
    <xf numFmtId="165" fontId="0" fillId="0" borderId="0" xfId="0" applyNumberFormat="1"/>
    <xf numFmtId="42" fontId="0" fillId="0" borderId="2" xfId="0" applyNumberFormat="1" applyBorder="1"/>
    <xf numFmtId="37" fontId="1" fillId="0" borderId="0" xfId="0" applyNumberFormat="1" applyFont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1" fontId="0" fillId="0" borderId="3" xfId="0" applyNumberFormat="1" applyBorder="1"/>
    <xf numFmtId="0" fontId="0" fillId="0" borderId="3" xfId="0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workbookViewId="0">
      <selection activeCell="C23" sqref="C23"/>
    </sheetView>
  </sheetViews>
  <sheetFormatPr defaultRowHeight="15" x14ac:dyDescent="0.25"/>
  <cols>
    <col min="2" max="2" width="4.7109375" customWidth="1"/>
    <col min="3" max="3" width="79.42578125" bestFit="1" customWidth="1"/>
    <col min="4" max="4" width="13.7109375" bestFit="1" customWidth="1"/>
    <col min="5" max="5" width="14.28515625" bestFit="1" customWidth="1"/>
    <col min="8" max="8" width="13.28515625" customWidth="1"/>
    <col min="9" max="11" width="12.5703125" bestFit="1" customWidth="1"/>
  </cols>
  <sheetData>
    <row r="2" spans="2:5" x14ac:dyDescent="0.25">
      <c r="B2" s="1" t="s">
        <v>0</v>
      </c>
      <c r="C2" s="1"/>
      <c r="D2" s="2"/>
      <c r="E2" s="2"/>
    </row>
    <row r="3" spans="2:5" x14ac:dyDescent="0.25">
      <c r="B3" s="1"/>
      <c r="C3" s="1"/>
      <c r="D3" s="2"/>
      <c r="E3" s="2"/>
    </row>
    <row r="4" spans="2:5" x14ac:dyDescent="0.25">
      <c r="B4" s="3" t="s">
        <v>1</v>
      </c>
      <c r="C4" s="3" t="s">
        <v>2</v>
      </c>
      <c r="D4" s="3">
        <v>2025</v>
      </c>
      <c r="E4" s="3">
        <v>2026</v>
      </c>
    </row>
    <row r="6" spans="2:5" x14ac:dyDescent="0.25">
      <c r="B6" s="4">
        <f>ROW()</f>
        <v>6</v>
      </c>
      <c r="C6" t="s">
        <v>3</v>
      </c>
      <c r="D6" s="5">
        <v>848000000</v>
      </c>
      <c r="E6" s="5">
        <v>876000000</v>
      </c>
    </row>
    <row r="7" spans="2:5" x14ac:dyDescent="0.25">
      <c r="B7" s="4">
        <f>ROW()</f>
        <v>7</v>
      </c>
      <c r="D7" s="6"/>
      <c r="E7" s="6"/>
    </row>
    <row r="8" spans="2:5" x14ac:dyDescent="0.25">
      <c r="B8" s="4">
        <f>ROW()</f>
        <v>8</v>
      </c>
      <c r="C8" t="s">
        <v>4</v>
      </c>
      <c r="D8" s="7">
        <v>3329579.4084999999</v>
      </c>
      <c r="E8" s="8">
        <v>3819757.0811999994</v>
      </c>
    </row>
    <row r="9" spans="2:5" x14ac:dyDescent="0.25">
      <c r="B9" s="4">
        <f>ROW()</f>
        <v>9</v>
      </c>
      <c r="C9" t="s">
        <v>5</v>
      </c>
      <c r="D9" s="7">
        <v>10600000</v>
      </c>
      <c r="E9" s="8">
        <v>11700000</v>
      </c>
    </row>
    <row r="10" spans="2:5" x14ac:dyDescent="0.25">
      <c r="B10" s="4">
        <f>ROW()</f>
        <v>10</v>
      </c>
      <c r="C10" t="s">
        <v>6</v>
      </c>
      <c r="D10" s="9">
        <v>0</v>
      </c>
      <c r="E10" s="8">
        <v>0</v>
      </c>
    </row>
    <row r="11" spans="2:5" x14ac:dyDescent="0.25">
      <c r="B11" s="4">
        <f>ROW()</f>
        <v>11</v>
      </c>
      <c r="C11" t="s">
        <v>7</v>
      </c>
      <c r="D11" s="10">
        <v>966856</v>
      </c>
      <c r="E11" s="11">
        <v>1000696</v>
      </c>
    </row>
    <row r="12" spans="2:5" x14ac:dyDescent="0.25">
      <c r="B12" s="4">
        <f>ROW()</f>
        <v>12</v>
      </c>
      <c r="C12" t="s">
        <v>8</v>
      </c>
      <c r="D12" s="5">
        <v>862896435.31751466</v>
      </c>
      <c r="E12" s="5">
        <v>892520452.71052587</v>
      </c>
    </row>
    <row r="13" spans="2:5" x14ac:dyDescent="0.25">
      <c r="B13" s="4"/>
      <c r="D13" s="12"/>
      <c r="E13" s="12"/>
    </row>
    <row r="14" spans="2:5" x14ac:dyDescent="0.25">
      <c r="B14" s="4">
        <f>ROW()</f>
        <v>14</v>
      </c>
      <c r="C14" t="s">
        <v>9</v>
      </c>
      <c r="D14" s="6">
        <v>-72755380.268170595</v>
      </c>
      <c r="E14" s="6">
        <v>-71199304.493031591</v>
      </c>
    </row>
    <row r="15" spans="2:5" x14ac:dyDescent="0.25">
      <c r="B15" s="4">
        <f>ROW()</f>
        <v>15</v>
      </c>
      <c r="C15" t="s">
        <v>10</v>
      </c>
      <c r="D15" s="6">
        <v>-45340995.1720502</v>
      </c>
      <c r="E15" s="6">
        <v>-29684164.536749803</v>
      </c>
    </row>
    <row r="16" spans="2:5" x14ac:dyDescent="0.25">
      <c r="B16" s="4">
        <f>ROW()</f>
        <v>16</v>
      </c>
      <c r="C16" t="s">
        <v>11</v>
      </c>
      <c r="D16" s="6">
        <v>-24542602.50272359</v>
      </c>
      <c r="E16" s="6">
        <v>-34063462.544054806</v>
      </c>
    </row>
    <row r="17" spans="2:11" ht="15.75" thickBot="1" x14ac:dyDescent="0.3">
      <c r="B17" s="4">
        <f>ROW()</f>
        <v>17</v>
      </c>
      <c r="C17" t="s">
        <v>12</v>
      </c>
      <c r="D17" s="13">
        <f>SUM(D12:D16)</f>
        <v>720257457.37457025</v>
      </c>
      <c r="E17" s="13">
        <f>SUM(E12:E16)</f>
        <v>757573521.13668966</v>
      </c>
    </row>
    <row r="18" spans="2:11" ht="15.75" thickTop="1" x14ac:dyDescent="0.25">
      <c r="B18" s="4">
        <f>ROW()</f>
        <v>18</v>
      </c>
    </row>
    <row r="19" spans="2:11" x14ac:dyDescent="0.25">
      <c r="B19" s="4">
        <f>ROW()</f>
        <v>19</v>
      </c>
    </row>
    <row r="20" spans="2:11" x14ac:dyDescent="0.25">
      <c r="B20" s="4">
        <f>ROW()</f>
        <v>20</v>
      </c>
      <c r="C20" t="s">
        <v>13</v>
      </c>
      <c r="D20" s="14">
        <v>678539269.1980902</v>
      </c>
      <c r="E20" s="14">
        <v>713787535.92538321</v>
      </c>
      <c r="J20" s="15"/>
      <c r="K20" s="15"/>
    </row>
    <row r="21" spans="2:11" x14ac:dyDescent="0.25">
      <c r="B21" s="4">
        <f>ROW()</f>
        <v>21</v>
      </c>
      <c r="C21" t="s">
        <v>14</v>
      </c>
      <c r="D21" s="6">
        <v>13631606.0000004</v>
      </c>
      <c r="E21" s="6">
        <v>13904238</v>
      </c>
    </row>
    <row r="22" spans="2:11" x14ac:dyDescent="0.25">
      <c r="B22" s="4">
        <f>ROW()</f>
        <v>22</v>
      </c>
      <c r="C22" t="s">
        <v>15</v>
      </c>
      <c r="D22" s="6">
        <v>17486582.176479653</v>
      </c>
      <c r="E22" s="6">
        <v>18181747.211306371</v>
      </c>
    </row>
    <row r="23" spans="2:11" x14ac:dyDescent="0.25">
      <c r="B23" s="4">
        <f>ROW()</f>
        <v>23</v>
      </c>
      <c r="C23" t="s">
        <v>16</v>
      </c>
      <c r="D23" s="6">
        <v>10600000</v>
      </c>
      <c r="E23" s="6">
        <v>11700000</v>
      </c>
    </row>
    <row r="24" spans="2:11" ht="15.75" thickBot="1" x14ac:dyDescent="0.3">
      <c r="B24" s="4">
        <f>ROW()</f>
        <v>24</v>
      </c>
      <c r="C24" t="s">
        <v>12</v>
      </c>
      <c r="D24" s="16">
        <f>SUM(D20:D23)</f>
        <v>720257457.37457025</v>
      </c>
      <c r="E24" s="16">
        <f>SUM(E20:E23)</f>
        <v>757573521.13668954</v>
      </c>
    </row>
    <row r="25" spans="2:11" ht="15.75" thickTop="1" x14ac:dyDescent="0.25">
      <c r="B25" s="4"/>
      <c r="D25" s="17"/>
      <c r="E25" s="17"/>
    </row>
    <row r="27" spans="2:11" x14ac:dyDescent="0.25">
      <c r="C27" s="18"/>
    </row>
  </sheetData>
  <pageMargins left="0.7" right="0.7" top="0.75" bottom="0.75" header="0.3" footer="0.3"/>
  <pageSetup scale="75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workbookViewId="0">
      <pane xSplit="1" ySplit="2" topLeftCell="B3" activePane="bottomRight" state="frozen"/>
      <selection activeCell="C32" sqref="C32"/>
      <selection pane="topRight" activeCell="C32" sqref="C32"/>
      <selection pane="bottomLeft" activeCell="C32" sqref="C32"/>
      <selection pane="bottomRight" activeCell="A29" sqref="A29"/>
    </sheetView>
  </sheetViews>
  <sheetFormatPr defaultRowHeight="15" outlineLevelRow="1" x14ac:dyDescent="0.25"/>
  <cols>
    <col min="1" max="1" width="63.7109375" bestFit="1" customWidth="1"/>
    <col min="2" max="2" width="13.7109375" bestFit="1" customWidth="1"/>
    <col min="3" max="3" width="14" bestFit="1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3" t="s">
        <v>2</v>
      </c>
      <c r="B2" s="3">
        <v>2025</v>
      </c>
      <c r="C2" s="3">
        <v>2026</v>
      </c>
    </row>
    <row r="3" spans="1:3" x14ac:dyDescent="0.25">
      <c r="A3" t="s">
        <v>8</v>
      </c>
      <c r="B3" s="12">
        <v>862896435.31751466</v>
      </c>
      <c r="C3" s="12">
        <v>892520452.71052587</v>
      </c>
    </row>
    <row r="4" spans="1:3" outlineLevel="1" x14ac:dyDescent="0.25">
      <c r="A4" t="s">
        <v>17</v>
      </c>
    </row>
    <row r="5" spans="1:3" outlineLevel="1" x14ac:dyDescent="0.25">
      <c r="A5" s="19" t="s">
        <v>18</v>
      </c>
      <c r="B5" s="6">
        <v>-11865590.0000004</v>
      </c>
      <c r="C5" s="6">
        <v>-14088537</v>
      </c>
    </row>
    <row r="6" spans="1:3" outlineLevel="1" x14ac:dyDescent="0.25">
      <c r="A6" s="19" t="s">
        <v>19</v>
      </c>
      <c r="B6" s="6">
        <v>-58577499.092952497</v>
      </c>
      <c r="C6" s="6">
        <v>-54699875.194072396</v>
      </c>
    </row>
    <row r="7" spans="1:3" outlineLevel="1" x14ac:dyDescent="0.25">
      <c r="A7" s="19" t="s">
        <v>20</v>
      </c>
      <c r="B7" s="6">
        <v>-2312291.1752176997</v>
      </c>
      <c r="C7" s="6">
        <v>-2410892.2989591998</v>
      </c>
    </row>
    <row r="8" spans="1:3" x14ac:dyDescent="0.25">
      <c r="A8" s="20" t="s">
        <v>21</v>
      </c>
      <c r="B8" s="21">
        <f>SUM(B5:B7)</f>
        <v>-72755380.268170595</v>
      </c>
      <c r="C8" s="21">
        <f>SUM(C5:C7)</f>
        <v>-71199304.493031591</v>
      </c>
    </row>
    <row r="9" spans="1:3" outlineLevel="1" x14ac:dyDescent="0.25">
      <c r="A9" s="4" t="s">
        <v>22</v>
      </c>
      <c r="B9" s="22"/>
      <c r="C9" s="22"/>
    </row>
    <row r="10" spans="1:3" outlineLevel="1" x14ac:dyDescent="0.25">
      <c r="A10" s="19" t="s">
        <v>23</v>
      </c>
      <c r="B10" s="6">
        <v>-13631606.0000004</v>
      </c>
      <c r="C10" s="6">
        <v>-13904238</v>
      </c>
    </row>
    <row r="11" spans="1:3" outlineLevel="1" x14ac:dyDescent="0.25">
      <c r="A11" s="19" t="s">
        <v>24</v>
      </c>
      <c r="B11" s="6">
        <v>-1949209.0000008</v>
      </c>
      <c r="C11" s="6">
        <v>-10580634</v>
      </c>
    </row>
    <row r="12" spans="1:3" outlineLevel="1" x14ac:dyDescent="0.25">
      <c r="A12" s="19" t="s">
        <v>25</v>
      </c>
      <c r="B12" s="6">
        <v>-17486582.176479653</v>
      </c>
      <c r="C12" s="6">
        <v>-18181747.211306371</v>
      </c>
    </row>
    <row r="13" spans="1:3" outlineLevel="1" x14ac:dyDescent="0.25">
      <c r="A13" s="19" t="s">
        <v>26</v>
      </c>
      <c r="B13" s="6">
        <v>-10600000</v>
      </c>
      <c r="C13" s="6">
        <v>-11700000</v>
      </c>
    </row>
    <row r="14" spans="1:3" outlineLevel="1" x14ac:dyDescent="0.25">
      <c r="A14" s="19" t="s">
        <v>27</v>
      </c>
      <c r="B14" s="6">
        <v>-5384273.4920495991</v>
      </c>
      <c r="C14" s="6">
        <v>-5388402.5367496004</v>
      </c>
    </row>
    <row r="15" spans="1:3" outlineLevel="1" x14ac:dyDescent="0.25">
      <c r="A15" s="19" t="s">
        <v>28</v>
      </c>
      <c r="B15" s="6">
        <v>-27904517.680000097</v>
      </c>
      <c r="C15" s="6">
        <v>-3366300</v>
      </c>
    </row>
    <row r="16" spans="1:3" outlineLevel="1" x14ac:dyDescent="0.25">
      <c r="A16" s="19" t="s">
        <v>44</v>
      </c>
      <c r="B16" s="6">
        <v>-10102994.9999997</v>
      </c>
      <c r="C16" s="6">
        <v>-10348828.000000199</v>
      </c>
    </row>
    <row r="17" spans="1:3" outlineLevel="1" x14ac:dyDescent="0.25">
      <c r="A17" s="4" t="s">
        <v>29</v>
      </c>
      <c r="B17" s="6"/>
      <c r="C17" s="6"/>
    </row>
    <row r="18" spans="1:3" outlineLevel="1" x14ac:dyDescent="0.25">
      <c r="A18" s="19" t="s">
        <v>30</v>
      </c>
      <c r="B18" s="6"/>
      <c r="C18" s="6"/>
    </row>
    <row r="19" spans="1:3" outlineLevel="1" x14ac:dyDescent="0.25">
      <c r="A19" s="19" t="s">
        <v>31</v>
      </c>
      <c r="B19" s="6">
        <v>0</v>
      </c>
      <c r="C19" s="6">
        <v>0</v>
      </c>
    </row>
    <row r="20" spans="1:3" outlineLevel="1" x14ac:dyDescent="0.25">
      <c r="A20" s="19" t="s">
        <v>32</v>
      </c>
      <c r="B20" s="6">
        <v>197458.63803249999</v>
      </c>
      <c r="C20" s="6">
        <v>209154.62636249998</v>
      </c>
    </row>
    <row r="21" spans="1:3" x14ac:dyDescent="0.25">
      <c r="A21" s="20" t="s">
        <v>33</v>
      </c>
      <c r="B21" s="21">
        <f>SUM(B9:B20)</f>
        <v>-86861724.710497752</v>
      </c>
      <c r="C21" s="21">
        <f>SUM(C9:C20)</f>
        <v>-73260995.121693671</v>
      </c>
    </row>
    <row r="22" spans="1:3" x14ac:dyDescent="0.25">
      <c r="A22" s="20" t="s">
        <v>34</v>
      </c>
      <c r="B22" s="23">
        <f>B3+B21+B8</f>
        <v>703279330.33884633</v>
      </c>
      <c r="C22" s="23">
        <f>C3+C21+C8</f>
        <v>748060153.09580052</v>
      </c>
    </row>
    <row r="23" spans="1:3" outlineLevel="1" x14ac:dyDescent="0.25">
      <c r="A23" s="4" t="s">
        <v>35</v>
      </c>
    </row>
    <row r="24" spans="1:3" outlineLevel="1" x14ac:dyDescent="0.25">
      <c r="A24" s="19" t="s">
        <v>36</v>
      </c>
      <c r="B24" s="6">
        <v>-9586219.7486897409</v>
      </c>
      <c r="C24" s="6">
        <v>-10959569.481357358</v>
      </c>
    </row>
    <row r="25" spans="1:3" outlineLevel="1" x14ac:dyDescent="0.25">
      <c r="A25" s="19" t="s">
        <v>37</v>
      </c>
      <c r="B25" s="6">
        <v>-8935610.9262298904</v>
      </c>
      <c r="C25" s="6">
        <v>-11787606.144792732</v>
      </c>
    </row>
    <row r="26" spans="1:3" outlineLevel="1" x14ac:dyDescent="0.25">
      <c r="A26" s="19" t="s">
        <v>38</v>
      </c>
      <c r="B26" s="6">
        <v>2826800</v>
      </c>
      <c r="C26" s="6">
        <v>2826800</v>
      </c>
    </row>
    <row r="27" spans="1:3" outlineLevel="1" x14ac:dyDescent="0.25">
      <c r="A27" s="19" t="s">
        <v>39</v>
      </c>
      <c r="B27" s="6">
        <v>161821.67969425002</v>
      </c>
      <c r="C27" s="6">
        <v>161821.67969425002</v>
      </c>
    </row>
    <row r="28" spans="1:3" outlineLevel="1" x14ac:dyDescent="0.25">
      <c r="A28" s="19" t="s">
        <v>40</v>
      </c>
      <c r="B28" s="6">
        <v>-11316385.990705531</v>
      </c>
      <c r="C28" s="6">
        <v>-12350046.786760312</v>
      </c>
    </row>
    <row r="29" spans="1:3" outlineLevel="1" x14ac:dyDescent="0.25">
      <c r="A29" s="19" t="s">
        <v>45</v>
      </c>
      <c r="B29" s="6">
        <v>184553.71741118073</v>
      </c>
      <c r="C29" s="6">
        <v>-13409.958883039886</v>
      </c>
    </row>
    <row r="30" spans="1:3" outlineLevel="1" x14ac:dyDescent="0.25">
      <c r="A30" s="19" t="s">
        <v>41</v>
      </c>
      <c r="B30" s="6">
        <v>-38803.18181999994</v>
      </c>
      <c r="C30" s="6">
        <v>-19344.056600001059</v>
      </c>
    </row>
    <row r="31" spans="1:3" outlineLevel="1" x14ac:dyDescent="0.25">
      <c r="A31" s="19" t="s">
        <v>42</v>
      </c>
      <c r="B31" s="6">
        <v>2161241.9476161469</v>
      </c>
      <c r="C31" s="6">
        <v>-1922107.7953556143</v>
      </c>
    </row>
    <row r="32" spans="1:3" x14ac:dyDescent="0.25">
      <c r="A32" s="20" t="s">
        <v>43</v>
      </c>
      <c r="B32" s="21">
        <f>SUM(B24:B31)</f>
        <v>-24542602.50272359</v>
      </c>
      <c r="C32" s="21">
        <f>SUM(C24:C31)</f>
        <v>-34063462.544054806</v>
      </c>
    </row>
    <row r="33" spans="1:3" ht="15.75" thickBot="1" x14ac:dyDescent="0.3">
      <c r="A33" s="4" t="s">
        <v>12</v>
      </c>
      <c r="B33" s="16">
        <f>B22+B32</f>
        <v>678736727.83612275</v>
      </c>
      <c r="C33" s="16">
        <f>C22+C32</f>
        <v>713996690.55174565</v>
      </c>
    </row>
    <row r="34" spans="1:3" ht="15.75" thickTop="1" x14ac:dyDescent="0.25">
      <c r="B34" s="17"/>
      <c r="C34" s="17"/>
    </row>
    <row r="36" spans="1:3" x14ac:dyDescent="0.25">
      <c r="B36" s="6"/>
    </row>
    <row r="37" spans="1:3" x14ac:dyDescent="0.25">
      <c r="B37" s="6"/>
    </row>
    <row r="38" spans="1:3" x14ac:dyDescent="0.25">
      <c r="B38" s="6"/>
    </row>
  </sheetData>
  <pageMargins left="0.7" right="0.7" top="0.75" bottom="0.75" header="0.3" footer="0.3"/>
  <pageSetup scale="9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DBAA27-4B24-4136-8FB1-BD2900C1F1E4}"/>
</file>

<file path=customXml/itemProps2.xml><?xml version="1.0" encoding="utf-8"?>
<ds:datastoreItem xmlns:ds="http://schemas.openxmlformats.org/officeDocument/2006/customXml" ds:itemID="{C96016BE-2340-4619-AA0C-53F0F3A5052A}"/>
</file>

<file path=customXml/itemProps3.xml><?xml version="1.0" encoding="utf-8"?>
<ds:datastoreItem xmlns:ds="http://schemas.openxmlformats.org/officeDocument/2006/customXml" ds:itemID="{BE03CCD6-8251-4D5F-9637-DE533BF7FE3A}"/>
</file>

<file path=customXml/itemProps4.xml><?xml version="1.0" encoding="utf-8"?>
<ds:datastoreItem xmlns:ds="http://schemas.openxmlformats.org/officeDocument/2006/customXml" ds:itemID="{CDA5B620-4522-4EA1-BDE8-913E59372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Exh.SEF-15 pg 1 </vt:lpstr>
      <vt:lpstr>Exh.SEF-15 pg 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cp:lastPrinted>2024-02-07T03:02:54Z</cp:lastPrinted>
  <dcterms:created xsi:type="dcterms:W3CDTF">2024-02-07T02:58:48Z</dcterms:created>
  <dcterms:modified xsi:type="dcterms:W3CDTF">2024-02-09T16:27:26Z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