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rector_utc_wa_gov/Documents/Colstrip/Andrew Testimony/Exhibits/renumbered/"/>
    </mc:Choice>
  </mc:AlternateContent>
  <xr:revisionPtr revIDLastSave="14" documentId="8_{395BE7AA-2951-4182-A8A2-02DC919DD8F3}" xr6:coauthVersionLast="45" xr6:coauthVersionMax="45" xr10:uidLastSave="{9BCDCDFC-9C4D-4A35-9128-E2E12165D540}"/>
  <bookViews>
    <workbookView xWindow="-120" yWindow="-120" windowWidth="29040" windowHeight="17640" tabRatio="808" activeTab="4" xr2:uid="{61073133-905E-4DCE-901A-A9A4182B1A4F}"/>
  </bookViews>
  <sheets>
    <sheet name="Expected Reduction in Emissions" sheetId="1" r:id="rId1"/>
    <sheet name="Av. Emissions of Cont. Opers." sheetId="2" r:id="rId2"/>
    <sheet name="Ave. Emissions of NWE PPA" sheetId="4" r:id="rId3"/>
    <sheet name="Exp. Emissions of Mkt Purchases" sheetId="5" r:id="rId4"/>
    <sheet name="Exp. Emissions of Repl. Peaking" sheetId="7" r:id="rId5"/>
  </sheets>
  <definedNames>
    <definedName name="_xlnm.Print_Area" localSheetId="1">'Av. Emissions of Cont. Opers.'!$A$1:$C$17</definedName>
    <definedName name="_xlnm.Print_Area" localSheetId="2">'Ave. Emissions of NWE PPA'!$A$1:$G$12</definedName>
    <definedName name="_xlnm.Print_Area" localSheetId="3">'Exp. Emissions of Mkt Purchases'!$A$1:$G$12</definedName>
    <definedName name="_xlnm.Print_Area" localSheetId="4">'Exp. Emissions of Repl. Peaking'!$A$1:$G$25</definedName>
    <definedName name="_xlnm.Print_Area" localSheetId="0">'Expected Reduction in Emissions'!$A$1:$G$14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C9" i="1"/>
  <c r="G19" i="7" l="1"/>
  <c r="F19" i="7"/>
  <c r="E19" i="7"/>
  <c r="D19" i="7"/>
  <c r="C19" i="7"/>
  <c r="F18" i="7"/>
  <c r="F20" i="7" s="1"/>
  <c r="F17" i="7"/>
  <c r="E17" i="7"/>
  <c r="E18" i="7" s="1"/>
  <c r="E20" i="7" s="1"/>
  <c r="D17" i="7"/>
  <c r="D18" i="7" s="1"/>
  <c r="D20" i="7" s="1"/>
  <c r="C17" i="7"/>
  <c r="C18" i="7" s="1"/>
  <c r="C20" i="7" s="1"/>
  <c r="G15" i="7"/>
  <c r="G17" i="7" s="1"/>
  <c r="G18" i="7" s="1"/>
  <c r="G20" i="7" s="1"/>
  <c r="F15" i="7"/>
  <c r="E15" i="7"/>
  <c r="D15" i="7"/>
  <c r="C15" i="7"/>
  <c r="G8" i="7"/>
  <c r="F8" i="7"/>
  <c r="E8" i="7"/>
  <c r="D8" i="7"/>
  <c r="C8" i="7"/>
  <c r="F10" i="1" l="1"/>
  <c r="G10" i="1"/>
  <c r="E10" i="1"/>
  <c r="D10" i="1"/>
  <c r="C10" i="1"/>
  <c r="G8" i="5"/>
  <c r="G8" i="1" s="1"/>
  <c r="F8" i="5"/>
  <c r="F8" i="1" s="1"/>
  <c r="E8" i="5"/>
  <c r="E8" i="1" s="1"/>
  <c r="D8" i="5"/>
  <c r="D8" i="1" s="1"/>
  <c r="C8" i="5"/>
  <c r="C8" i="1" s="1"/>
  <c r="G9" i="4"/>
  <c r="F9" i="4"/>
  <c r="E9" i="4"/>
  <c r="D9" i="4"/>
  <c r="C9" i="4"/>
  <c r="C14" i="2"/>
  <c r="C6" i="4" s="1"/>
  <c r="C10" i="4" s="1"/>
  <c r="C7" i="1" s="1"/>
  <c r="B14" i="2"/>
  <c r="C13" i="2"/>
  <c r="C12" i="2"/>
  <c r="C11" i="2"/>
  <c r="C10" i="2"/>
  <c r="C9" i="2"/>
  <c r="C8" i="2"/>
  <c r="C7" i="2"/>
  <c r="C6" i="2"/>
  <c r="C5" i="2"/>
  <c r="C6" i="1" l="1"/>
  <c r="F6" i="4"/>
  <c r="D6" i="1"/>
  <c r="G6" i="4"/>
  <c r="F6" i="1"/>
  <c r="G6" i="1"/>
  <c r="D6" i="4"/>
  <c r="D10" i="4" s="1"/>
  <c r="D7" i="1" s="1"/>
  <c r="E6" i="4"/>
  <c r="E10" i="4" s="1"/>
  <c r="E7" i="1" s="1"/>
  <c r="E6" i="1"/>
  <c r="F10" i="4"/>
  <c r="F7" i="1" s="1"/>
  <c r="G10" i="4"/>
  <c r="G7" i="1" s="1"/>
  <c r="C12" i="1" l="1"/>
</calcChain>
</file>

<file path=xl/sharedStrings.xml><?xml version="1.0" encoding="utf-8"?>
<sst xmlns="http://schemas.openxmlformats.org/spreadsheetml/2006/main" count="106" uniqueCount="56">
  <si>
    <t>Annual Average</t>
  </si>
  <si>
    <t>Year</t>
  </si>
  <si>
    <r>
      <t>Total Annual Output
(Metric Tons of CO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</si>
  <si>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t>[A]</t>
  </si>
  <si>
    <t>[B]</t>
  </si>
  <si>
    <t>[C]</t>
  </si>
  <si>
    <t>Year 1</t>
  </si>
  <si>
    <t>Year 2</t>
  </si>
  <si>
    <t>Year 3</t>
  </si>
  <si>
    <t>Year 4</t>
  </si>
  <si>
    <t>Year 5</t>
  </si>
  <si>
    <r>
      <t>Average Emissions of PSE's Share of Unit 4 (MT of CO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) </t>
    </r>
  </si>
  <si>
    <t>[D]</t>
  </si>
  <si>
    <r>
      <t xml:space="preserve">Ratio of Capacity of NWE PPA to Capacity of PSE's Current Share of Unit 4
</t>
    </r>
    <r>
      <rPr>
        <b/>
        <sz val="8"/>
        <color theme="1"/>
        <rFont val="Times New Roman"/>
        <family val="1"/>
      </rPr>
      <t xml:space="preserve">[D] = [C] </t>
    </r>
    <r>
      <rPr>
        <b/>
        <sz val="8"/>
        <color theme="1"/>
        <rFont val="Calibri"/>
        <family val="2"/>
      </rPr>
      <t>÷</t>
    </r>
    <r>
      <rPr>
        <b/>
        <sz val="8"/>
        <color theme="1"/>
        <rFont val="Times New Roman"/>
        <family val="1"/>
      </rPr>
      <t xml:space="preserve"> [B]</t>
    </r>
  </si>
  <si>
    <t>Capacity of NWE PPA
(MW)</t>
  </si>
  <si>
    <t>Capacity of PSE's Current Share of Unit 4
(MW)</t>
  </si>
  <si>
    <r>
      <t>Average Emissions of PSE's Share of Unit 4
(MT of CO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) </t>
    </r>
  </si>
  <si>
    <t>[E]</t>
  </si>
  <si>
    <t>Average Emissions for Market Purchases (MT/MWh)</t>
  </si>
  <si>
    <r>
      <t>Expected Emissions of Replacement Market Purchases (MT of CO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) 
</t>
    </r>
    <r>
      <rPr>
        <b/>
        <sz val="8"/>
        <color theme="1"/>
        <rFont val="Times New Roman"/>
        <family val="1"/>
      </rPr>
      <t xml:space="preserve">[C] = [A] </t>
    </r>
    <r>
      <rPr>
        <b/>
        <sz val="8"/>
        <color theme="1"/>
        <rFont val="Calibri"/>
        <family val="2"/>
      </rPr>
      <t>×</t>
    </r>
    <r>
      <rPr>
        <b/>
        <sz val="8"/>
        <color theme="1"/>
        <rFont val="Times New Roman"/>
        <family val="1"/>
      </rPr>
      <t xml:space="preserve"> [B]</t>
    </r>
  </si>
  <si>
    <r>
      <t>Expected Emissions of Replacement Market Purchases
(MT of CO</t>
    </r>
    <r>
      <rPr>
        <b/>
        <vertAlign val="subscript"/>
        <sz val="16"/>
        <color theme="1"/>
        <rFont val="Times New Roman"/>
        <family val="1"/>
      </rPr>
      <t>2</t>
    </r>
    <r>
      <rPr>
        <b/>
        <sz val="16"/>
        <color theme="1"/>
        <rFont val="Times New Roman"/>
        <family val="1"/>
      </rPr>
      <t>)</t>
    </r>
  </si>
  <si>
    <t>Conversion Factor
(Tons to Metric Tons)</t>
  </si>
  <si>
    <r>
      <t>Expected Emissions of Replacement Peaking Resource
(MT of CO</t>
    </r>
    <r>
      <rPr>
        <b/>
        <vertAlign val="subscript"/>
        <sz val="16"/>
        <color theme="1"/>
        <rFont val="Times New Roman"/>
        <family val="1"/>
      </rPr>
      <t>2</t>
    </r>
    <r>
      <rPr>
        <b/>
        <sz val="16"/>
        <color theme="1"/>
        <rFont val="Times New Roman"/>
        <family val="1"/>
      </rPr>
      <t>)</t>
    </r>
  </si>
  <si>
    <t>Expected Emissions of Replacement Peaking Resource (Tons)</t>
  </si>
  <si>
    <r>
      <t>Expected Emissions of Replacement Peaking Resource (MT of CO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) 
</t>
    </r>
    <r>
      <rPr>
        <b/>
        <sz val="8"/>
        <color theme="1"/>
        <rFont val="Times New Roman"/>
        <family val="1"/>
      </rPr>
      <t xml:space="preserve">[C] = [A] </t>
    </r>
    <r>
      <rPr>
        <b/>
        <sz val="8"/>
        <color theme="1"/>
        <rFont val="Calibri"/>
        <family val="2"/>
      </rPr>
      <t>×</t>
    </r>
    <r>
      <rPr>
        <b/>
        <sz val="8"/>
        <color theme="1"/>
        <rFont val="Times New Roman"/>
        <family val="1"/>
      </rPr>
      <t xml:space="preserve"> [B]</t>
    </r>
  </si>
  <si>
    <r>
      <t>Average Annual Emissions of NWE PPA (MT of CO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) </t>
    </r>
  </si>
  <si>
    <r>
      <t>Average Annual Emissions of NWE PPA
(MT of CO</t>
    </r>
    <r>
      <rPr>
        <b/>
        <vertAlign val="subscript"/>
        <sz val="16"/>
        <color theme="1"/>
        <rFont val="Times New Roman"/>
        <family val="1"/>
      </rPr>
      <t>2</t>
    </r>
    <r>
      <rPr>
        <b/>
        <sz val="16"/>
        <color theme="1"/>
        <rFont val="Times New Roman"/>
        <family val="1"/>
      </rPr>
      <t>)</t>
    </r>
  </si>
  <si>
    <r>
      <t>Average Annual Emissions of NWE PPA
(MT of CO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) 
</t>
    </r>
    <r>
      <rPr>
        <b/>
        <sz val="8"/>
        <color theme="1"/>
        <rFont val="Times New Roman"/>
        <family val="1"/>
      </rPr>
      <t xml:space="preserve">[E] = [A] </t>
    </r>
    <r>
      <rPr>
        <b/>
        <sz val="8"/>
        <color theme="1"/>
        <rFont val="Calibri"/>
        <family val="2"/>
      </rPr>
      <t>×</t>
    </r>
    <r>
      <rPr>
        <b/>
        <sz val="8"/>
        <color theme="1"/>
        <rFont val="Times New Roman"/>
        <family val="1"/>
      </rPr>
      <t xml:space="preserve"> [D]</t>
    </r>
  </si>
  <si>
    <r>
      <t>Expected Reduction in Emissions (MT of CO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) 
</t>
    </r>
    <r>
      <rPr>
        <sz val="8"/>
        <color theme="1"/>
        <rFont val="Times New Roman"/>
        <family val="1"/>
      </rPr>
      <t xml:space="preserve">[E] = [A] </t>
    </r>
    <r>
      <rPr>
        <sz val="8"/>
        <color theme="1"/>
        <rFont val="Calibri"/>
        <family val="2"/>
      </rPr>
      <t>-</t>
    </r>
    <r>
      <rPr>
        <sz val="8"/>
        <color theme="1"/>
        <rFont val="Times New Roman"/>
        <family val="1"/>
      </rPr>
      <t xml:space="preserve"> ( [B] + [C] + [D] )  </t>
    </r>
  </si>
  <si>
    <r>
      <t>Expected Emissions of Replacement Peaking Resource (MT of CO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) </t>
    </r>
  </si>
  <si>
    <r>
      <t>Expected Emissions of Replacement Market Purchases (MT of CO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) </t>
    </r>
  </si>
  <si>
    <r>
      <t>Expected Reduction in Emissions
(MT of CO</t>
    </r>
    <r>
      <rPr>
        <b/>
        <vertAlign val="subscript"/>
        <sz val="16"/>
        <color theme="1"/>
        <rFont val="Times New Roman"/>
        <family val="1"/>
      </rPr>
      <t>2</t>
    </r>
    <r>
      <rPr>
        <b/>
        <sz val="16"/>
        <color theme="1"/>
        <rFont val="Times New Roman"/>
        <family val="1"/>
      </rPr>
      <t>)</t>
    </r>
  </si>
  <si>
    <t>[1]</t>
  </si>
  <si>
    <t>[2]</t>
  </si>
  <si>
    <t>[3]</t>
  </si>
  <si>
    <t>[4]</t>
  </si>
  <si>
    <t>[5]</t>
  </si>
  <si>
    <t>[6]</t>
  </si>
  <si>
    <t>[F]</t>
  </si>
  <si>
    <r>
      <t>Expected Reduction in Emissions (MT of CO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) 
</t>
    </r>
    <r>
      <rPr>
        <sz val="8"/>
        <color theme="1"/>
        <rFont val="Times New Roman"/>
        <family val="1"/>
      </rPr>
      <t xml:space="preserve">[F] = ( [E][2] </t>
    </r>
    <r>
      <rPr>
        <sz val="8"/>
        <color theme="1"/>
        <rFont val="Calibri"/>
        <family val="2"/>
      </rPr>
      <t>+</t>
    </r>
    <r>
      <rPr>
        <sz val="8"/>
        <color theme="1"/>
        <rFont val="Times New Roman"/>
        <family val="1"/>
      </rPr>
      <t xml:space="preserve"> [E][3] + [E][4] + [E][5] + [E][6] ) </t>
    </r>
    <r>
      <rPr>
        <sz val="8"/>
        <color theme="1"/>
        <rFont val="Calibri"/>
        <family val="2"/>
      </rPr>
      <t>÷</t>
    </r>
    <r>
      <rPr>
        <sz val="8"/>
        <color theme="1"/>
        <rFont val="Times New Roman"/>
        <family val="1"/>
      </rPr>
      <t xml:space="preserve"> 5</t>
    </r>
  </si>
  <si>
    <r>
      <rPr>
        <b/>
        <sz val="16"/>
        <color theme="1"/>
        <rFont val="Times New Roman"/>
        <family val="1"/>
      </rPr>
      <t>Annual Emissions Output of Colstrip Unit</t>
    </r>
    <r>
      <rPr>
        <b/>
        <sz val="12"/>
        <color theme="1"/>
        <rFont val="Times New Roman"/>
        <family val="1"/>
      </rPr>
      <t xml:space="preserve">
(Metric Tons of CO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</si>
  <si>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r>
      <t>PSE Share of Annual Output   
(Metric Tons of CO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)
</t>
    </r>
    <r>
      <rPr>
        <b/>
        <sz val="8"/>
        <color theme="1"/>
        <rFont val="Times New Roman"/>
        <family val="1"/>
      </rPr>
      <t>[C] = [B] × 25%</t>
    </r>
  </si>
  <si>
    <r>
      <t>Expected Replacement Market Purchases</t>
    </r>
    <r>
      <rPr>
        <b/>
        <vertAlign val="super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 xml:space="preserve">
(MWh)</t>
    </r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</si>
  <si>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Song, Exh. CLS-5, at page 4, line 10</t>
    </r>
  </si>
  <si>
    <t>Peaker CO2 Emissions</t>
  </si>
  <si>
    <t>MWh</t>
  </si>
  <si>
    <t>Heat Rate MMBTU/MWH</t>
  </si>
  <si>
    <t>BTU</t>
  </si>
  <si>
    <t>lbs/mmbtu</t>
  </si>
  <si>
    <t>lbs</t>
  </si>
  <si>
    <t>Tons</t>
  </si>
  <si>
    <t>Conversion Factor</t>
  </si>
  <si>
    <t>Emissions  (MT of CO2)</t>
  </si>
  <si>
    <t xml:space="preserve">Small difference as result of performing the calculation on annual versus the hourly calculation in Aurora  </t>
  </si>
  <si>
    <r>
      <rPr>
        <i/>
        <sz val="11"/>
        <color theme="1"/>
        <rFont val="Calibri"/>
        <family val="2"/>
        <scheme val="minor"/>
      </rPr>
      <t>Source</t>
    </r>
    <r>
      <rPr>
        <sz val="11"/>
        <color theme="1"/>
        <rFont val="Calibri"/>
        <family val="2"/>
        <scheme val="minor"/>
      </rPr>
      <t>: Submitted by PSE as Attachment A to WUTC data request #31.</t>
    </r>
  </si>
  <si>
    <r>
      <rPr>
        <i/>
        <sz val="11"/>
        <color theme="1"/>
        <rFont val="Calibri"/>
        <family val="2"/>
        <scheme val="minor"/>
      </rPr>
      <t>Source</t>
    </r>
    <r>
      <rPr>
        <sz val="11"/>
        <color theme="1"/>
        <rFont val="Calibri"/>
        <family val="2"/>
        <scheme val="minor"/>
      </rPr>
      <t>: Submitted by PSE as Attachment A to WUTC data request #31 and Attachment A to NWEC data request #2.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</si>
</sst>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(* #,##0_);_(* \(#,##0\);_(* &quot;-&quot;??_);_(@_)"/>
    <numFmt numFmtId="165" formatCode="#,##0.000"/>
    <numFmt numFmtId="166" formatCode="#,##0.0000"/>
    <numFmt numFmtId="167" formatCode="[$-409]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Arial"/>
      <family val="2"/>
    </font>
    <font>
      <b/>
      <sz val="8"/>
      <color theme="1"/>
      <name val="Calibri"/>
      <family val="2"/>
    </font>
    <font>
      <b/>
      <sz val="16"/>
      <color theme="1"/>
      <name val="Times New Roman"/>
      <family val="1"/>
    </font>
    <font>
      <b/>
      <vertAlign val="subscript"/>
      <sz val="16"/>
      <color theme="1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</font>
    <font>
      <b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" fillId="0" borderId="0"/>
    <xf numFmtId="167" fontId="1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3" fillId="0" borderId="0" xfId="1" applyNumberFormat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" fontId="5" fillId="0" borderId="2" xfId="0" quotePrefix="1" applyNumberFormat="1" applyFont="1" applyBorder="1" applyAlignment="1">
      <alignment horizontal="center" vertical="center" wrapText="1"/>
    </xf>
    <xf numFmtId="3" fontId="3" fillId="0" borderId="2" xfId="0" quotePrefix="1" applyNumberFormat="1" applyFont="1" applyBorder="1" applyAlignment="1">
      <alignment horizontal="center" vertical="center" wrapText="1"/>
    </xf>
    <xf numFmtId="166" fontId="3" fillId="0" borderId="2" xfId="0" quotePrefix="1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165" fontId="3" fillId="0" borderId="2" xfId="0" quotePrefix="1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quotePrefix="1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2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3" fontId="3" fillId="0" borderId="3" xfId="0" quotePrefix="1" applyNumberFormat="1" applyFont="1" applyBorder="1" applyAlignment="1">
      <alignment horizontal="center" vertical="center"/>
    </xf>
    <xf numFmtId="17" fontId="5" fillId="0" borderId="4" xfId="0" quotePrefix="1" applyNumberFormat="1" applyFont="1" applyBorder="1" applyAlignment="1">
      <alignment horizontal="center" vertical="center"/>
    </xf>
    <xf numFmtId="0" fontId="5" fillId="0" borderId="0" xfId="0" applyFont="1"/>
    <xf numFmtId="0" fontId="1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0" fontId="5" fillId="0" borderId="0" xfId="2" applyFont="1"/>
    <xf numFmtId="3" fontId="3" fillId="0" borderId="0" xfId="0" quotePrefix="1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9">
    <cellStyle name="Comma" xfId="1" builtinId="3"/>
    <cellStyle name="Comma 2" xfId="3" xr:uid="{0638F80A-A15C-49CD-8644-F0CBBCC4A551}"/>
    <cellStyle name="Comma 3" xfId="7" xr:uid="{204599E9-E097-403D-BCF4-915B444DC242}"/>
    <cellStyle name="Normal" xfId="0" builtinId="0"/>
    <cellStyle name="Normal 2" xfId="2" xr:uid="{80B0782F-39C4-49EF-9A7F-3731A7857C1B}"/>
    <cellStyle name="Normal 2 9" xfId="5" xr:uid="{0472D8D0-8CCB-42BC-958E-5172B686E492}"/>
    <cellStyle name="Normal 3" xfId="6" xr:uid="{191BA122-3960-485E-AA5F-F0B61E46B54C}"/>
    <cellStyle name="Percent 2" xfId="4" xr:uid="{761D9576-8185-4AA2-AE9B-A84E1E70ACE8}"/>
    <cellStyle name="Percent 3" xfId="8" xr:uid="{B2D40736-9E61-43AB-80A3-D109E8667060}"/>
  </cellStyles>
  <dxfs count="0"/>
  <tableStyles count="1" defaultTableStyle="TableStyleMedium2" defaultPivotStyle="PivotStyleLight16">
    <tableStyle name="Table Style 1" pivot="0" count="0" xr9:uid="{20577D3F-C546-4C54-AC77-1A75AF115A8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28AFD-63C5-4937-A822-8FF4F2747998}">
  <sheetPr>
    <pageSetUpPr fitToPage="1"/>
  </sheetPr>
  <dimension ref="A2:G14"/>
  <sheetViews>
    <sheetView workbookViewId="0">
      <selection activeCell="F11" sqref="F11"/>
    </sheetView>
  </sheetViews>
  <sheetFormatPr defaultColWidth="8.85546875" defaultRowHeight="15.75" x14ac:dyDescent="0.25"/>
  <cols>
    <col min="1" max="1" width="5.42578125" style="36" customWidth="1"/>
    <col min="2" max="2" width="52.7109375" style="5" bestFit="1" customWidth="1"/>
    <col min="3" max="7" width="15.7109375" style="1" customWidth="1"/>
    <col min="8" max="16384" width="8.85546875" style="1"/>
  </cols>
  <sheetData>
    <row r="2" spans="1:7" ht="51" customHeight="1" x14ac:dyDescent="0.25">
      <c r="A2" s="44" t="s">
        <v>31</v>
      </c>
      <c r="B2" s="45"/>
      <c r="C2" s="45"/>
      <c r="D2" s="45"/>
      <c r="E2" s="45"/>
      <c r="F2" s="45"/>
      <c r="G2" s="45"/>
    </row>
    <row r="3" spans="1:7" s="28" customFormat="1" ht="16.899999999999999" customHeight="1" x14ac:dyDescent="0.25">
      <c r="A3" s="35"/>
      <c r="B3" s="33"/>
      <c r="C3" s="33"/>
      <c r="D3" s="33"/>
      <c r="E3" s="33"/>
      <c r="F3" s="33"/>
      <c r="G3" s="33"/>
    </row>
    <row r="4" spans="1:7" ht="16.899999999999999" customHeight="1" x14ac:dyDescent="0.25">
      <c r="B4" s="34" t="s">
        <v>32</v>
      </c>
      <c r="C4" s="34" t="s">
        <v>33</v>
      </c>
      <c r="D4" s="34" t="s">
        <v>34</v>
      </c>
      <c r="E4" s="34" t="s">
        <v>35</v>
      </c>
      <c r="F4" s="34" t="s">
        <v>36</v>
      </c>
      <c r="G4" s="34" t="s">
        <v>37</v>
      </c>
    </row>
    <row r="5" spans="1:7" ht="51" customHeight="1" x14ac:dyDescent="0.25">
      <c r="C5" s="38" t="s">
        <v>6</v>
      </c>
      <c r="D5" s="38" t="s">
        <v>7</v>
      </c>
      <c r="E5" s="38" t="s">
        <v>8</v>
      </c>
      <c r="F5" s="38" t="s">
        <v>9</v>
      </c>
      <c r="G5" s="38" t="s">
        <v>10</v>
      </c>
    </row>
    <row r="6" spans="1:7" ht="51" customHeight="1" x14ac:dyDescent="0.25">
      <c r="A6" s="34" t="s">
        <v>3</v>
      </c>
      <c r="B6" s="25" t="s">
        <v>11</v>
      </c>
      <c r="C6" s="27">
        <f>'Av. Emissions of Cont. Opers.'!$C$14</f>
        <v>1295359.8055555555</v>
      </c>
      <c r="D6" s="27">
        <f>'Av. Emissions of Cont. Opers.'!$C$14</f>
        <v>1295359.8055555555</v>
      </c>
      <c r="E6" s="27">
        <f>'Av. Emissions of Cont. Opers.'!$C$14</f>
        <v>1295359.8055555555</v>
      </c>
      <c r="F6" s="27">
        <f>'Av. Emissions of Cont. Opers.'!$C$14</f>
        <v>1295359.8055555555</v>
      </c>
      <c r="G6" s="27">
        <f>'Av. Emissions of Cont. Opers.'!$C$14</f>
        <v>1295359.8055555555</v>
      </c>
    </row>
    <row r="7" spans="1:7" ht="51" customHeight="1" x14ac:dyDescent="0.25">
      <c r="A7" s="34" t="s">
        <v>4</v>
      </c>
      <c r="B7" s="25" t="s">
        <v>25</v>
      </c>
      <c r="C7" s="27">
        <f>'Ave. Emissions of NWE PPA'!C10</f>
        <v>630175.04054054059</v>
      </c>
      <c r="D7" s="27">
        <f>'Ave. Emissions of NWE PPA'!D10</f>
        <v>630175.04054054059</v>
      </c>
      <c r="E7" s="27">
        <f>'Ave. Emissions of NWE PPA'!E10</f>
        <v>630175.04054054059</v>
      </c>
      <c r="F7" s="27">
        <f>'Ave. Emissions of NWE PPA'!F10</f>
        <v>630175.04054054059</v>
      </c>
      <c r="G7" s="27">
        <f>'Ave. Emissions of NWE PPA'!G10</f>
        <v>630175.04054054059</v>
      </c>
    </row>
    <row r="8" spans="1:7" ht="51" customHeight="1" x14ac:dyDescent="0.25">
      <c r="A8" s="34" t="s">
        <v>5</v>
      </c>
      <c r="B8" s="26" t="s">
        <v>30</v>
      </c>
      <c r="C8" s="27">
        <f>'Exp. Emissions of Mkt Purchases'!C8</f>
        <v>279596.96999999997</v>
      </c>
      <c r="D8" s="27">
        <f>'Exp. Emissions of Mkt Purchases'!D8</f>
        <v>272289.89299999998</v>
      </c>
      <c r="E8" s="27">
        <f>'Exp. Emissions of Mkt Purchases'!E8</f>
        <v>244702.08300000001</v>
      </c>
      <c r="F8" s="27">
        <f>'Exp. Emissions of Mkt Purchases'!F8</f>
        <v>234795.29300000001</v>
      </c>
      <c r="G8" s="27">
        <f>'Exp. Emissions of Mkt Purchases'!G8</f>
        <v>235345.913</v>
      </c>
    </row>
    <row r="9" spans="1:7" ht="51" customHeight="1" x14ac:dyDescent="0.25">
      <c r="A9" s="34" t="s">
        <v>12</v>
      </c>
      <c r="B9" s="26" t="s">
        <v>29</v>
      </c>
      <c r="C9" s="27">
        <f>'Exp. Emissions of Repl. Peaking'!C8</f>
        <v>51438.148580000001</v>
      </c>
      <c r="D9" s="27">
        <f>'Exp. Emissions of Repl. Peaking'!D8</f>
        <v>64171.5406535</v>
      </c>
      <c r="E9" s="27">
        <f>'Exp. Emissions of Repl. Peaking'!E8</f>
        <v>57490.389456500001</v>
      </c>
      <c r="F9" s="27">
        <f>'Exp. Emissions of Repl. Peaking'!F8</f>
        <v>48034.046686499998</v>
      </c>
      <c r="G9" s="27">
        <f>'Exp. Emissions of Repl. Peaking'!G8</f>
        <v>35174.509541500003</v>
      </c>
    </row>
    <row r="10" spans="1:7" ht="51" customHeight="1" x14ac:dyDescent="0.25">
      <c r="A10" s="34" t="s">
        <v>17</v>
      </c>
      <c r="B10" s="26" t="s">
        <v>28</v>
      </c>
      <c r="C10" s="27">
        <f>C6-(C7+C8+C9)</f>
        <v>334149.6464350149</v>
      </c>
      <c r="D10" s="27">
        <f t="shared" ref="D10:G10" si="0">D6-(D7+D8+D9)</f>
        <v>328723.33136151498</v>
      </c>
      <c r="E10" s="27">
        <f t="shared" si="0"/>
        <v>362992.29255851498</v>
      </c>
      <c r="F10" s="27">
        <f t="shared" si="0"/>
        <v>382355.42532851489</v>
      </c>
      <c r="G10" s="27">
        <f t="shared" si="0"/>
        <v>394664.34247351496</v>
      </c>
    </row>
    <row r="11" spans="1:7" ht="51" customHeight="1" x14ac:dyDescent="0.25">
      <c r="C11" s="3"/>
    </row>
    <row r="12" spans="1:7" ht="51" customHeight="1" x14ac:dyDescent="0.25">
      <c r="A12" s="34" t="s">
        <v>38</v>
      </c>
      <c r="B12" s="26" t="s">
        <v>39</v>
      </c>
      <c r="C12" s="37">
        <f>(C10+D10+E10+F10+G10)/5</f>
        <v>360577.00763141492</v>
      </c>
      <c r="D12" s="28"/>
      <c r="E12" s="28"/>
      <c r="F12" s="28"/>
    </row>
    <row r="13" spans="1:7" x14ac:dyDescent="0.25">
      <c r="C13" s="3"/>
    </row>
    <row r="14" spans="1:7" ht="15" x14ac:dyDescent="0.25">
      <c r="B14" t="s">
        <v>54</v>
      </c>
    </row>
  </sheetData>
  <mergeCells count="1">
    <mergeCell ref="A2:G2"/>
  </mergeCells>
  <printOptions horizontalCentered="1" verticalCentered="1"/>
  <pageMargins left="0.7" right="0.7" top="0.75" bottom="0.75" header="0.3" footer="0.3"/>
  <pageSetup scale="66" orientation="portrait" r:id="rId1"/>
  <headerFooter scaleWithDoc="0" alignWithMargins="0">
    <oddFooter>&amp;L&amp;"Times New Roman,Regular"&amp;12Attachment A to PSE's Response to
WUTC Staff Data Request No. 031&amp;R&amp;"Times New Roman,Regular"&amp;12Page 1 of 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72250-447B-4DCC-96C8-2CE45B0744C4}">
  <dimension ref="A1:C17"/>
  <sheetViews>
    <sheetView workbookViewId="0">
      <selection activeCell="B21" sqref="B21"/>
    </sheetView>
  </sheetViews>
  <sheetFormatPr defaultColWidth="8.85546875" defaultRowHeight="15.75" x14ac:dyDescent="0.25"/>
  <cols>
    <col min="1" max="1" width="16.7109375" style="6" customWidth="1"/>
    <col min="2" max="3" width="27.7109375" style="6" customWidth="1"/>
    <col min="4" max="16384" width="8.85546875" style="4"/>
  </cols>
  <sheetData>
    <row r="1" spans="1:3" s="39" customFormat="1" ht="51" customHeight="1" x14ac:dyDescent="0.25">
      <c r="A1" s="46" t="s">
        <v>40</v>
      </c>
      <c r="B1" s="46"/>
      <c r="C1" s="46"/>
    </row>
    <row r="2" spans="1:3" s="29" customFormat="1" ht="16.899999999999999" customHeight="1" x14ac:dyDescent="0.25">
      <c r="A2" s="30"/>
      <c r="B2" s="30"/>
      <c r="C2" s="30"/>
    </row>
    <row r="3" spans="1:3" ht="13.9" customHeight="1" x14ac:dyDescent="0.25">
      <c r="A3" s="15" t="s">
        <v>3</v>
      </c>
      <c r="B3" s="15" t="s">
        <v>4</v>
      </c>
      <c r="C3" s="15" t="s">
        <v>5</v>
      </c>
    </row>
    <row r="4" spans="1:3" ht="51" customHeight="1" x14ac:dyDescent="0.3">
      <c r="A4" s="12" t="s">
        <v>1</v>
      </c>
      <c r="B4" s="13" t="s">
        <v>2</v>
      </c>
      <c r="C4" s="13" t="s">
        <v>41</v>
      </c>
    </row>
    <row r="5" spans="1:3" x14ac:dyDescent="0.25">
      <c r="A5" s="6">
        <v>2011</v>
      </c>
      <c r="B5" s="7">
        <v>4396886</v>
      </c>
      <c r="C5" s="7">
        <f t="shared" ref="C5:C13" si="0">B5*25%</f>
        <v>1099221.5</v>
      </c>
    </row>
    <row r="6" spans="1:3" x14ac:dyDescent="0.25">
      <c r="A6" s="6">
        <v>2012</v>
      </c>
      <c r="B6" s="7">
        <v>5047703</v>
      </c>
      <c r="C6" s="7">
        <f t="shared" si="0"/>
        <v>1261925.75</v>
      </c>
    </row>
    <row r="7" spans="1:3" x14ac:dyDescent="0.25">
      <c r="A7" s="6">
        <v>2013</v>
      </c>
      <c r="B7" s="7">
        <v>6221788</v>
      </c>
      <c r="C7" s="7">
        <f t="shared" si="0"/>
        <v>1555447</v>
      </c>
    </row>
    <row r="8" spans="1:3" x14ac:dyDescent="0.25">
      <c r="A8" s="6">
        <v>2014</v>
      </c>
      <c r="B8" s="7">
        <v>4838129</v>
      </c>
      <c r="C8" s="7">
        <f t="shared" si="0"/>
        <v>1209532.25</v>
      </c>
    </row>
    <row r="9" spans="1:3" x14ac:dyDescent="0.25">
      <c r="A9" s="6">
        <v>2015</v>
      </c>
      <c r="B9" s="7">
        <v>5798687</v>
      </c>
      <c r="C9" s="7">
        <f t="shared" si="0"/>
        <v>1449671.75</v>
      </c>
    </row>
    <row r="10" spans="1:3" x14ac:dyDescent="0.25">
      <c r="A10" s="6">
        <v>2016</v>
      </c>
      <c r="B10" s="7">
        <v>5347319</v>
      </c>
      <c r="C10" s="7">
        <f t="shared" si="0"/>
        <v>1336829.75</v>
      </c>
    </row>
    <row r="11" spans="1:3" x14ac:dyDescent="0.25">
      <c r="A11" s="6">
        <v>2017</v>
      </c>
      <c r="B11" s="7">
        <v>4697419</v>
      </c>
      <c r="C11" s="7">
        <f t="shared" si="0"/>
        <v>1174354.75</v>
      </c>
    </row>
    <row r="12" spans="1:3" x14ac:dyDescent="0.25">
      <c r="A12" s="6">
        <v>2018</v>
      </c>
      <c r="B12" s="7">
        <v>5027258</v>
      </c>
      <c r="C12" s="7">
        <f t="shared" si="0"/>
        <v>1256814.5</v>
      </c>
    </row>
    <row r="13" spans="1:3" x14ac:dyDescent="0.25">
      <c r="A13" s="10">
        <v>2019</v>
      </c>
      <c r="B13" s="11">
        <v>5257764</v>
      </c>
      <c r="C13" s="11">
        <f t="shared" si="0"/>
        <v>1314441</v>
      </c>
    </row>
    <row r="14" spans="1:3" x14ac:dyDescent="0.25">
      <c r="A14" s="8" t="s">
        <v>0</v>
      </c>
      <c r="B14" s="9">
        <f>AVERAGE(B5:B13)</f>
        <v>5181439.222222222</v>
      </c>
      <c r="C14" s="9">
        <f>AVERAGE(C5:C13)</f>
        <v>1295359.8055555555</v>
      </c>
    </row>
    <row r="17" spans="1:1" x14ac:dyDescent="0.25">
      <c r="A17" t="s">
        <v>54</v>
      </c>
    </row>
  </sheetData>
  <mergeCells count="1">
    <mergeCell ref="A1:C1"/>
  </mergeCells>
  <printOptions horizontalCentered="1" verticalCentered="1"/>
  <pageMargins left="0.7" right="0.7" top="0.75" bottom="0.75" header="0.3" footer="0.3"/>
  <pageSetup orientation="landscape" r:id="rId1"/>
  <headerFooter scaleWithDoc="0" alignWithMargins="0">
    <oddFooter>&amp;L&amp;"Times New Roman,Regular"&amp;12Attachment A to PSE's Response to
WUTC Staff Data Request No. 031&amp;R&amp;"Times New Roman,Regular"&amp;12Page 2 of 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A1DC2-66BF-4486-A4D9-8704AAF99B3F}">
  <sheetPr>
    <pageSetUpPr fitToPage="1"/>
  </sheetPr>
  <dimension ref="A2:G12"/>
  <sheetViews>
    <sheetView workbookViewId="0">
      <selection activeCell="F16" sqref="F16"/>
    </sheetView>
  </sheetViews>
  <sheetFormatPr defaultColWidth="8.85546875" defaultRowHeight="15" x14ac:dyDescent="0.25"/>
  <cols>
    <col min="1" max="1" width="5.42578125" style="2" customWidth="1"/>
    <col min="2" max="2" width="41.7109375" style="2" customWidth="1"/>
    <col min="3" max="7" width="15.7109375" style="2" customWidth="1"/>
    <col min="8" max="16384" width="8.85546875" style="2"/>
  </cols>
  <sheetData>
    <row r="2" spans="1:7" s="17" customFormat="1" ht="51" customHeight="1" x14ac:dyDescent="0.25">
      <c r="A2" s="44" t="s">
        <v>26</v>
      </c>
      <c r="B2" s="44"/>
      <c r="C2" s="44"/>
      <c r="D2" s="44"/>
      <c r="E2" s="44"/>
      <c r="F2" s="44"/>
      <c r="G2" s="44"/>
    </row>
    <row r="3" spans="1:7" s="17" customFormat="1" ht="13.9" customHeight="1" x14ac:dyDescent="0.25">
      <c r="A3" s="32"/>
      <c r="B3" s="32"/>
      <c r="C3" s="32"/>
      <c r="D3" s="32"/>
      <c r="E3" s="32"/>
      <c r="F3" s="32"/>
      <c r="G3" s="32"/>
    </row>
    <row r="4" spans="1:7" ht="16.899999999999999" customHeight="1" x14ac:dyDescent="0.25">
      <c r="B4" s="16" t="s">
        <v>32</v>
      </c>
      <c r="C4" s="16" t="s">
        <v>33</v>
      </c>
      <c r="D4" s="16" t="s">
        <v>34</v>
      </c>
      <c r="E4" s="16" t="s">
        <v>35</v>
      </c>
      <c r="F4" s="16" t="s">
        <v>36</v>
      </c>
      <c r="G4" s="16" t="s">
        <v>37</v>
      </c>
    </row>
    <row r="5" spans="1:7" s="18" customFormat="1" ht="34.15" customHeight="1" x14ac:dyDescent="0.25">
      <c r="B5" s="19"/>
      <c r="C5" s="20" t="s">
        <v>6</v>
      </c>
      <c r="D5" s="20" t="s">
        <v>7</v>
      </c>
      <c r="E5" s="20" t="s">
        <v>8</v>
      </c>
      <c r="F5" s="20" t="s">
        <v>9</v>
      </c>
      <c r="G5" s="20" t="s">
        <v>10</v>
      </c>
    </row>
    <row r="6" spans="1:7" s="17" customFormat="1" ht="48.75" x14ac:dyDescent="0.25">
      <c r="A6" s="16" t="s">
        <v>3</v>
      </c>
      <c r="B6" s="23" t="s">
        <v>16</v>
      </c>
      <c r="C6" s="21">
        <f>'Av. Emissions of Cont. Opers.'!$C$14</f>
        <v>1295359.8055555555</v>
      </c>
      <c r="D6" s="21">
        <f>'Av. Emissions of Cont. Opers.'!$C$14</f>
        <v>1295359.8055555555</v>
      </c>
      <c r="E6" s="21">
        <f>'Av. Emissions of Cont. Opers.'!$C$14</f>
        <v>1295359.8055555555</v>
      </c>
      <c r="F6" s="21">
        <f>'Av. Emissions of Cont. Opers.'!$C$14</f>
        <v>1295359.8055555555</v>
      </c>
      <c r="G6" s="21">
        <f>'Av. Emissions of Cont. Opers.'!$C$14</f>
        <v>1295359.8055555555</v>
      </c>
    </row>
    <row r="7" spans="1:7" s="17" customFormat="1" ht="34.15" customHeight="1" x14ac:dyDescent="0.25">
      <c r="A7" s="16" t="s">
        <v>4</v>
      </c>
      <c r="B7" s="23" t="s">
        <v>15</v>
      </c>
      <c r="C7" s="21">
        <v>185</v>
      </c>
      <c r="D7" s="21">
        <v>185</v>
      </c>
      <c r="E7" s="21">
        <v>185</v>
      </c>
      <c r="F7" s="21">
        <v>185</v>
      </c>
      <c r="G7" s="21">
        <v>185</v>
      </c>
    </row>
    <row r="8" spans="1:7" s="17" customFormat="1" ht="34.15" customHeight="1" x14ac:dyDescent="0.25">
      <c r="A8" s="16" t="s">
        <v>5</v>
      </c>
      <c r="B8" s="23" t="s">
        <v>14</v>
      </c>
      <c r="C8" s="21">
        <v>90</v>
      </c>
      <c r="D8" s="21">
        <v>90</v>
      </c>
      <c r="E8" s="21">
        <v>90</v>
      </c>
      <c r="F8" s="21">
        <v>90</v>
      </c>
      <c r="G8" s="21">
        <v>90</v>
      </c>
    </row>
    <row r="9" spans="1:7" s="17" customFormat="1" ht="51" customHeight="1" x14ac:dyDescent="0.25">
      <c r="A9" s="16" t="s">
        <v>12</v>
      </c>
      <c r="B9" s="23" t="s">
        <v>13</v>
      </c>
      <c r="C9" s="22">
        <f>C8/C7</f>
        <v>0.48648648648648651</v>
      </c>
      <c r="D9" s="22">
        <f>D8/D7</f>
        <v>0.48648648648648651</v>
      </c>
      <c r="E9" s="22">
        <f>E8/E7</f>
        <v>0.48648648648648651</v>
      </c>
      <c r="F9" s="22">
        <f>F8/F7</f>
        <v>0.48648648648648651</v>
      </c>
      <c r="G9" s="22">
        <f>G8/G7</f>
        <v>0.48648648648648651</v>
      </c>
    </row>
    <row r="10" spans="1:7" s="17" customFormat="1" ht="51" customHeight="1" x14ac:dyDescent="0.25">
      <c r="A10" s="16" t="s">
        <v>17</v>
      </c>
      <c r="B10" s="23" t="s">
        <v>27</v>
      </c>
      <c r="C10" s="21">
        <f>C6*C9</f>
        <v>630175.04054054059</v>
      </c>
      <c r="D10" s="21">
        <f>D6*D9</f>
        <v>630175.04054054059</v>
      </c>
      <c r="E10" s="21">
        <f>E6*E9</f>
        <v>630175.04054054059</v>
      </c>
      <c r="F10" s="21">
        <f>F6*F9</f>
        <v>630175.04054054059</v>
      </c>
      <c r="G10" s="21">
        <f>G6*G9</f>
        <v>630175.04054054059</v>
      </c>
    </row>
    <row r="12" spans="1:7" x14ac:dyDescent="0.25">
      <c r="B12" t="s">
        <v>54</v>
      </c>
    </row>
  </sheetData>
  <mergeCells count="1">
    <mergeCell ref="A2:G2"/>
  </mergeCells>
  <printOptions horizontalCentered="1" verticalCentered="1"/>
  <pageMargins left="0.7" right="0.7" top="0.75" bottom="0.75" header="0.3" footer="0.3"/>
  <pageSetup scale="97" orientation="landscape" r:id="rId1"/>
  <headerFooter scaleWithDoc="0" alignWithMargins="0">
    <oddFooter>&amp;L&amp;"Times New Roman,Regular"&amp;12Attachment A to PSE's Response to
WUTC Staff Data Request No. 031&amp;R&amp;"Times New Roman,Regular"&amp;12Page 3 of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CCC82-A543-4CE6-BC3D-FD5A9FB08462}">
  <sheetPr>
    <pageSetUpPr fitToPage="1"/>
  </sheetPr>
  <dimension ref="A2:H12"/>
  <sheetViews>
    <sheetView workbookViewId="0">
      <selection activeCell="F17" sqref="F17"/>
    </sheetView>
  </sheetViews>
  <sheetFormatPr defaultColWidth="8.85546875" defaultRowHeight="15" x14ac:dyDescent="0.25"/>
  <cols>
    <col min="1" max="1" width="5.42578125" style="2" customWidth="1"/>
    <col min="2" max="2" width="41.7109375" style="2" customWidth="1"/>
    <col min="3" max="7" width="15.7109375" style="2" customWidth="1"/>
    <col min="8" max="8" width="9.42578125" style="2" bestFit="1" customWidth="1"/>
    <col min="9" max="16384" width="8.85546875" style="2"/>
  </cols>
  <sheetData>
    <row r="2" spans="1:8" s="17" customFormat="1" ht="51" customHeight="1" x14ac:dyDescent="0.25">
      <c r="A2" s="44" t="s">
        <v>20</v>
      </c>
      <c r="B2" s="44"/>
      <c r="C2" s="44"/>
      <c r="D2" s="44"/>
      <c r="E2" s="44"/>
      <c r="F2" s="44"/>
      <c r="G2" s="44"/>
    </row>
    <row r="3" spans="1:8" s="17" customFormat="1" ht="13.9" customHeight="1" x14ac:dyDescent="0.25">
      <c r="A3" s="32"/>
      <c r="B3" s="32"/>
      <c r="C3" s="32"/>
      <c r="D3" s="32"/>
      <c r="E3" s="32"/>
      <c r="F3" s="32"/>
      <c r="G3" s="32"/>
    </row>
    <row r="4" spans="1:8" ht="16.899999999999999" customHeight="1" x14ac:dyDescent="0.25">
      <c r="B4" s="16" t="s">
        <v>32</v>
      </c>
      <c r="C4" s="16" t="s">
        <v>33</v>
      </c>
      <c r="D4" s="16" t="s">
        <v>34</v>
      </c>
      <c r="E4" s="16" t="s">
        <v>35</v>
      </c>
      <c r="F4" s="16" t="s">
        <v>36</v>
      </c>
      <c r="G4" s="16" t="s">
        <v>37</v>
      </c>
    </row>
    <row r="5" spans="1:8" s="18" customFormat="1" ht="34.15" customHeight="1" x14ac:dyDescent="0.25">
      <c r="B5" s="19"/>
      <c r="C5" s="20" t="s">
        <v>6</v>
      </c>
      <c r="D5" s="20" t="s">
        <v>7</v>
      </c>
      <c r="E5" s="20" t="s">
        <v>8</v>
      </c>
      <c r="F5" s="20" t="s">
        <v>9</v>
      </c>
      <c r="G5" s="20" t="s">
        <v>10</v>
      </c>
    </row>
    <row r="6" spans="1:8" s="17" customFormat="1" ht="34.15" customHeight="1" x14ac:dyDescent="0.25">
      <c r="A6" s="16" t="s">
        <v>3</v>
      </c>
      <c r="B6" s="23" t="s">
        <v>42</v>
      </c>
      <c r="C6" s="21">
        <v>639810</v>
      </c>
      <c r="D6" s="21">
        <v>623089</v>
      </c>
      <c r="E6" s="21">
        <v>559959</v>
      </c>
      <c r="F6" s="21">
        <v>537289</v>
      </c>
      <c r="G6" s="21">
        <v>538549</v>
      </c>
      <c r="H6" s="41"/>
    </row>
    <row r="7" spans="1:8" s="17" customFormat="1" ht="34.15" customHeight="1" x14ac:dyDescent="0.25">
      <c r="A7" s="16" t="s">
        <v>4</v>
      </c>
      <c r="B7" s="23" t="s">
        <v>18</v>
      </c>
      <c r="C7" s="24">
        <v>0.437</v>
      </c>
      <c r="D7" s="24">
        <v>0.437</v>
      </c>
      <c r="E7" s="24">
        <v>0.437</v>
      </c>
      <c r="F7" s="24">
        <v>0.437</v>
      </c>
      <c r="G7" s="24">
        <v>0.437</v>
      </c>
    </row>
    <row r="8" spans="1:8" s="17" customFormat="1" ht="51" customHeight="1" x14ac:dyDescent="0.25">
      <c r="A8" s="16" t="s">
        <v>5</v>
      </c>
      <c r="B8" s="23" t="s">
        <v>19</v>
      </c>
      <c r="C8" s="21">
        <f>C6*C7</f>
        <v>279596.96999999997</v>
      </c>
      <c r="D8" s="21">
        <f>D6*D7</f>
        <v>272289.89299999998</v>
      </c>
      <c r="E8" s="21">
        <f>E6*E7</f>
        <v>244702.08300000001</v>
      </c>
      <c r="F8" s="21">
        <f>F6*F7</f>
        <v>234795.29300000001</v>
      </c>
      <c r="G8" s="21">
        <f>G6*G7</f>
        <v>235345.913</v>
      </c>
    </row>
    <row r="10" spans="1:8" x14ac:dyDescent="0.25">
      <c r="B10" s="47" t="s">
        <v>43</v>
      </c>
      <c r="C10" s="47"/>
      <c r="D10" s="47"/>
      <c r="E10" s="47"/>
      <c r="F10" s="47"/>
      <c r="G10" s="47"/>
    </row>
    <row r="12" spans="1:8" x14ac:dyDescent="0.25">
      <c r="B12" t="s">
        <v>54</v>
      </c>
    </row>
  </sheetData>
  <mergeCells count="2">
    <mergeCell ref="A2:G2"/>
    <mergeCell ref="B10:G10"/>
  </mergeCells>
  <printOptions horizontalCentered="1" verticalCentered="1"/>
  <pageMargins left="0.7" right="0.7" top="0.75" bottom="0.75" header="0.3" footer="0.3"/>
  <pageSetup scale="97" orientation="landscape" r:id="rId1"/>
  <headerFooter scaleWithDoc="0" alignWithMargins="0">
    <oddFooter>&amp;L&amp;"Times New Roman,Regular"&amp;12Attachment A to PSE's Response to
WUTC Staff Data Request No. 031&amp;R&amp;"Times New Roman,Regular"&amp;12Page 4 of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ECE2-6611-4514-A701-3548B5DE468B}">
  <sheetPr>
    <pageSetUpPr fitToPage="1"/>
  </sheetPr>
  <dimension ref="A2:G25"/>
  <sheetViews>
    <sheetView tabSelected="1" workbookViewId="0">
      <selection activeCell="C8" sqref="C8"/>
    </sheetView>
  </sheetViews>
  <sheetFormatPr defaultColWidth="8.85546875" defaultRowHeight="15" x14ac:dyDescent="0.25"/>
  <cols>
    <col min="1" max="1" width="5.42578125" style="2" customWidth="1"/>
    <col min="2" max="2" width="41.7109375" style="2" customWidth="1"/>
    <col min="3" max="7" width="15.7109375" style="2" customWidth="1"/>
    <col min="8" max="16384" width="8.85546875" style="2"/>
  </cols>
  <sheetData>
    <row r="2" spans="1:7" s="17" customFormat="1" ht="51" customHeight="1" x14ac:dyDescent="0.25">
      <c r="A2" s="44" t="s">
        <v>22</v>
      </c>
      <c r="B2" s="44"/>
      <c r="C2" s="44"/>
      <c r="D2" s="44"/>
      <c r="E2" s="44"/>
      <c r="F2" s="44"/>
      <c r="G2" s="44"/>
    </row>
    <row r="3" spans="1:7" s="17" customFormat="1" ht="13.9" customHeight="1" x14ac:dyDescent="0.25">
      <c r="A3" s="40"/>
      <c r="B3" s="40"/>
      <c r="C3" s="40"/>
      <c r="D3" s="40"/>
      <c r="E3" s="40"/>
      <c r="F3" s="40"/>
      <c r="G3" s="40"/>
    </row>
    <row r="4" spans="1:7" ht="16.899999999999999" customHeight="1" x14ac:dyDescent="0.25">
      <c r="B4" s="16" t="s">
        <v>32</v>
      </c>
      <c r="C4" s="16" t="s">
        <v>33</v>
      </c>
      <c r="D4" s="16" t="s">
        <v>34</v>
      </c>
      <c r="E4" s="16" t="s">
        <v>35</v>
      </c>
      <c r="F4" s="16" t="s">
        <v>36</v>
      </c>
      <c r="G4" s="16" t="s">
        <v>37</v>
      </c>
    </row>
    <row r="5" spans="1:7" s="18" customFormat="1" ht="34.15" customHeight="1" x14ac:dyDescent="0.25">
      <c r="B5" s="19"/>
      <c r="C5" s="20" t="s">
        <v>6</v>
      </c>
      <c r="D5" s="20" t="s">
        <v>7</v>
      </c>
      <c r="E5" s="20" t="s">
        <v>8</v>
      </c>
      <c r="F5" s="20" t="s">
        <v>9</v>
      </c>
      <c r="G5" s="20" t="s">
        <v>10</v>
      </c>
    </row>
    <row r="6" spans="1:7" s="17" customFormat="1" ht="34.15" customHeight="1" x14ac:dyDescent="0.25">
      <c r="A6" s="16" t="s">
        <v>3</v>
      </c>
      <c r="B6" s="23" t="s">
        <v>23</v>
      </c>
      <c r="C6" s="21">
        <v>56680</v>
      </c>
      <c r="D6" s="21">
        <v>70711</v>
      </c>
      <c r="E6" s="21">
        <v>63349</v>
      </c>
      <c r="F6" s="21">
        <v>52929</v>
      </c>
      <c r="G6" s="21">
        <v>38759</v>
      </c>
    </row>
    <row r="7" spans="1:7" s="17" customFormat="1" ht="34.15" customHeight="1" x14ac:dyDescent="0.25">
      <c r="A7" s="16" t="s">
        <v>4</v>
      </c>
      <c r="B7" s="23" t="s">
        <v>21</v>
      </c>
      <c r="C7" s="24">
        <v>0.90751850000000001</v>
      </c>
      <c r="D7" s="24">
        <v>0.90751850000000001</v>
      </c>
      <c r="E7" s="24">
        <v>0.90751850000000001</v>
      </c>
      <c r="F7" s="24">
        <v>0.90751850000000001</v>
      </c>
      <c r="G7" s="24">
        <v>0.90751850000000001</v>
      </c>
    </row>
    <row r="8" spans="1:7" s="17" customFormat="1" ht="51" customHeight="1" x14ac:dyDescent="0.25">
      <c r="A8" s="16" t="s">
        <v>5</v>
      </c>
      <c r="B8" s="23" t="s">
        <v>24</v>
      </c>
      <c r="C8" s="21">
        <f>C6*C7</f>
        <v>51438.148580000001</v>
      </c>
      <c r="D8" s="21">
        <f>D6*D7</f>
        <v>64171.5406535</v>
      </c>
      <c r="E8" s="21">
        <f>E6*E7</f>
        <v>57490.389456500001</v>
      </c>
      <c r="F8" s="21">
        <f>F6*F7</f>
        <v>48034.046686499998</v>
      </c>
      <c r="G8" s="21">
        <f>G6*G7</f>
        <v>35174.509541500003</v>
      </c>
    </row>
    <row r="11" spans="1:7" ht="15.75" x14ac:dyDescent="0.25">
      <c r="B11" s="31"/>
      <c r="C11" s="14"/>
      <c r="D11" s="14"/>
      <c r="E11" s="14"/>
      <c r="F11" s="14"/>
      <c r="G11" s="14"/>
    </row>
    <row r="12" spans="1:7" ht="15.75" x14ac:dyDescent="0.25">
      <c r="B12" s="42" t="s">
        <v>44</v>
      </c>
      <c r="C12" s="31"/>
      <c r="D12" s="31"/>
      <c r="E12" s="31"/>
      <c r="F12" s="31"/>
      <c r="G12" s="31"/>
    </row>
    <row r="13" spans="1:7" s="17" customFormat="1" ht="34.15" customHeight="1" x14ac:dyDescent="0.25">
      <c r="A13" s="16"/>
      <c r="B13" s="23" t="s">
        <v>45</v>
      </c>
      <c r="C13" s="21">
        <v>96696</v>
      </c>
      <c r="D13" s="21">
        <v>120633</v>
      </c>
      <c r="E13" s="21">
        <v>108072</v>
      </c>
      <c r="F13" s="21">
        <v>90297</v>
      </c>
      <c r="G13" s="21">
        <v>66123</v>
      </c>
    </row>
    <row r="14" spans="1:7" s="17" customFormat="1" ht="34.15" customHeight="1" x14ac:dyDescent="0.25">
      <c r="A14" s="16"/>
      <c r="B14" s="23" t="s">
        <v>46</v>
      </c>
      <c r="C14" s="24">
        <v>10.002000000000001</v>
      </c>
      <c r="D14" s="24">
        <v>10.002000000000001</v>
      </c>
      <c r="E14" s="24">
        <v>10.002000000000001</v>
      </c>
      <c r="F14" s="24">
        <v>10.002000000000001</v>
      </c>
      <c r="G14" s="24">
        <v>10.002000000000001</v>
      </c>
    </row>
    <row r="15" spans="1:7" s="17" customFormat="1" ht="34.15" customHeight="1" x14ac:dyDescent="0.25">
      <c r="A15" s="16"/>
      <c r="B15" s="23" t="s">
        <v>47</v>
      </c>
      <c r="C15" s="21">
        <f>C13*C14</f>
        <v>967153.39200000011</v>
      </c>
      <c r="D15" s="21">
        <f>D13*D14</f>
        <v>1206571.2660000001</v>
      </c>
      <c r="E15" s="21">
        <f>E13*E14</f>
        <v>1080936.1440000001</v>
      </c>
      <c r="F15" s="21">
        <f>F13*F14</f>
        <v>903150.59400000004</v>
      </c>
      <c r="G15" s="21">
        <f>G13*G14</f>
        <v>661362.24600000004</v>
      </c>
    </row>
    <row r="16" spans="1:7" s="17" customFormat="1" ht="34.15" customHeight="1" x14ac:dyDescent="0.25">
      <c r="A16" s="16"/>
      <c r="B16" s="23" t="s">
        <v>48</v>
      </c>
      <c r="C16" s="21">
        <v>117</v>
      </c>
      <c r="D16" s="21">
        <v>117</v>
      </c>
      <c r="E16" s="21">
        <v>117</v>
      </c>
      <c r="F16" s="21">
        <v>117</v>
      </c>
      <c r="G16" s="21">
        <v>117</v>
      </c>
    </row>
    <row r="17" spans="1:7" s="17" customFormat="1" ht="34.15" customHeight="1" x14ac:dyDescent="0.25">
      <c r="A17" s="16"/>
      <c r="B17" s="23" t="s">
        <v>49</v>
      </c>
      <c r="C17" s="21">
        <f>C15*C16</f>
        <v>113156946.86400001</v>
      </c>
      <c r="D17" s="21">
        <f>D15*D16</f>
        <v>141168838.12200001</v>
      </c>
      <c r="E17" s="21">
        <f>E15*E16</f>
        <v>126469528.848</v>
      </c>
      <c r="F17" s="21">
        <f>F15*F16</f>
        <v>105668619.49800001</v>
      </c>
      <c r="G17" s="21">
        <f>G15*G16</f>
        <v>77379382.782000005</v>
      </c>
    </row>
    <row r="18" spans="1:7" s="17" customFormat="1" ht="34.15" customHeight="1" x14ac:dyDescent="0.25">
      <c r="A18" s="16"/>
      <c r="B18" s="23" t="s">
        <v>50</v>
      </c>
      <c r="C18" s="21">
        <f>C17/2000</f>
        <v>56578.473432000006</v>
      </c>
      <c r="D18" s="21">
        <f>D17/2000</f>
        <v>70584.419061000008</v>
      </c>
      <c r="E18" s="21">
        <f>E17/2000</f>
        <v>63234.764424000001</v>
      </c>
      <c r="F18" s="21">
        <f>F17/2000</f>
        <v>52834.309749000007</v>
      </c>
      <c r="G18" s="21">
        <f>G17/2000</f>
        <v>38689.691391</v>
      </c>
    </row>
    <row r="19" spans="1:7" s="17" customFormat="1" ht="34.15" customHeight="1" x14ac:dyDescent="0.25">
      <c r="A19" s="16"/>
      <c r="B19" s="23" t="s">
        <v>51</v>
      </c>
      <c r="C19" s="24">
        <f>C7</f>
        <v>0.90751850000000001</v>
      </c>
      <c r="D19" s="24">
        <f>D7</f>
        <v>0.90751850000000001</v>
      </c>
      <c r="E19" s="24">
        <f>E7</f>
        <v>0.90751850000000001</v>
      </c>
      <c r="F19" s="24">
        <f>F7</f>
        <v>0.90751850000000001</v>
      </c>
      <c r="G19" s="24">
        <f>G7</f>
        <v>0.90751850000000001</v>
      </c>
    </row>
    <row r="20" spans="1:7" s="17" customFormat="1" ht="34.15" customHeight="1" x14ac:dyDescent="0.25">
      <c r="A20" s="16"/>
      <c r="B20" s="23" t="s">
        <v>52</v>
      </c>
      <c r="C20" s="21">
        <f>C18*C19</f>
        <v>51346.011341298501</v>
      </c>
      <c r="D20" s="21">
        <f>D18*D19</f>
        <v>64056.666109610138</v>
      </c>
      <c r="E20" s="21">
        <f>E18*E19</f>
        <v>57386.718557921842</v>
      </c>
      <c r="F20" s="21">
        <f>F18*F19</f>
        <v>47948.113531947864</v>
      </c>
      <c r="G20" s="21">
        <f>G18*G19</f>
        <v>35111.610696623233</v>
      </c>
    </row>
    <row r="21" spans="1:7" ht="15.75" x14ac:dyDescent="0.25">
      <c r="C21" s="43"/>
      <c r="D21" s="43"/>
      <c r="E21" s="43"/>
      <c r="F21" s="43"/>
      <c r="G21" s="43"/>
    </row>
    <row r="22" spans="1:7" ht="15.75" x14ac:dyDescent="0.25">
      <c r="C22" s="43"/>
      <c r="D22" s="43"/>
      <c r="E22" s="43"/>
      <c r="F22" s="43"/>
      <c r="G22" s="43"/>
    </row>
    <row r="23" spans="1:7" x14ac:dyDescent="0.25">
      <c r="B23" s="48" t="s">
        <v>53</v>
      </c>
      <c r="C23" s="48"/>
      <c r="D23" s="48"/>
      <c r="E23" s="48"/>
      <c r="F23" s="48"/>
      <c r="G23" s="48"/>
    </row>
    <row r="25" spans="1:7" ht="17.25" customHeight="1" x14ac:dyDescent="0.25">
      <c r="B25" t="s">
        <v>55</v>
      </c>
    </row>
  </sheetData>
  <mergeCells count="2">
    <mergeCell ref="A2:G2"/>
    <mergeCell ref="B23:G23"/>
  </mergeCells>
  <printOptions horizontalCentered="1" verticalCentered="1"/>
  <pageMargins left="0.7" right="0.7" top="0.75" bottom="0.75" header="0.3" footer="0.3"/>
  <pageSetup scale="78" orientation="landscape" r:id="rId1"/>
  <headerFooter scaleWithDoc="0" alignWithMargins="0">
    <oddFooter>&amp;L&amp;"Times New Roman,Regular"&amp;12Attachment A to PSE's Response to
NWEC Data Request No. 002&amp;R&amp;"Times New Roman,Regular"&amp;12Page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Transfer of Property</CaseType>
    <IndustryCode xmlns="dc463f71-b30c-4ab2-9473-d307f9d35888">140</IndustryCode>
    <CaseStatus xmlns="dc463f71-b30c-4ab2-9473-d307f9d35888">Closed</CaseStatus>
    <OpenedDate xmlns="dc463f71-b30c-4ab2-9473-d307f9d35888">2020-02-20T08:00:00+00:00</OpenedDate>
    <Date1 xmlns="dc463f71-b30c-4ab2-9473-d307f9d35888">2020-10-02T20:13:25+00:00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200115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8D248DE4ED364469D52DF541E71F131" ma:contentTypeVersion="52" ma:contentTypeDescription="" ma:contentTypeScope="" ma:versionID="b494b81133a889ad9e530c92adefe46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AD022B-0DCE-4BCE-B569-7EF4B9CFD7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CC2EDD-3559-4AE4-946C-156CCA5707EC}">
  <ds:schemaRefs>
    <ds:schemaRef ds:uri="http://schemas.microsoft.com/office/2006/metadata/properties"/>
    <ds:schemaRef ds:uri="3ba6529a-30c2-491d-bd2f-ab5af98b37fc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7d544bdc-a7fa-4516-973e-3ad2926cbdd1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www.w3.org/XML/1998/namespace"/>
    <ds:schemaRef ds:uri="http://schemas.microsoft.com/sharepoint/v3/fields"/>
    <ds:schemaRef ds:uri="a0689114-bdb9-4146-803a-240f5368dce0"/>
    <ds:schemaRef ds:uri="24f70c62-691b-492e-ba59-9d389529a97e"/>
  </ds:schemaRefs>
</ds:datastoreItem>
</file>

<file path=customXml/itemProps3.xml><?xml version="1.0" encoding="utf-8"?>
<ds:datastoreItem xmlns:ds="http://schemas.openxmlformats.org/officeDocument/2006/customXml" ds:itemID="{4CDA1CBA-0440-4232-AA4C-0A33CFB92FF9}"/>
</file>

<file path=customXml/itemProps4.xml><?xml version="1.0" encoding="utf-8"?>
<ds:datastoreItem xmlns:ds="http://schemas.openxmlformats.org/officeDocument/2006/customXml" ds:itemID="{577832B5-1235-4A75-9865-6FA6FB5D3A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Expected Reduction in Emissions</vt:lpstr>
      <vt:lpstr>Av. Emissions of Cont. Opers.</vt:lpstr>
      <vt:lpstr>Ave. Emissions of NWE PPA</vt:lpstr>
      <vt:lpstr>Exp. Emissions of Mkt Purchases</vt:lpstr>
      <vt:lpstr>Exp. Emissions of Repl. Peaking</vt:lpstr>
      <vt:lpstr>'Av. Emissions of Cont. Opers.'!Print_Area</vt:lpstr>
      <vt:lpstr>'Ave. Emissions of NWE PPA'!Print_Area</vt:lpstr>
      <vt:lpstr>'Exp. Emissions of Mkt Purchases'!Print_Area</vt:lpstr>
      <vt:lpstr>'Exp. Emissions of Repl. Peaking'!Print_Area</vt:lpstr>
      <vt:lpstr>'Expected Reduction in Emissions'!Print_Area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Rector, Andrew (UTC)</dc:creator>
  <dc:description/>
  <cp:lastModifiedBy>Rector, Andrew (UTC)</cp:lastModifiedBy>
  <dcterms:created xsi:type="dcterms:W3CDTF">2020-06-15T18:38:59Z</dcterms:created>
  <dcterms:modified xsi:type="dcterms:W3CDTF">2020-09-28T21:02:56Z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0x0101006E56B4D1795A2E4DB2F0B01679ED314A00E8D248DE4ED364469D52DF541E71F131</vt:lpwstr>
  </property>
  <property fmtid="{D5CDD505-2E9C-101B-9397-08002B2CF9AE}" pid="3" name="DR Sort">
    <vt:r8>31</vt:r8>
  </property>
  <property fmtid="{D5CDD505-2E9C-101B-9397-08002B2CF9AE}" pid="4" name="DR Nos.">
    <vt:lpwstr>31</vt:lpwstr>
  </property>
  <property fmtid="{D5CDD505-2E9C-101B-9397-08002B2CF9AE}" pid="5" name="Requesting Party">
    <vt:lpwstr>Staff</vt:lpwstr>
  </property>
  <property fmtid="{D5CDD505-2E9C-101B-9397-08002B2CF9AE}" pid="6" name="Responding Party">
    <vt:lpwstr>PSE</vt:lpwstr>
  </property>
  <property fmtid="{D5CDD505-2E9C-101B-9397-08002B2CF9AE}" pid="7" name="Document Type">
    <vt:lpwstr>Response</vt:lpwstr>
  </property>
  <property fmtid="{D5CDD505-2E9C-101B-9397-08002B2CF9AE}" pid="8" name="_docset_NoMedatataSyncRequired">
    <vt:lpwstr>False</vt:lpwstr>
  </property>
  <property fmtid="{D5CDD505-2E9C-101B-9397-08002B2CF9AE}" pid="9" name="IsEFSEC">
    <vt:bool>false</vt:bool>
  </property>
</Properties>
</file>