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11445" activeTab="0"/>
  </bookViews>
  <sheets>
    <sheet name="JHS-12" sheetId="1" r:id="rId1"/>
  </sheets>
  <externalReferences>
    <externalReference r:id="rId4"/>
  </externalReferences>
  <definedNames>
    <definedName name="__123Graph_ECURRENT" hidden="1">#N/A</definedName>
    <definedName name="_12.01">'JHS-12'!$AL$1:$AP$61</definedName>
    <definedName name="_12.02">'JHS-12'!$C$1:$K$61</definedName>
    <definedName name="_12.03">'JHS-12'!$L$1:$S$61</definedName>
    <definedName name="_12.04">'JHS-12'!$T$1:$AC$61</definedName>
    <definedName name="_12.05">'JHS-12'!$AD$1:$AK$61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'JHS-12'!$AP$1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JHS_4">'JHS-12'!$AP$2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DJUSTMENTS">'JHS-12'!$A$1:$AK$61</definedName>
    <definedName name="_xlnm.Print_Area" localSheetId="0">'JHS-12'!$AK$1:$AP$61</definedName>
    <definedName name="_xlnm.Print_Titles" localSheetId="0">'JHS-12'!$A:$B,'JHS-12'!$11:$14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Summary">'JHS-12'!$AL$1:$AP$61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'JHS-12'!$AL$7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<sst xmlns="http://schemas.openxmlformats.org/spreadsheetml/2006/main" count="201" uniqueCount="138">
  <si>
    <t>Page 12.02</t>
  </si>
  <si>
    <t>Page 12.03</t>
  </si>
  <si>
    <t>Page 12.04</t>
  </si>
  <si>
    <t>Page 12.05</t>
  </si>
  <si>
    <t>PUGET SOUND ENERGY-ELECTRIC</t>
  </si>
  <si>
    <t>STATEMENT OF OPERATING INCOME AND ADJUSTMENTS</t>
  </si>
  <si>
    <t>RESULTS OF OPERATIONS</t>
  </si>
  <si>
    <t>Adjustment Detail (Page 1)</t>
  </si>
  <si>
    <t>Adjustment Detail (Page 2)</t>
  </si>
  <si>
    <t>Adjustment Detail (Page 3)</t>
  </si>
  <si>
    <t>Adjustment Detail (Page 4)</t>
  </si>
  <si>
    <t>FOR THE TWELVE MONTHS ENDED DECEMBER 31, 2010</t>
  </si>
  <si>
    <t>REVISED</t>
  </si>
  <si>
    <t>GENERAL RATE INCREASE</t>
  </si>
  <si>
    <t>&gt;</t>
  </si>
  <si>
    <t>ACTUAL</t>
  </si>
  <si>
    <t>POWER</t>
  </si>
  <si>
    <t>LOWER SNAKE</t>
  </si>
  <si>
    <t>LSR PPD</t>
  </si>
  <si>
    <t>MT ELECTRIC</t>
  </si>
  <si>
    <t>WILD HORSE</t>
  </si>
  <si>
    <t>ASC 815</t>
  </si>
  <si>
    <t>STORM</t>
  </si>
  <si>
    <t>REMOVE</t>
  </si>
  <si>
    <t>CHELAN</t>
  </si>
  <si>
    <t>REG ASSETS</t>
  </si>
  <si>
    <t>PRODUCTION</t>
  </si>
  <si>
    <t>TEMPERATURE</t>
  </si>
  <si>
    <t>REVENUES</t>
  </si>
  <si>
    <t>PASS-THROUGH</t>
  </si>
  <si>
    <t>FEDERAL</t>
  </si>
  <si>
    <t>TAX BENEFIT OF PRO</t>
  </si>
  <si>
    <t>OPERATING</t>
  </si>
  <si>
    <t>GENERAL PLANT</t>
  </si>
  <si>
    <t>NORMALIZE</t>
  </si>
  <si>
    <t>BAD</t>
  </si>
  <si>
    <t>INCENTIVE</t>
  </si>
  <si>
    <t>PROPERTY</t>
  </si>
  <si>
    <t>EXCISE TAX</t>
  </si>
  <si>
    <t>D&amp;O</t>
  </si>
  <si>
    <t xml:space="preserve">INTEREST ON </t>
  </si>
  <si>
    <t>RATE CASE</t>
  </si>
  <si>
    <t>DEFERRED G/L ON</t>
  </si>
  <si>
    <t>PROPERTY &amp;</t>
  </si>
  <si>
    <t>PENSION</t>
  </si>
  <si>
    <t>WAGE</t>
  </si>
  <si>
    <t>INVESTMENT</t>
  </si>
  <si>
    <t>EMPLOYEE</t>
  </si>
  <si>
    <t>TOTAL</t>
  </si>
  <si>
    <t>ADJUSTED</t>
  </si>
  <si>
    <t>REVENUE</t>
  </si>
  <si>
    <t>AFTER</t>
  </si>
  <si>
    <t>LINE</t>
  </si>
  <si>
    <t>RESULTS OF</t>
  </si>
  <si>
    <t>COSTS</t>
  </si>
  <si>
    <t>RIVER</t>
  </si>
  <si>
    <t>TRANSM DEP</t>
  </si>
  <si>
    <t>ENERGY TAX</t>
  </si>
  <si>
    <t xml:space="preserve"> SOLAR</t>
  </si>
  <si>
    <t>(PREV. SFAS 133)</t>
  </si>
  <si>
    <t>DAMAGE</t>
  </si>
  <si>
    <t>TENASKA</t>
  </si>
  <si>
    <t>PAYMENTS</t>
  </si>
  <si>
    <t>&amp; LIABILITIES</t>
  </si>
  <si>
    <t>ADJUSTMENT</t>
  </si>
  <si>
    <t>NORMALIZATION</t>
  </si>
  <si>
    <t>&amp; EXPENSES</t>
  </si>
  <si>
    <t>REVS. &amp; EXPS.</t>
  </si>
  <si>
    <t>INCOME TAX</t>
  </si>
  <si>
    <t>FORMA INTEREST</t>
  </si>
  <si>
    <t>EXPENSES</t>
  </si>
  <si>
    <t>DEPRECIATION</t>
  </si>
  <si>
    <t>INJ &amp; DMGS</t>
  </si>
  <si>
    <t>DEBTS</t>
  </si>
  <si>
    <t>PAY</t>
  </si>
  <si>
    <t>TAXES</t>
  </si>
  <si>
    <t>&amp; FILING FEE</t>
  </si>
  <si>
    <t>INSURANCE</t>
  </si>
  <si>
    <t>CUST DEPOSITS</t>
  </si>
  <si>
    <t>PROPERTY SALES</t>
  </si>
  <si>
    <t>LIABILITY INS</t>
  </si>
  <si>
    <t>PLAN</t>
  </si>
  <si>
    <t>INCREASE</t>
  </si>
  <si>
    <t>ADJUSTMENTS</t>
  </si>
  <si>
    <t xml:space="preserve">ACTUAL RESUTLS </t>
  </si>
  <si>
    <t>REQUIREMENT</t>
  </si>
  <si>
    <t>RATE</t>
  </si>
  <si>
    <t>NO.</t>
  </si>
  <si>
    <t xml:space="preserve">OPERATIONS </t>
  </si>
  <si>
    <t>OPERATIONS</t>
  </si>
  <si>
    <t>OF OPERATIONS</t>
  </si>
  <si>
    <t>-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</si>
  <si>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</si>
  <si>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</si>
  <si>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</si>
  <si>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</si>
  <si>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</si>
  <si>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 xml:space="preserve"> 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</si>
  <si>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</si>
  <si>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</si>
  <si>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</si>
  <si>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</si>
  <si>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</si>
  <si>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</si>
  <si>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</si>
  <si>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</si>
  <si>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</si>
  <si>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</si>
  <si>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</si>
  <si>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</si>
  <si>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</si>
  <si>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</si>
  <si>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</si>
  <si>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AMORTIZATION</t>
  </si>
  <si>
    <t>AMORTIZ OF PROPERTY GAIN/LOSS</t>
  </si>
  <si>
    <t>OTHER OPERATING EXPENSES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</si>
  <si>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</si>
  <si>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</si>
  <si>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</si>
  <si>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</si>
  <si>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</si>
  <si>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</si>
  <si>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</si>
  <si>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</si>
  <si>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</si>
  <si>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</si>
  <si>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</si>
  <si>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</si>
  <si>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</si>
  <si>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</si>
  <si>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</si>
  <si>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Page 12.01</t>
  </si>
  <si>
    <t>Exhibit No. ___(JHS12)</t>
  </si>
  <si>
    <t>Page 1 of 5</t>
  </si>
  <si>
    <t>Page 2 of 5</t>
  </si>
  <si>
    <t>Page 3 of 5</t>
  </si>
  <si>
    <t>Page 4 of 5</t>
  </si>
  <si>
    <t>Page 5 of 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</si>
</sst>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_(* #,##0_);_(* \(#,##0\);_(* &quot;-&quot;??_);_(@_)"/>
    <numFmt numFmtId="167" formatCode="0.0000%"/>
    <numFmt numFmtId="168" formatCode="_(&quot;$&quot;* #,##0_);[Red]_(&quot;$&quot;* \(#,##0\);_(&quot;$&quot;* &quot;-&quot;_);_(@_)"/>
    <numFmt numFmtId="169" formatCode="_(* #,##0.00000_);_(* \(#,##0.00000\);_(* &quot;-&quot;??_);_(@_)"/>
    <numFmt numFmtId="170" formatCode="0.0000000"/>
    <numFmt numFmtId="171" formatCode="d\.mmm\.yy"/>
    <numFmt numFmtId="172" formatCode="#."/>
    <numFmt numFmtId="173" formatCode="_(* ###0_);_(* \(###0\);_(* &quot;-&quot;_);_(@_)"/>
    <numFmt numFmtId="174" formatCode="_([$€-2]* #,##0.00_);_([$€-2]* \(#,##0.00\);_([$€-2]* &quot;-&quot;??_)"/>
    <numFmt numFmtId="175" formatCode="_(&quot;$&quot;* #,##0.000000_);_(&quot;$&quot;* \(#,##0.000000\);_(&quot;$&quot;* &quot;-&quot;??????_);_(@_)"/>
    <numFmt numFmtId="176" formatCode="&quot;$&quot;#,##0;\-&quot;$&quot;#,##0"/>
    <numFmt numFmtId="177" formatCode="0000000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0.000%"/>
    <numFmt numFmtId="181" formatCode="_(&quot;$&quot;* #,##0.000_);_(&quot;$&quot;* \(#,##0.000\);_(&quot;$&quot;* &quot;-&quot;??_);_(@_)"/>
    <numFmt numFmtId="182" formatCode="[$-409]d\-mmm\-yy;@"/>
    <numFmt numFmtId="183" formatCode="&quot;$&quot;#,##0.00"/>
  </numFmts>
  <fonts count="75">
    <font>
      <sz val="8"/>
      <name val="Helv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univers (E1)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339">
    <xf numFmtId="164" fontId="0" fillId="0" borderId="0">
      <alignment horizontal="left"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0" fontId="3" fillId="0" borderId="0">
      <alignment/>
      <protection/>
    </xf>
    <xf numFmtId="164" fontId="3" fillId="0" borderId="0">
      <alignment horizontal="left" wrapText="1"/>
      <protection/>
    </xf>
    <xf numFmtId="170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69" fontId="3" fillId="0" borderId="0">
      <alignment horizontal="left" wrapText="1"/>
      <protection/>
    </xf>
    <xf numFmtId="0" fontId="3" fillId="0" borderId="0">
      <alignment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0" fontId="3" fillId="0" borderId="0">
      <alignment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0" fontId="9" fillId="0" borderId="0">
      <alignment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0" fontId="3" fillId="0" borderId="0">
      <alignment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0" fontId="9" fillId="0" borderId="0">
      <alignment/>
      <protection/>
    </xf>
    <xf numFmtId="0" fontId="5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10" fillId="25" borderId="0" applyNumberFormat="0" applyBorder="0" applyAlignment="0" applyProtection="0"/>
    <xf numFmtId="0" fontId="59" fillId="26" borderId="0" applyNumberFormat="0" applyBorder="0" applyAlignment="0" applyProtection="0"/>
    <xf numFmtId="0" fontId="10" fillId="17" borderId="0" applyNumberFormat="0" applyBorder="0" applyAlignment="0" applyProtection="0"/>
    <xf numFmtId="0" fontId="59" fillId="27" borderId="0" applyNumberFormat="0" applyBorder="0" applyAlignment="0" applyProtection="0"/>
    <xf numFmtId="0" fontId="10" fillId="19" borderId="0" applyNumberFormat="0" applyBorder="0" applyAlignment="0" applyProtection="0"/>
    <xf numFmtId="0" fontId="59" fillId="28" borderId="0" applyNumberFormat="0" applyBorder="0" applyAlignment="0" applyProtection="0"/>
    <xf numFmtId="0" fontId="10" fillId="29" borderId="0" applyNumberFormat="0" applyBorder="0" applyAlignment="0" applyProtection="0"/>
    <xf numFmtId="0" fontId="59" fillId="30" borderId="0" applyNumberFormat="0" applyBorder="0" applyAlignment="0" applyProtection="0"/>
    <xf numFmtId="0" fontId="10" fillId="31" borderId="0" applyNumberFormat="0" applyBorder="0" applyAlignment="0" applyProtection="0"/>
    <xf numFmtId="0" fontId="59" fillId="32" borderId="0" applyNumberFormat="0" applyBorder="0" applyAlignment="0" applyProtection="0"/>
    <xf numFmtId="0" fontId="10" fillId="33" borderId="0" applyNumberFormat="0" applyBorder="0" applyAlignment="0" applyProtection="0"/>
    <xf numFmtId="0" fontId="5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5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59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59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29" borderId="0" applyNumberFormat="0" applyBorder="0" applyAlignment="0" applyProtection="0"/>
    <xf numFmtId="0" fontId="59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5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60" fillId="55" borderId="0" applyNumberFormat="0" applyBorder="0" applyAlignment="0" applyProtection="0"/>
    <xf numFmtId="0" fontId="11" fillId="5" borderId="0" applyNumberFormat="0" applyBorder="0" applyAlignment="0" applyProtection="0"/>
    <xf numFmtId="171" fontId="12" fillId="0" borderId="0" applyFill="0" applyBorder="0" applyAlignment="0">
      <protection/>
    </xf>
    <xf numFmtId="0" fontId="61" fillId="56" borderId="1" applyNumberFormat="0" applyAlignment="0" applyProtection="0"/>
    <xf numFmtId="0" fontId="61" fillId="56" borderId="1" applyNumberFormat="0" applyAlignment="0" applyProtection="0"/>
    <xf numFmtId="0" fontId="13" fillId="57" borderId="2" applyNumberFormat="0" applyAlignment="0" applyProtection="0"/>
    <xf numFmtId="0" fontId="61" fillId="56" borderId="1" applyNumberFormat="0" applyAlignment="0" applyProtection="0"/>
    <xf numFmtId="0" fontId="62" fillId="58" borderId="3" applyNumberFormat="0" applyAlignment="0" applyProtection="0"/>
    <xf numFmtId="0" fontId="14" fillId="59" borderId="4" applyNumberFormat="0" applyAlignment="0" applyProtection="0"/>
    <xf numFmtId="41" fontId="3" fillId="57" borderId="0">
      <alignment/>
      <protection/>
    </xf>
    <xf numFmtId="4" fontId="6" fillId="0" borderId="0" applyFont="0" applyFill="0" applyBorder="0" applyAlignment="0" applyProtection="0"/>
    <xf numFmtId="41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72" fontId="19" fillId="0" borderId="0">
      <alignment/>
      <protection locked="0"/>
    </xf>
    <xf numFmtId="0" fontId="17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8" fontId="6" fillId="0" borderId="0" applyFont="0" applyFill="0" applyBorder="0" applyAlignment="0" applyProtection="0"/>
    <xf numFmtId="42" fontId="5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15" fillId="0" borderId="0">
      <alignment/>
      <protection/>
    </xf>
    <xf numFmtId="0" fontId="64" fillId="63" borderId="0" applyNumberFormat="0" applyBorder="0" applyAlignment="0" applyProtection="0"/>
    <xf numFmtId="0" fontId="24" fillId="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38" fontId="25" fillId="57" borderId="0" applyNumberFormat="0" applyBorder="0" applyAlignment="0" applyProtection="0"/>
    <xf numFmtId="0" fontId="26" fillId="0" borderId="5" applyNumberFormat="0" applyAlignment="0" applyProtection="0"/>
    <xf numFmtId="0" fontId="26" fillId="0" borderId="6">
      <alignment horizontal="left"/>
      <protection/>
    </xf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27" fillId="0" borderId="8" applyNumberFormat="0" applyFill="0" applyAlignment="0" applyProtection="0"/>
    <xf numFmtId="0" fontId="65" fillId="0" borderId="7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28" fillId="0" borderId="10" applyNumberFormat="0" applyFill="0" applyAlignment="0" applyProtection="0"/>
    <xf numFmtId="0" fontId="66" fillId="0" borderId="9" applyNumberFormat="0" applyFill="0" applyAlignment="0" applyProtection="0"/>
    <xf numFmtId="0" fontId="67" fillId="0" borderId="11" applyNumberFormat="0" applyFill="0" applyAlignment="0" applyProtection="0"/>
    <xf numFmtId="0" fontId="29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30" fillId="0" borderId="0">
      <alignment/>
      <protection/>
    </xf>
    <xf numFmtId="40" fontId="30" fillId="0" borderId="0">
      <alignment/>
      <protection/>
    </xf>
    <xf numFmtId="0" fontId="68" fillId="64" borderId="1" applyNumberFormat="0" applyAlignment="0" applyProtection="0"/>
    <xf numFmtId="10" fontId="25" fillId="65" borderId="13" applyNumberFormat="0" applyBorder="0" applyAlignment="0" applyProtection="0"/>
    <xf numFmtId="10" fontId="25" fillId="65" borderId="13" applyNumberFormat="0" applyBorder="0" applyAlignment="0" applyProtection="0"/>
    <xf numFmtId="10" fontId="25" fillId="65" borderId="13" applyNumberFormat="0" applyBorder="0" applyAlignment="0" applyProtection="0"/>
    <xf numFmtId="10" fontId="25" fillId="65" borderId="13" applyNumberFormat="0" applyBorder="0" applyAlignment="0" applyProtection="0"/>
    <xf numFmtId="10" fontId="25" fillId="65" borderId="13" applyNumberFormat="0" applyBorder="0" applyAlignment="0" applyProtection="0"/>
    <xf numFmtId="0" fontId="31" fillId="13" borderId="2" applyNumberFormat="0" applyAlignment="0" applyProtection="0"/>
    <xf numFmtId="41" fontId="32" fillId="66" borderId="14">
      <alignment horizontal="left"/>
      <protection locked="0"/>
    </xf>
    <xf numFmtId="10" fontId="32" fillId="66" borderId="14">
      <alignment horizontal="right"/>
      <protection locked="0"/>
    </xf>
    <xf numFmtId="41" fontId="32" fillId="66" borderId="14">
      <alignment horizontal="left"/>
      <protection locked="0"/>
    </xf>
    <xf numFmtId="0" fontId="25" fillId="57" borderId="0">
      <alignment/>
      <protection/>
    </xf>
    <xf numFmtId="0" fontId="25" fillId="57" borderId="0">
      <alignment/>
      <protection/>
    </xf>
    <xf numFmtId="3" fontId="33" fillId="0" borderId="0" applyFill="0" applyBorder="0" applyAlignment="0" applyProtection="0"/>
    <xf numFmtId="0" fontId="69" fillId="0" borderId="15" applyNumberFormat="0" applyFill="0" applyAlignment="0" applyProtection="0"/>
    <xf numFmtId="0" fontId="34" fillId="0" borderId="16" applyNumberFormat="0" applyFill="0" applyAlignment="0" applyProtection="0"/>
    <xf numFmtId="44" fontId="35" fillId="0" borderId="17" applyNumberFormat="0" applyFont="0" applyAlignment="0">
      <protection/>
    </xf>
    <xf numFmtId="44" fontId="35" fillId="0" borderId="17" applyNumberFormat="0" applyFont="0" applyAlignment="0">
      <protection/>
    </xf>
    <xf numFmtId="44" fontId="35" fillId="0" borderId="17" applyNumberFormat="0" applyFont="0" applyAlignment="0">
      <protection/>
    </xf>
    <xf numFmtId="44" fontId="35" fillId="0" borderId="17" applyNumberFormat="0" applyFont="0" applyAlignment="0">
      <protection/>
    </xf>
    <xf numFmtId="44" fontId="35" fillId="0" borderId="17" applyNumberFormat="0" applyFont="0" applyAlignment="0">
      <protection/>
    </xf>
    <xf numFmtId="44" fontId="35" fillId="0" borderId="18" applyNumberFormat="0" applyFont="0" applyAlignment="0">
      <protection/>
    </xf>
    <xf numFmtId="44" fontId="35" fillId="0" borderId="18" applyNumberFormat="0" applyFont="0" applyAlignment="0">
      <protection/>
    </xf>
    <xf numFmtId="44" fontId="35" fillId="0" borderId="18" applyNumberFormat="0" applyFont="0" applyAlignment="0">
      <protection/>
    </xf>
    <xf numFmtId="44" fontId="35" fillId="0" borderId="18" applyNumberFormat="0" applyFont="0" applyAlignment="0">
      <protection/>
    </xf>
    <xf numFmtId="44" fontId="35" fillId="0" borderId="18" applyNumberFormat="0" applyFont="0" applyAlignment="0">
      <protection/>
    </xf>
    <xf numFmtId="0" fontId="70" fillId="67" borderId="0" applyNumberFormat="0" applyBorder="0" applyAlignment="0" applyProtection="0"/>
    <xf numFmtId="0" fontId="36" fillId="66" borderId="0" applyNumberFormat="0" applyBorder="0" applyAlignment="0" applyProtection="0"/>
    <xf numFmtId="37" fontId="37" fillId="0" borderId="0">
      <alignment/>
      <protection/>
    </xf>
    <xf numFmtId="175" fontId="0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7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176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 horizontal="left" wrapText="1"/>
      <protection/>
    </xf>
    <xf numFmtId="0" fontId="3" fillId="0" borderId="0">
      <alignment/>
      <protection/>
    </xf>
    <xf numFmtId="167" fontId="3" fillId="0" borderId="0">
      <alignment horizontal="left" wrapText="1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58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71" fillId="56" borderId="21" applyNumberFormat="0" applyAlignment="0" applyProtection="0"/>
    <xf numFmtId="0" fontId="40" fillId="57" borderId="22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9" fontId="6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3" fillId="70" borderId="14">
      <alignment/>
      <protection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1" fillId="0" borderId="23">
      <alignment horizontal="center"/>
      <protection/>
    </xf>
    <xf numFmtId="3" fontId="39" fillId="0" borderId="0" applyFont="0" applyFill="0" applyBorder="0" applyAlignment="0" applyProtection="0"/>
    <xf numFmtId="0" fontId="39" fillId="71" borderId="0" applyNumberFormat="0" applyFont="0" applyBorder="0" applyAlignment="0" applyProtection="0"/>
    <xf numFmtId="0" fontId="17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3" fontId="42" fillId="0" borderId="0" applyFill="0" applyBorder="0" applyAlignment="0" applyProtection="0"/>
    <xf numFmtId="42" fontId="3" fillId="65" borderId="0">
      <alignment/>
      <protection/>
    </xf>
    <xf numFmtId="42" fontId="3" fillId="65" borderId="24">
      <alignment vertical="center"/>
      <protection/>
    </xf>
    <xf numFmtId="0" fontId="35" fillId="65" borderId="25" applyNumberFormat="0">
      <alignment horizontal="center" vertical="center" wrapText="1"/>
      <protection/>
    </xf>
    <xf numFmtId="0" fontId="35" fillId="65" borderId="25" applyNumberFormat="0">
      <alignment horizontal="center" vertical="center" wrapText="1"/>
      <protection/>
    </xf>
    <xf numFmtId="10" fontId="3" fillId="65" borderId="0">
      <alignment/>
      <protection/>
    </xf>
    <xf numFmtId="10" fontId="3" fillId="65" borderId="0">
      <alignment/>
      <protection/>
    </xf>
    <xf numFmtId="178" fontId="3" fillId="65" borderId="0">
      <alignment/>
      <protection/>
    </xf>
    <xf numFmtId="178" fontId="3" fillId="65" borderId="0">
      <alignment/>
      <protection/>
    </xf>
    <xf numFmtId="42" fontId="3" fillId="65" borderId="0">
      <alignment/>
      <protection/>
    </xf>
    <xf numFmtId="166" fontId="30" fillId="0" borderId="0" applyBorder="0" applyAlignment="0">
      <protection/>
    </xf>
    <xf numFmtId="42" fontId="3" fillId="65" borderId="26">
      <alignment horizontal="left"/>
      <protection/>
    </xf>
    <xf numFmtId="178" fontId="44" fillId="65" borderId="26">
      <alignment horizontal="left"/>
      <protection/>
    </xf>
    <xf numFmtId="166" fontId="30" fillId="0" borderId="0" applyBorder="0" applyAlignment="0">
      <protection/>
    </xf>
    <xf numFmtId="14" fontId="0" fillId="0" borderId="0" applyNumberFormat="0" applyFill="0" applyBorder="0" applyAlignment="0" applyProtection="0"/>
    <xf numFmtId="179" fontId="3" fillId="0" borderId="0" applyFont="0" applyFill="0" applyAlignment="0">
      <protection/>
    </xf>
    <xf numFmtId="179" fontId="3" fillId="0" borderId="0" applyFont="0" applyFill="0" applyAlignment="0">
      <protection/>
    </xf>
    <xf numFmtId="4" fontId="45" fillId="66" borderId="22" applyNumberFormat="0" applyProtection="0">
      <alignment vertical="center"/>
    </xf>
    <xf numFmtId="4" fontId="46" fillId="66" borderId="22" applyNumberFormat="0" applyProtection="0">
      <alignment vertical="center"/>
    </xf>
    <xf numFmtId="4" fontId="45" fillId="66" borderId="22" applyNumberFormat="0" applyProtection="0">
      <alignment horizontal="left" vertical="center" indent="1"/>
    </xf>
    <xf numFmtId="4" fontId="45" fillId="66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45" fillId="5" borderId="22" applyNumberFormat="0" applyProtection="0">
      <alignment horizontal="right" vertical="center"/>
    </xf>
    <xf numFmtId="4" fontId="45" fillId="17" borderId="22" applyNumberFormat="0" applyProtection="0">
      <alignment horizontal="right" vertical="center"/>
    </xf>
    <xf numFmtId="4" fontId="45" fillId="43" borderId="22" applyNumberFormat="0" applyProtection="0">
      <alignment horizontal="right" vertical="center"/>
    </xf>
    <xf numFmtId="4" fontId="45" fillId="23" borderId="22" applyNumberFormat="0" applyProtection="0">
      <alignment horizontal="right" vertical="center"/>
    </xf>
    <xf numFmtId="4" fontId="45" fillId="33" borderId="22" applyNumberFormat="0" applyProtection="0">
      <alignment horizontal="right" vertical="center"/>
    </xf>
    <xf numFmtId="4" fontId="45" fillId="54" borderId="22" applyNumberFormat="0" applyProtection="0">
      <alignment horizontal="right" vertical="center"/>
    </xf>
    <xf numFmtId="4" fontId="45" fillId="48" borderId="22" applyNumberFormat="0" applyProtection="0">
      <alignment horizontal="right" vertical="center"/>
    </xf>
    <xf numFmtId="4" fontId="45" fillId="72" borderId="22" applyNumberFormat="0" applyProtection="0">
      <alignment horizontal="right" vertical="center"/>
    </xf>
    <xf numFmtId="4" fontId="45" fillId="19" borderId="22" applyNumberFormat="0" applyProtection="0">
      <alignment horizontal="right" vertical="center"/>
    </xf>
    <xf numFmtId="4" fontId="47" fillId="73" borderId="22" applyNumberFormat="0" applyProtection="0">
      <alignment horizontal="left" vertical="center" indent="1"/>
    </xf>
    <xf numFmtId="4" fontId="45" fillId="74" borderId="27" applyNumberFormat="0" applyProtection="0">
      <alignment horizontal="left" vertical="center" indent="1"/>
    </xf>
    <xf numFmtId="4" fontId="48" fillId="75" borderId="0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45" fillId="74" borderId="22" applyNumberFormat="0" applyProtection="0">
      <alignment horizontal="left" vertical="center" indent="1"/>
    </xf>
    <xf numFmtId="4" fontId="45" fillId="76" borderId="22" applyNumberFormat="0" applyProtection="0">
      <alignment horizontal="left" vertical="center" indent="1"/>
    </xf>
    <xf numFmtId="0" fontId="3" fillId="76" borderId="22" applyNumberFormat="0" applyProtection="0">
      <alignment horizontal="left" vertical="center" indent="1"/>
    </xf>
    <xf numFmtId="0" fontId="3" fillId="76" borderId="22" applyNumberFormat="0" applyProtection="0">
      <alignment horizontal="left" vertical="center" indent="1"/>
    </xf>
    <xf numFmtId="0" fontId="3" fillId="59" borderId="22" applyNumberFormat="0" applyProtection="0">
      <alignment horizontal="left" vertical="center" indent="1"/>
    </xf>
    <xf numFmtId="0" fontId="3" fillId="59" borderId="22" applyNumberFormat="0" applyProtection="0">
      <alignment horizontal="left" vertical="center" indent="1"/>
    </xf>
    <xf numFmtId="0" fontId="3" fillId="57" borderId="22" applyNumberFormat="0" applyProtection="0">
      <alignment horizontal="left" vertical="center" indent="1"/>
    </xf>
    <xf numFmtId="0" fontId="3" fillId="57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3" fillId="65" borderId="13" applyNumberFormat="0">
      <alignment/>
      <protection locked="0"/>
    </xf>
    <xf numFmtId="4" fontId="45" fillId="69" borderId="22" applyNumberFormat="0" applyProtection="0">
      <alignment vertical="center"/>
    </xf>
    <xf numFmtId="4" fontId="46" fillId="69" borderId="22" applyNumberFormat="0" applyProtection="0">
      <alignment vertical="center"/>
    </xf>
    <xf numFmtId="4" fontId="45" fillId="69" borderId="22" applyNumberFormat="0" applyProtection="0">
      <alignment horizontal="left" vertical="center" indent="1"/>
    </xf>
    <xf numFmtId="4" fontId="45" fillId="69" borderId="22" applyNumberFormat="0" applyProtection="0">
      <alignment horizontal="left" vertical="center" indent="1"/>
    </xf>
    <xf numFmtId="4" fontId="45" fillId="74" borderId="22" applyNumberFormat="0" applyProtection="0">
      <alignment horizontal="right" vertical="center"/>
    </xf>
    <xf numFmtId="4" fontId="46" fillId="74" borderId="22" applyNumberFormat="0" applyProtection="0">
      <alignment horizontal="right" vertical="center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49" fillId="0" borderId="0">
      <alignment/>
      <protection/>
    </xf>
    <xf numFmtId="4" fontId="50" fillId="74" borderId="22" applyNumberFormat="0" applyProtection="0">
      <alignment horizontal="right" vertical="center"/>
    </xf>
    <xf numFmtId="39" fontId="3" fillId="77" borderId="0">
      <alignment/>
      <protection/>
    </xf>
    <xf numFmtId="39" fontId="3" fillId="77" borderId="0">
      <alignment/>
      <protection/>
    </xf>
    <xf numFmtId="0" fontId="51" fillId="0" borderId="0" applyNumberFormat="0" applyFill="0" applyBorder="0" applyAlignment="0" applyProtection="0"/>
    <xf numFmtId="38" fontId="25" fillId="0" borderId="28">
      <alignment/>
      <protection/>
    </xf>
    <xf numFmtId="38" fontId="25" fillId="0" borderId="28">
      <alignment/>
      <protection/>
    </xf>
    <xf numFmtId="38" fontId="25" fillId="0" borderId="28">
      <alignment/>
      <protection/>
    </xf>
    <xf numFmtId="38" fontId="25" fillId="0" borderId="28">
      <alignment/>
      <protection/>
    </xf>
    <xf numFmtId="38" fontId="25" fillId="0" borderId="28">
      <alignment/>
      <protection/>
    </xf>
    <xf numFmtId="38" fontId="30" fillId="0" borderId="26">
      <alignment/>
      <protection/>
    </xf>
    <xf numFmtId="39" fontId="0" fillId="78" borderId="0">
      <alignment/>
      <protection/>
    </xf>
    <xf numFmtId="180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81" fontId="3" fillId="0" borderId="0">
      <alignment horizontal="left" wrapText="1"/>
      <protection/>
    </xf>
    <xf numFmtId="182" fontId="3" fillId="0" borderId="0">
      <alignment horizontal="left" wrapText="1"/>
      <protection/>
    </xf>
    <xf numFmtId="40" fontId="52" fillId="0" borderId="0" applyBorder="0">
      <alignment horizontal="right"/>
      <protection/>
    </xf>
    <xf numFmtId="41" fontId="53" fillId="65" borderId="0">
      <alignment horizontal="left"/>
      <protection/>
    </xf>
    <xf numFmtId="0" fontId="7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3" fontId="55" fillId="65" borderId="0">
      <alignment horizontal="left" vertical="center"/>
      <protection/>
    </xf>
    <xf numFmtId="0" fontId="35" fillId="65" borderId="0">
      <alignment horizontal="left" wrapText="1"/>
      <protection/>
    </xf>
    <xf numFmtId="0" fontId="35" fillId="65" borderId="0">
      <alignment horizontal="left" wrapText="1"/>
      <protection/>
    </xf>
    <xf numFmtId="0" fontId="56" fillId="0" borderId="0">
      <alignment horizontal="left" vertical="center"/>
      <protection/>
    </xf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22" fillId="0" borderId="30" applyNumberFormat="0" applyFill="0" applyAlignment="0" applyProtection="0"/>
    <xf numFmtId="0" fontId="73" fillId="0" borderId="29" applyNumberFormat="0" applyFill="0" applyAlignment="0" applyProtection="0"/>
    <xf numFmtId="0" fontId="17" fillId="0" borderId="31">
      <alignment/>
      <protection/>
    </xf>
    <xf numFmtId="0" fontId="74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78">
    <xf numFmtId="164" fontId="0" fillId="0" borderId="0" xfId="0" applyAlignment="1">
      <alignment horizontal="left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quotePrefix="1">
      <alignment horizontal="centerContinuous" vertical="center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 quotePrefix="1">
      <alignment horizontal="fill"/>
    </xf>
    <xf numFmtId="0" fontId="4" fillId="0" borderId="0" xfId="1212" applyNumberFormat="1" applyFont="1" applyFill="1" applyAlignment="1">
      <alignment horizontal="center"/>
      <protection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 applyProtection="1" quotePrefix="1">
      <alignment horizontal="center" wrapText="1"/>
      <protection locked="0"/>
    </xf>
    <xf numFmtId="0" fontId="4" fillId="0" borderId="0" xfId="0" applyNumberFormat="1" applyFont="1" applyFill="1" applyAlignment="1" quotePrefix="1">
      <alignment horizontal="center"/>
    </xf>
    <xf numFmtId="2" fontId="4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fill"/>
    </xf>
    <xf numFmtId="0" fontId="2" fillId="0" borderId="0" xfId="0" applyNumberFormat="1" applyFont="1" applyFill="1" applyAlignment="1">
      <alignment horizontal="fill"/>
    </xf>
    <xf numFmtId="0" fontId="2" fillId="0" borderId="0" xfId="0" applyNumberFormat="1" applyFont="1" applyFill="1" applyAlignment="1" applyProtection="1">
      <alignment horizontal="fill"/>
      <protection locked="0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/>
      <protection locked="0"/>
    </xf>
    <xf numFmtId="42" fontId="2" fillId="0" borderId="0" xfId="0" applyNumberFormat="1" applyFont="1" applyFill="1" applyAlignment="1" applyProtection="1">
      <alignment/>
      <protection locked="0"/>
    </xf>
    <xf numFmtId="42" fontId="5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166" fontId="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41" fontId="5" fillId="0" borderId="0" xfId="0" applyNumberFormat="1" applyFont="1" applyFill="1" applyAlignment="1" applyProtection="1">
      <alignment/>
      <protection locked="0"/>
    </xf>
    <xf numFmtId="41" fontId="2" fillId="0" borderId="25" xfId="0" applyNumberFormat="1" applyFont="1" applyFill="1" applyBorder="1" applyAlignment="1" applyProtection="1">
      <alignment/>
      <protection locked="0"/>
    </xf>
    <xf numFmtId="166" fontId="2" fillId="0" borderId="25" xfId="0" applyNumberFormat="1" applyFont="1" applyFill="1" applyBorder="1" applyAlignment="1">
      <alignment/>
    </xf>
    <xf numFmtId="42" fontId="2" fillId="0" borderId="0" xfId="0" applyNumberFormat="1" applyFont="1" applyFill="1" applyAlignment="1">
      <alignment/>
    </xf>
    <xf numFmtId="42" fontId="5" fillId="0" borderId="0" xfId="0" applyNumberFormat="1" applyFont="1" applyFill="1" applyAlignment="1">
      <alignment/>
    </xf>
    <xf numFmtId="166" fontId="2" fillId="0" borderId="26" xfId="0" applyNumberFormat="1" applyFont="1" applyFill="1" applyBorder="1" applyAlignment="1" applyProtection="1">
      <alignment/>
      <protection locked="0"/>
    </xf>
    <xf numFmtId="166" fontId="5" fillId="0" borderId="26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167" fontId="7" fillId="0" borderId="0" xfId="1231" applyNumberFormat="1" applyFont="1" applyAlignment="1">
      <alignment/>
    </xf>
    <xf numFmtId="166" fontId="2" fillId="0" borderId="0" xfId="0" applyNumberFormat="1" applyFont="1" applyFill="1" applyAlignment="1" applyProtection="1">
      <alignment/>
      <protection locked="0"/>
    </xf>
    <xf numFmtId="166" fontId="2" fillId="0" borderId="25" xfId="0" applyNumberFormat="1" applyFont="1" applyFill="1" applyBorder="1" applyAlignment="1" applyProtection="1">
      <alignment/>
      <protection locked="0"/>
    </xf>
    <xf numFmtId="166" fontId="7" fillId="0" borderId="0" xfId="0" applyNumberFormat="1" applyFont="1" applyAlignment="1">
      <alignment/>
    </xf>
    <xf numFmtId="0" fontId="2" fillId="0" borderId="0" xfId="0" applyNumberFormat="1" applyFont="1" applyFill="1" applyAlignment="1" quotePrefix="1">
      <alignment horizontal="left"/>
    </xf>
    <xf numFmtId="37" fontId="2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 applyProtection="1">
      <alignment/>
      <protection locked="0"/>
    </xf>
    <xf numFmtId="3" fontId="2" fillId="0" borderId="0" xfId="1043" applyNumberFormat="1" applyFont="1" applyFill="1" applyAlignment="1" applyProtection="1">
      <alignment/>
      <protection locked="0"/>
    </xf>
    <xf numFmtId="37" fontId="5" fillId="0" borderId="0" xfId="0" applyNumberFormat="1" applyFont="1" applyFill="1" applyAlignment="1" applyProtection="1">
      <alignment/>
      <protection locked="0"/>
    </xf>
    <xf numFmtId="37" fontId="2" fillId="0" borderId="0" xfId="0" applyNumberFormat="1" applyFont="1" applyFill="1" applyAlignment="1" applyProtection="1">
      <alignment/>
      <protection locked="0"/>
    </xf>
    <xf numFmtId="166" fontId="2" fillId="0" borderId="0" xfId="0" applyNumberFormat="1" applyFont="1" applyAlignment="1">
      <alignment/>
    </xf>
    <xf numFmtId="41" fontId="2" fillId="0" borderId="0" xfId="1043" applyNumberFormat="1" applyFont="1" applyFill="1" applyAlignment="1" applyProtection="1">
      <alignment/>
      <protection locked="0"/>
    </xf>
    <xf numFmtId="42" fontId="2" fillId="0" borderId="26" xfId="0" applyNumberFormat="1" applyFont="1" applyFill="1" applyBorder="1" applyAlignment="1">
      <alignment/>
    </xf>
    <xf numFmtId="42" fontId="5" fillId="0" borderId="26" xfId="0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/>
    </xf>
    <xf numFmtId="42" fontId="2" fillId="0" borderId="0" xfId="0" applyNumberFormat="1" applyFont="1" applyFill="1" applyAlignment="1">
      <alignment horizontal="left"/>
    </xf>
    <xf numFmtId="42" fontId="5" fillId="0" borderId="0" xfId="0" applyNumberFormat="1" applyFont="1" applyFill="1" applyAlignment="1">
      <alignment horizontal="left"/>
    </xf>
    <xf numFmtId="10" fontId="2" fillId="0" borderId="0" xfId="1212" applyNumberFormat="1" applyFont="1" applyFill="1" applyAlignment="1" applyProtection="1">
      <alignment/>
      <protection locked="0"/>
    </xf>
    <xf numFmtId="10" fontId="5" fillId="0" borderId="0" xfId="1231" applyNumberFormat="1" applyFont="1" applyFill="1" applyAlignment="1" applyProtection="1">
      <alignment/>
      <protection locked="0"/>
    </xf>
    <xf numFmtId="10" fontId="2" fillId="0" borderId="0" xfId="1231" applyNumberFormat="1" applyFont="1" applyFill="1" applyAlignment="1" applyProtection="1">
      <alignment/>
      <protection locked="0"/>
    </xf>
    <xf numFmtId="10" fontId="2" fillId="0" borderId="0" xfId="0" applyNumberFormat="1" applyFont="1" applyFill="1" applyAlignment="1">
      <alignment/>
    </xf>
    <xf numFmtId="168" fontId="8" fillId="0" borderId="0" xfId="0" applyNumberFormat="1" applyFont="1" applyFill="1" applyAlignment="1" applyProtection="1">
      <alignment horizontal="left"/>
      <protection/>
    </xf>
    <xf numFmtId="42" fontId="2" fillId="0" borderId="24" xfId="0" applyNumberFormat="1" applyFont="1" applyFill="1" applyBorder="1" applyAlignment="1" applyProtection="1">
      <alignment/>
      <protection locked="0"/>
    </xf>
    <xf numFmtId="4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right"/>
    </xf>
  </cellXfs>
  <cellStyles count="1325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 2" xfId="91"/>
    <cellStyle name="_Book1 (2)_04 07E Wild Horse Wind Expansion (C) (2)" xfId="92"/>
    <cellStyle name="_Book1 (2)_04 07E Wild Horse Wind Expansion (C) (2)_Adj Bench DR 3 for Initial Briefs (Electric)" xfId="93"/>
    <cellStyle name="_Book1 (2)_04 07E Wild Horse Wind Expansion (C) (2)_Electric Rev Req Model (2009 GRC) " xfId="94"/>
    <cellStyle name="_Book1 (2)_04 07E Wild Horse Wind Expansion (C) (2)_Electric Rev Req Model (2009 GRC) Rebuttal" xfId="95"/>
    <cellStyle name="_Book1 (2)_04 07E Wild Horse Wind Expansion (C) (2)_Electric Rev Req Model (2009 GRC) Rebuttal REmoval of New  WH Solar AdjustMI" xfId="96"/>
    <cellStyle name="_Book1 (2)_04 07E Wild Horse Wind Expansion (C) (2)_Electric Rev Req Model (2009 GRC) Revised 01-18-2010" xfId="97"/>
    <cellStyle name="_Book1 (2)_04 07E Wild Horse Wind Expansion (C) (2)_Final Order Electric EXHIBIT A-1" xfId="98"/>
    <cellStyle name="_Book1 (2)_04 07E Wild Horse Wind Expansion (C) (2)_TENASKA REGULATORY ASSET" xfId="99"/>
    <cellStyle name="_Book1 (2)_16.37E Wild Horse Expansion DeferralRevwrkingfile SF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 2" xfId="123"/>
    <cellStyle name="_Book1_(C) WHE Proforma with ITC cash grant 10 Yr Amort_for deferral_102809" xfId="124"/>
    <cellStyle name="_Book1_(C) WHE Proforma with ITC cash grant 10 Yr Amort_for deferral_102809_16.07E Wild Horse Wind Expansionwrkingfile" xfId="125"/>
    <cellStyle name="_Book1_(C) WHE Proforma with ITC cash grant 10 Yr Amort_for deferral_102809_16.07E Wild Horse Wind Expansionwrkingfile SF" xfId="126"/>
    <cellStyle name="_Book1_(C) WHE Proforma with ITC cash grant 10 Yr Amort_for deferral_102809_16.37E Wild Horse Expansion DeferralRevwrkingfile SF" xfId="127"/>
    <cellStyle name="_Book1_(C) WHE Proforma with ITC cash grant 10 Yr Amort_for rebuttal_120709" xfId="128"/>
    <cellStyle name="_Book1_04.07E Wild Horse Wind Expansion" xfId="129"/>
    <cellStyle name="_Book1_04.07E Wild Horse Wind Expansion_16.07E Wild Horse Wind Expansionwrkingfile" xfId="130"/>
    <cellStyle name="_Book1_04.07E Wild Horse Wind Expansion_16.07E Wild Horse Wind Expansionwrkingfile SF" xfId="131"/>
    <cellStyle name="_Book1_04.07E Wild Horse Wind Expansion_16.37E Wild Horse Expansion DeferralRevwrkingfile SF" xfId="132"/>
    <cellStyle name="_Book1_16.07E Wild Horse Wind Expansionwrkingfile" xfId="133"/>
    <cellStyle name="_Book1_16.07E Wild Horse Wind Expansionwrkingfile SF" xfId="134"/>
    <cellStyle name="_Book1_16.37E Wild Horse Expansion DeferralRevwrkingfile SF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 2" xfId="160"/>
    <cellStyle name="_Book2_04 07E Wild Horse Wind Expansion (C) (2)" xfId="161"/>
    <cellStyle name="_Book2_04 07E Wild Horse Wind Expansion (C) (2)_Adj Bench DR 3 for Initial Briefs (Electric)" xfId="162"/>
    <cellStyle name="_Book2_04 07E Wild Horse Wind Expansion (C) (2)_Electric Rev Req Model (2009 GRC) " xfId="163"/>
    <cellStyle name="_Book2_04 07E Wild Horse Wind Expansion (C) (2)_Electric Rev Req Model (2009 GRC) Rebuttal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04 07E Wild Horse Wind Expansion (C) (2)_Final Order Electric EXHIBIT A-1" xfId="167"/>
    <cellStyle name="_Book2_04 07E Wild Horse Wind Expansion (C) (2)_TENASKA REGULATORY ASSET" xfId="168"/>
    <cellStyle name="_Book2_16.37E Wild Horse Expansion DeferralRevwrkingfile SF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 2" xfId="200"/>
    <cellStyle name="_Chelan Debt Forecast 12.19.05_(C) WHE Proforma with ITC cash grant 10 Yr Amort_for deferral_102809" xfId="201"/>
    <cellStyle name="_Chelan Debt Forecast 12.19.05_(C) WHE Proforma with ITC cash grant 10 Yr Amort_for deferral_102809_16.07E Wild Horse Wind Expansionwrkingfile" xfId="202"/>
    <cellStyle name="_Chelan Debt Forecast 12.19.05_(C) WHE Proforma with ITC cash grant 10 Yr Amort_for deferral_102809_16.07E Wild Horse Wind Expansionwrkingfile SF" xfId="203"/>
    <cellStyle name="_Chelan Debt Forecast 12.19.05_(C) WHE Proforma with ITC cash grant 10 Yr Amort_for deferral_102809_16.37E Wild Horse Expansion DeferralRevwrkingfile SF" xfId="204"/>
    <cellStyle name="_Chelan Debt Forecast 12.19.05_(C) WHE Proforma with ITC cash grant 10 Yr Amort_for rebuttal_120709" xfId="205"/>
    <cellStyle name="_Chelan Debt Forecast 12.19.05_04.07E Wild Horse Wind Expansion" xfId="206"/>
    <cellStyle name="_Chelan Debt Forecast 12.19.05_04.07E Wild Horse Wind Expansion_16.07E Wild Horse Wind Expansionwrkingfile" xfId="207"/>
    <cellStyle name="_Chelan Debt Forecast 12.19.05_04.07E Wild Horse Wind Expansion_16.07E Wild Horse Wind Expansionwrkingfile SF" xfId="208"/>
    <cellStyle name="_Chelan Debt Forecast 12.19.05_04.07E Wild Horse Wind Expansion_16.37E Wild Horse Expansion DeferralRevwrkingfile SF" xfId="209"/>
    <cellStyle name="_Chelan Debt Forecast 12.19.05_16.07E Wild Horse Wind Expansionwrkingfile" xfId="210"/>
    <cellStyle name="_Chelan Debt Forecast 12.19.05_16.07E Wild Horse Wind Expansionwrkingfile SF" xfId="211"/>
    <cellStyle name="_Chelan Debt Forecast 12.19.05_16.37E Wild Horse Expansion DeferralRevwrkingfile SF" xfId="212"/>
    <cellStyle name="_Chelan Debt Forecast 12.19.05_4 31 Regulatory Assets and Liabilities  7 06- Exhibit D" xfId="213"/>
    <cellStyle name="_Chelan Debt Forecast 12.19.05_4 32 Regulatory Assets and Liabilities  7 06- Exhibit D" xfId="214"/>
    <cellStyle name="_Chelan Debt Forecast 12.19.05_Book2" xfId="215"/>
    <cellStyle name="_Chelan Debt Forecast 12.19.05_Book2_Adj Bench DR 3 for Initial Briefs (Electric)" xfId="216"/>
    <cellStyle name="_Chelan Debt Forecast 12.19.05_Book2_Electric Rev Req Model (2009 GRC) Rebuttal" xfId="217"/>
    <cellStyle name="_Chelan Debt Forecast 12.19.05_Book2_Electric Rev Req Model (2009 GRC) Rebuttal REmoval of New  WH Solar AdjustMI" xfId="218"/>
    <cellStyle name="_Chelan Debt Forecast 12.19.05_Book2_Electric Rev Req Model (2009 GRC) Revised 01-18-2010" xfId="219"/>
    <cellStyle name="_Chelan Debt Forecast 12.19.05_Book2_Final Order Electric EXHIBIT A-1" xfId="220"/>
    <cellStyle name="_Chelan Debt Forecast 12.19.05_Book4" xfId="221"/>
    <cellStyle name="_Chelan Debt Forecast 12.19.05_Book9" xfId="222"/>
    <cellStyle name="_Chelan Debt Forecast 12.19.05_Power Costs - Comparison bx Rbtl-Staff-Jt-PC" xfId="223"/>
    <cellStyle name="_Chelan Debt Forecast 12.19.05_Power Costs - Comparison bx Rbtl-Staff-Jt-PC_Adj Bench DR 3 for Initial Briefs (Electric)" xfId="224"/>
    <cellStyle name="_Chelan Debt Forecast 12.19.05_Power Costs - Comparison bx Rbtl-Staff-Jt-PC_Electric Rev Req Model (2009 GRC) Rebuttal" xfId="225"/>
    <cellStyle name="_Chelan Debt Forecast 12.19.05_Power Costs - Comparison bx Rbtl-Staff-Jt-PC_Electric Rev Req Model (2009 GRC) Rebuttal REmoval of New  WH Solar AdjustMI" xfId="226"/>
    <cellStyle name="_Chelan Debt Forecast 12.19.05_Power Costs - Comparison bx Rbtl-Staff-Jt-PC_Electric Rev Req Model (2009 GRC) Revised 01-18-2010" xfId="227"/>
    <cellStyle name="_Chelan Debt Forecast 12.19.05_Power Costs - Comparison bx Rbtl-Staff-Jt-PC_Final Order Electric EXHIBIT A-1" xfId="228"/>
    <cellStyle name="_Chelan Debt Forecast 12.19.05_Rebuttal Power Costs" xfId="229"/>
    <cellStyle name="_Chelan Debt Forecast 12.19.05_Rebuttal Power Costs_Adj Bench DR 3 for Initial Briefs (Electric)" xfId="230"/>
    <cellStyle name="_Chelan Debt Forecast 12.19.05_Rebuttal Power Costs_Electric Rev Req Model (2009 GRC) Rebuttal" xfId="231"/>
    <cellStyle name="_Chelan Debt Forecast 12.19.05_Rebuttal Power Costs_Electric Rev Req Model (2009 GRC) Rebuttal REmoval of New  WH Solar AdjustMI" xfId="232"/>
    <cellStyle name="_Chelan Debt Forecast 12.19.05_Rebuttal Power Costs_Electric Rev Req Model (2009 GRC) Revised 01-18-2010" xfId="233"/>
    <cellStyle name="_Chelan Debt Forecast 12.19.05_Rebuttal Power Costs_Final Order Electric EXHIBIT A-1" xfId="234"/>
    <cellStyle name="_Copy 11-9 Sumas Proforma - Current" xfId="235"/>
    <cellStyle name="_Costs not in AURORA 06GRC" xfId="236"/>
    <cellStyle name="_Costs not in AURORA 06GRC 2" xfId="237"/>
    <cellStyle name="_Costs not in AURORA 06GRC_04 07E Wild Horse Wind Expansion (C) (2)" xfId="238"/>
    <cellStyle name="_Costs not in AURORA 06GRC_04 07E Wild Horse Wind Expansion (C) (2)_Adj Bench DR 3 for Initial Briefs (Electric)" xfId="239"/>
    <cellStyle name="_Costs not in AURORA 06GRC_04 07E Wild Horse Wind Expansion (C) (2)_Electric Rev Req Model (2009 GRC) " xfId="240"/>
    <cellStyle name="_Costs not in AURORA 06GRC_04 07E Wild Horse Wind Expansion (C) (2)_Electric Rev Req Model (2009 GRC) Rebuttal" xfId="241"/>
    <cellStyle name="_Costs not in AURORA 06GRC_04 07E Wild Horse Wind Expansion (C) (2)_Electric Rev Req Model (2009 GRC) Rebuttal REmoval of New  WH Solar AdjustMI" xfId="242"/>
    <cellStyle name="_Costs not in AURORA 06GRC_04 07E Wild Horse Wind Expansion (C) (2)_Electric Rev Req Model (2009 GRC) Revised 01-18-2010" xfId="243"/>
    <cellStyle name="_Costs not in AURORA 06GRC_04 07E Wild Horse Wind Expansion (C) (2)_Final Order Electric EXHIBIT A-1" xfId="244"/>
    <cellStyle name="_Costs not in AURORA 06GRC_04 07E Wild Horse Wind Expansion (C) (2)_TENASKA REGULATORY ASSET" xfId="245"/>
    <cellStyle name="_Costs not in AURORA 06GRC_16.37E Wild Horse Expansion DeferralRevwrkingfile SF" xfId="246"/>
    <cellStyle name="_Costs not in AURORA 06GRC_4 31 Regulatory Assets and Liabilities  7 06- Exhibit D" xfId="247"/>
    <cellStyle name="_Costs not in AURORA 06GRC_4 32 Regulatory Assets and Liabilities  7 06- Exhibit D" xfId="248"/>
    <cellStyle name="_Costs not in AURORA 06GRC_Book2" xfId="249"/>
    <cellStyle name="_Costs not in AURORA 06GRC_Book2_Adj Bench DR 3 for Initial Briefs (Electric)" xfId="250"/>
    <cellStyle name="_Costs not in AURORA 06GRC_Book2_Electric Rev Req Model (2009 GRC) Rebuttal" xfId="251"/>
    <cellStyle name="_Costs not in AURORA 06GRC_Book2_Electric Rev Req Model (2009 GRC) Rebuttal REmoval of New  WH Solar AdjustMI" xfId="252"/>
    <cellStyle name="_Costs not in AURORA 06GRC_Book2_Electric Rev Req Model (2009 GRC) Revised 01-18-2010" xfId="253"/>
    <cellStyle name="_Costs not in AURORA 06GRC_Book2_Final Order Electric EXHIBIT A-1" xfId="254"/>
    <cellStyle name="_Costs not in AURORA 06GRC_Book4" xfId="255"/>
    <cellStyle name="_Costs not in AURORA 06GRC_Book9" xfId="256"/>
    <cellStyle name="_Costs not in AURORA 06GRC_Power Costs - Comparison bx Rbtl-Staff-Jt-PC" xfId="257"/>
    <cellStyle name="_Costs not in AURORA 06GRC_Power Costs - Comparison bx Rbtl-Staff-Jt-PC_Adj Bench DR 3 for Initial Briefs (Electric)" xfId="258"/>
    <cellStyle name="_Costs not in AURORA 06GRC_Power Costs - Comparison bx Rbtl-Staff-Jt-PC_Electric Rev Req Model (2009 GRC) Rebuttal" xfId="259"/>
    <cellStyle name="_Costs not in AURORA 06GRC_Power Costs - Comparison bx Rbtl-Staff-Jt-PC_Electric Rev Req Model (2009 GRC) Rebuttal REmoval of New  WH Solar AdjustMI" xfId="260"/>
    <cellStyle name="_Costs not in AURORA 06GRC_Power Costs - Comparison bx Rbtl-Staff-Jt-PC_Electric Rev Req Model (2009 GRC) Revised 01-18-2010" xfId="261"/>
    <cellStyle name="_Costs not in AURORA 06GRC_Power Costs - Comparison bx Rbtl-Staff-Jt-PC_Final Order Electric EXHIBIT A-1" xfId="262"/>
    <cellStyle name="_Costs not in AURORA 06GRC_Rebuttal Power Costs" xfId="263"/>
    <cellStyle name="_Costs not in AURORA 06GRC_Rebuttal Power Costs_Adj Bench DR 3 for Initial Briefs (Electric)" xfId="264"/>
    <cellStyle name="_Costs not in AURORA 06GRC_Rebuttal Power Costs_Electric Rev Req Model (2009 GRC) Rebuttal" xfId="265"/>
    <cellStyle name="_Costs not in AURORA 06GRC_Rebuttal Power Costs_Electric Rev Req Model (2009 GRC) Rebuttal REmoval of New  WH Solar AdjustMI" xfId="266"/>
    <cellStyle name="_Costs not in AURORA 06GRC_Rebuttal Power Costs_Electric Rev Req Model (2009 GRC) Revised 01-18-2010" xfId="267"/>
    <cellStyle name="_Costs not in AURORA 06GRC_Rebuttal Power Costs_Final Order Electric EXHIBIT A-1" xfId="268"/>
    <cellStyle name="_Costs not in AURORA 2006GRC 6.15.06" xfId="269"/>
    <cellStyle name="_Costs not in AURORA 2006GRC 6.15.06 2" xfId="270"/>
    <cellStyle name="_Costs not in AURORA 2006GRC 6.15.06_04 07E Wild Horse Wind Expansion (C) (2)" xfId="271"/>
    <cellStyle name="_Costs not in AURORA 2006GRC 6.15.06_04 07E Wild Horse Wind Expansion (C) (2)_Adj Bench DR 3 for Initial Briefs (Electric)" xfId="272"/>
    <cellStyle name="_Costs not in AURORA 2006GRC 6.15.06_04 07E Wild Horse Wind Expansion (C) (2)_Electric Rev Req Model (2009 GRC) " xfId="273"/>
    <cellStyle name="_Costs not in AURORA 2006GRC 6.15.06_04 07E Wild Horse Wind Expansion (C) (2)_Electric Rev Req Model (2009 GRC) Rebuttal" xfId="274"/>
    <cellStyle name="_Costs not in AURORA 2006GRC 6.15.06_04 07E Wild Horse Wind Expansion (C) (2)_Electric Rev Req Model (2009 GRC) Rebuttal REmoval of New  WH Solar AdjustMI" xfId="275"/>
    <cellStyle name="_Costs not in AURORA 2006GRC 6.15.06_04 07E Wild Horse Wind Expansion (C) (2)_Electric Rev Req Model (2009 GRC) Revised 01-18-2010" xfId="276"/>
    <cellStyle name="_Costs not in AURORA 2006GRC 6.15.06_04 07E Wild Horse Wind Expansion (C) (2)_Final Order Electric EXHIBIT A-1" xfId="277"/>
    <cellStyle name="_Costs not in AURORA 2006GRC 6.15.06_04 07E Wild Horse Wind Expansion (C) (2)_TENASKA REGULATORY ASSET" xfId="278"/>
    <cellStyle name="_Costs not in AURORA 2006GRC 6.15.06_16.37E Wild Horse Expansion DeferralRevwrkingfile SF" xfId="279"/>
    <cellStyle name="_Costs not in AURORA 2006GRC 6.15.06_4 31 Regulatory Assets and Liabilities  7 06- Exhibit D" xfId="280"/>
    <cellStyle name="_Costs not in AURORA 2006GRC 6.15.06_4 32 Regulatory Assets and Liabilities  7 06- Exhibit D" xfId="281"/>
    <cellStyle name="_Costs not in AURORA 2006GRC 6.15.06_Book2" xfId="282"/>
    <cellStyle name="_Costs not in AURORA 2006GRC 6.15.06_Book2_Adj Bench DR 3 for Initial Briefs (Electric)" xfId="283"/>
    <cellStyle name="_Costs not in AURORA 2006GRC 6.15.06_Book2_Electric Rev Req Model (2009 GRC) Rebuttal" xfId="284"/>
    <cellStyle name="_Costs not in AURORA 2006GRC 6.15.06_Book2_Electric Rev Req Model (2009 GRC) Rebuttal REmoval of New  WH Solar AdjustMI" xfId="285"/>
    <cellStyle name="_Costs not in AURORA 2006GRC 6.15.06_Book2_Electric Rev Req Model (2009 GRC) Revised 01-18-2010" xfId="286"/>
    <cellStyle name="_Costs not in AURORA 2006GRC 6.15.06_Book2_Final Order Electric EXHIBIT A-1" xfId="287"/>
    <cellStyle name="_Costs not in AURORA 2006GRC 6.15.06_Book4" xfId="288"/>
    <cellStyle name="_Costs not in AURORA 2006GRC 6.15.06_Book9" xfId="289"/>
    <cellStyle name="_Costs not in AURORA 2006GRC 6.15.06_Power Costs - Comparison bx Rbtl-Staff-Jt-PC" xfId="290"/>
    <cellStyle name="_Costs not in AURORA 2006GRC 6.15.06_Power Costs - Comparison bx Rbtl-Staff-Jt-PC_Adj Bench DR 3 for Initial Briefs (Electric)" xfId="291"/>
    <cellStyle name="_Costs not in AURORA 2006GRC 6.15.06_Power Costs - Comparison bx Rbtl-Staff-Jt-PC_Electric Rev Req Model (2009 GRC) Rebuttal" xfId="292"/>
    <cellStyle name="_Costs not in AURORA 2006GRC 6.15.06_Power Costs - Comparison bx Rbtl-Staff-Jt-PC_Electric Rev Req Model (2009 GRC) Rebuttal REmoval of New  WH Solar AdjustMI" xfId="293"/>
    <cellStyle name="_Costs not in AURORA 2006GRC 6.15.06_Power Costs - Comparison bx Rbtl-Staff-Jt-PC_Electric Rev Req Model (2009 GRC) Revised 01-18-2010" xfId="294"/>
    <cellStyle name="_Costs not in AURORA 2006GRC 6.15.06_Power Costs - Comparison bx Rbtl-Staff-Jt-PC_Final Order Electric EXHIBIT A-1" xfId="295"/>
    <cellStyle name="_Costs not in AURORA 2006GRC 6.15.06_Rebuttal Power Costs" xfId="296"/>
    <cellStyle name="_Costs not in AURORA 2006GRC 6.15.06_Rebuttal Power Costs_Adj Bench DR 3 for Initial Briefs (Electric)" xfId="297"/>
    <cellStyle name="_Costs not in AURORA 2006GRC 6.15.06_Rebuttal Power Costs_Electric Rev Req Model (2009 GRC) Rebuttal" xfId="298"/>
    <cellStyle name="_Costs not in AURORA 2006GRC 6.15.06_Rebuttal Power Costs_Electric Rev Req Model (2009 GRC) Rebuttal REmoval of New  WH Solar AdjustMI" xfId="299"/>
    <cellStyle name="_Costs not in AURORA 2006GRC 6.15.06_Rebuttal Power Costs_Electric Rev Req Model (2009 GRC) Revised 01-18-2010" xfId="300"/>
    <cellStyle name="_Costs not in AURORA 2006GRC 6.15.06_Rebuttal Power Costs_Final Order Electric EXHIBIT A-1" xfId="301"/>
    <cellStyle name="_Costs not in AURORA 2006GRC w gas price updated" xfId="302"/>
    <cellStyle name="_Costs not in AURORA 2006GRC w gas price updated_Adj Bench DR 3 for Initial Briefs (Electric)" xfId="303"/>
    <cellStyle name="_Costs not in AURORA 2006GRC w gas price updated_Book2" xfId="304"/>
    <cellStyle name="_Costs not in AURORA 2006GRC w gas price updated_Book2_Adj Bench DR 3 for Initial Briefs (Electric)" xfId="305"/>
    <cellStyle name="_Costs not in AURORA 2006GRC w gas price updated_Book2_Electric Rev Req Model (2009 GRC) Rebuttal" xfId="306"/>
    <cellStyle name="_Costs not in AURORA 2006GRC w gas price updated_Book2_Electric Rev Req Model (2009 GRC) Rebuttal REmoval of New  WH Solar AdjustMI" xfId="307"/>
    <cellStyle name="_Costs not in AURORA 2006GRC w gas price updated_Book2_Electric Rev Req Model (2009 GRC) Revised 01-18-2010" xfId="308"/>
    <cellStyle name="_Costs not in AURORA 2006GRC w gas price updated_Book2_Final Order Electric EXHIBIT A-1" xfId="309"/>
    <cellStyle name="_Costs not in AURORA 2006GRC w gas price updated_Electric Rev Req Model (2009 GRC) " xfId="310"/>
    <cellStyle name="_Costs not in AURORA 2006GRC w gas price updated_Electric Rev Req Model (2009 GRC) Rebuttal" xfId="311"/>
    <cellStyle name="_Costs not in AURORA 2006GRC w gas price updated_Electric Rev Req Model (2009 GRC) Rebuttal REmoval of New  WH Solar AdjustMI" xfId="312"/>
    <cellStyle name="_Costs not in AURORA 2006GRC w gas price updated_Electric Rev Req Model (2009 GRC) Revised 01-18-2010" xfId="313"/>
    <cellStyle name="_Costs not in AURORA 2006GRC w gas price updated_Final Order Electric EXHIBIT A-1" xfId="314"/>
    <cellStyle name="_Costs not in AURORA 2006GRC w gas price updated_Rebuttal Power Costs" xfId="315"/>
    <cellStyle name="_Costs not in AURORA 2006GRC w gas price updated_Rebuttal Power Costs_Adj Bench DR 3 for Initial Briefs (Electric)" xfId="316"/>
    <cellStyle name="_Costs not in AURORA 2006GRC w gas price updated_Rebuttal Power Costs_Electric Rev Req Model (2009 GRC) Rebuttal" xfId="317"/>
    <cellStyle name="_Costs not in AURORA 2006GRC w gas price updated_Rebuttal Power Costs_Electric Rev Req Model (2009 GRC) Rebuttal REmoval of New  WH Solar AdjustMI" xfId="318"/>
    <cellStyle name="_Costs not in AURORA 2006GRC w gas price updated_Rebuttal Power Costs_Electric Rev Req Model (2009 GRC) Revised 01-18-2010" xfId="319"/>
    <cellStyle name="_Costs not in AURORA 2006GRC w gas price updated_Rebuttal Power Costs_Final Order Electric EXHIBIT A-1" xfId="320"/>
    <cellStyle name="_Costs not in AURORA 2006GRC w gas price updated_TENASKA REGULATORY ASSET" xfId="321"/>
    <cellStyle name="_Costs not in AURORA 2007 Rate Case" xfId="322"/>
    <cellStyle name="_Costs not in AURORA 2007 Rate Case 2" xfId="323"/>
    <cellStyle name="_Costs not in AURORA 2007 Rate Case_(C) WHE Proforma with ITC cash grant 10 Yr Amort_for deferral_102809" xfId="324"/>
    <cellStyle name="_Costs not in AURORA 2007 Rate Case_(C) WHE Proforma with ITC cash grant 10 Yr Amort_for deferral_102809_16.07E Wild Horse Wind Expansionwrkingfile" xfId="325"/>
    <cellStyle name="_Costs not in AURORA 2007 Rate Case_(C) WHE Proforma with ITC cash grant 10 Yr Amort_for deferral_102809_16.07E Wild Horse Wind Expansionwrkingfile SF" xfId="326"/>
    <cellStyle name="_Costs not in AURORA 2007 Rate Case_(C) WHE Proforma with ITC cash grant 10 Yr Amort_for deferral_102809_16.37E Wild Horse Expansion DeferralRevwrkingfile SF" xfId="327"/>
    <cellStyle name="_Costs not in AURORA 2007 Rate Case_(C) WHE Proforma with ITC cash grant 10 Yr Amort_for rebuttal_120709" xfId="328"/>
    <cellStyle name="_Costs not in AURORA 2007 Rate Case_04.07E Wild Horse Wind Expansion" xfId="329"/>
    <cellStyle name="_Costs not in AURORA 2007 Rate Case_04.07E Wild Horse Wind Expansion_16.07E Wild Horse Wind Expansionwrkingfile" xfId="330"/>
    <cellStyle name="_Costs not in AURORA 2007 Rate Case_04.07E Wild Horse Wind Expansion_16.07E Wild Horse Wind Expansionwrkingfile SF" xfId="331"/>
    <cellStyle name="_Costs not in AURORA 2007 Rate Case_04.07E Wild Horse Wind Expansion_16.37E Wild Horse Expansion DeferralRevwrkingfile SF" xfId="332"/>
    <cellStyle name="_Costs not in AURORA 2007 Rate Case_16.07E Wild Horse Wind Expansionwrkingfile" xfId="333"/>
    <cellStyle name="_Costs not in AURORA 2007 Rate Case_16.07E Wild Horse Wind Expansionwrkingfile SF" xfId="334"/>
    <cellStyle name="_Costs not in AURORA 2007 Rate Case_16.37E Wild Horse Expansion DeferralRevwrkingfile SF" xfId="335"/>
    <cellStyle name="_Costs not in AURORA 2007 Rate Case_4 31 Regulatory Assets and Liabilities  7 06- Exhibit D" xfId="336"/>
    <cellStyle name="_Costs not in AURORA 2007 Rate Case_4 32 Regulatory Assets and Liabilities  7 06- Exhibit D" xfId="337"/>
    <cellStyle name="_Costs not in AURORA 2007 Rate Case_Book2" xfId="338"/>
    <cellStyle name="_Costs not in AURORA 2007 Rate Case_Book2_Adj Bench DR 3 for Initial Briefs (Electric)" xfId="339"/>
    <cellStyle name="_Costs not in AURORA 2007 Rate Case_Book2_Electric Rev Req Model (2009 GRC) Rebuttal" xfId="340"/>
    <cellStyle name="_Costs not in AURORA 2007 Rate Case_Book2_Electric Rev Req Model (2009 GRC) Rebuttal REmoval of New  WH Solar AdjustMI" xfId="341"/>
    <cellStyle name="_Costs not in AURORA 2007 Rate Case_Book2_Electric Rev Req Model (2009 GRC) Revised 01-18-2010" xfId="342"/>
    <cellStyle name="_Costs not in AURORA 2007 Rate Case_Book2_Final Order Electric EXHIBIT A-1" xfId="343"/>
    <cellStyle name="_Costs not in AURORA 2007 Rate Case_Book4" xfId="344"/>
    <cellStyle name="_Costs not in AURORA 2007 Rate Case_Book9" xfId="345"/>
    <cellStyle name="_Costs not in AURORA 2007 Rate Case_Power Costs - Comparison bx Rbtl-Staff-Jt-PC" xfId="346"/>
    <cellStyle name="_Costs not in AURORA 2007 Rate Case_Power Costs - Comparison bx Rbtl-Staff-Jt-PC_Adj Bench DR 3 for Initial Briefs (Electric)" xfId="347"/>
    <cellStyle name="_Costs not in AURORA 2007 Rate Case_Power Costs - Comparison bx Rbtl-Staff-Jt-PC_Electric Rev Req Model (2009 GRC) Rebuttal" xfId="348"/>
    <cellStyle name="_Costs not in AURORA 2007 Rate Case_Power Costs - Comparison bx Rbtl-Staff-Jt-PC_Electric Rev Req Model (2009 GRC) Rebuttal REmoval of New  WH Solar AdjustMI" xfId="349"/>
    <cellStyle name="_Costs not in AURORA 2007 Rate Case_Power Costs - Comparison bx Rbtl-Staff-Jt-PC_Electric Rev Req Model (2009 GRC) Revised 01-18-2010" xfId="350"/>
    <cellStyle name="_Costs not in AURORA 2007 Rate Case_Power Costs - Comparison bx Rbtl-Staff-Jt-PC_Final Order Electric EXHIBIT A-1" xfId="351"/>
    <cellStyle name="_Costs not in AURORA 2007 Rate Case_Rebuttal Power Costs" xfId="352"/>
    <cellStyle name="_Costs not in AURORA 2007 Rate Case_Rebuttal Power Costs_Adj Bench DR 3 for Initial Briefs (Electric)" xfId="353"/>
    <cellStyle name="_Costs not in AURORA 2007 Rate Case_Rebuttal Power Costs_Electric Rev Req Model (2009 GRC) Rebuttal" xfId="354"/>
    <cellStyle name="_Costs not in AURORA 2007 Rate Case_Rebuttal Power Costs_Electric Rev Req Model (2009 GRC) Rebuttal REmoval of New  WH Solar AdjustMI" xfId="355"/>
    <cellStyle name="_Costs not in AURORA 2007 Rate Case_Rebuttal Power Costs_Electric Rev Req Model (2009 GRC) Revised 01-18-2010" xfId="356"/>
    <cellStyle name="_Costs not in AURORA 2007 Rate Case_Rebuttal Power Costs_Final Order Electric EXHIBIT A-1" xfId="357"/>
    <cellStyle name="_Costs not in KWI3000 '06Budget" xfId="358"/>
    <cellStyle name="_Costs not in KWI3000 '06Budget 2" xfId="359"/>
    <cellStyle name="_Costs not in KWI3000 '06Budget_(C) WHE Proforma with ITC cash grant 10 Yr Amort_for deferral_102809" xfId="360"/>
    <cellStyle name="_Costs not in KWI3000 '06Budget_(C) WHE Proforma with ITC cash grant 10 Yr Amort_for deferral_102809_16.07E Wild Horse Wind Expansionwrkingfile" xfId="361"/>
    <cellStyle name="_Costs not in KWI3000 '06Budget_(C) WHE Proforma with ITC cash grant 10 Yr Amort_for deferral_102809_16.07E Wild Horse Wind Expansionwrkingfile SF" xfId="362"/>
    <cellStyle name="_Costs not in KWI3000 '06Budget_(C) WHE Proforma with ITC cash grant 10 Yr Amort_for deferral_102809_16.37E Wild Horse Expansion DeferralRevwrkingfile SF" xfId="363"/>
    <cellStyle name="_Costs not in KWI3000 '06Budget_(C) WHE Proforma with ITC cash grant 10 Yr Amort_for rebuttal_120709" xfId="364"/>
    <cellStyle name="_Costs not in KWI3000 '06Budget_04.07E Wild Horse Wind Expansion" xfId="365"/>
    <cellStyle name="_Costs not in KWI3000 '06Budget_04.07E Wild Horse Wind Expansion_16.07E Wild Horse Wind Expansionwrkingfile" xfId="366"/>
    <cellStyle name="_Costs not in KWI3000 '06Budget_04.07E Wild Horse Wind Expansion_16.07E Wild Horse Wind Expansionwrkingfile SF" xfId="367"/>
    <cellStyle name="_Costs not in KWI3000 '06Budget_04.07E Wild Horse Wind Expansion_16.37E Wild Horse Expansion DeferralRevwrkingfile SF" xfId="368"/>
    <cellStyle name="_Costs not in KWI3000 '06Budget_16.07E Wild Horse Wind Expansionwrkingfile" xfId="369"/>
    <cellStyle name="_Costs not in KWI3000 '06Budget_16.07E Wild Horse Wind Expansionwrkingfile SF" xfId="370"/>
    <cellStyle name="_Costs not in KWI3000 '06Budget_16.37E Wild Horse Expansion DeferralRevwrkingfile SF" xfId="371"/>
    <cellStyle name="_Costs not in KWI3000 '06Budget_4 31 Regulatory Assets and Liabilities  7 06- Exhibit D" xfId="372"/>
    <cellStyle name="_Costs not in KWI3000 '06Budget_4 32 Regulatory Assets and Liabilities  7 06- Exhibit D" xfId="373"/>
    <cellStyle name="_Costs not in KWI3000 '06Budget_Book2" xfId="374"/>
    <cellStyle name="_Costs not in KWI3000 '06Budget_Book2_Adj Bench DR 3 for Initial Briefs (Electric)" xfId="375"/>
    <cellStyle name="_Costs not in KWI3000 '06Budget_Book2_Electric Rev Req Model (2009 GRC) Rebuttal" xfId="376"/>
    <cellStyle name="_Costs not in KWI3000 '06Budget_Book2_Electric Rev Req Model (2009 GRC) Rebuttal REmoval of New  WH Solar AdjustMI" xfId="377"/>
    <cellStyle name="_Costs not in KWI3000 '06Budget_Book2_Electric Rev Req Model (2009 GRC) Revised 01-18-2010" xfId="378"/>
    <cellStyle name="_Costs not in KWI3000 '06Budget_Book2_Final Order Electric EXHIBIT A-1" xfId="379"/>
    <cellStyle name="_Costs not in KWI3000 '06Budget_Book4" xfId="380"/>
    <cellStyle name="_Costs not in KWI3000 '06Budget_Book9" xfId="381"/>
    <cellStyle name="_Costs not in KWI3000 '06Budget_Power Costs - Comparison bx Rbtl-Staff-Jt-PC" xfId="382"/>
    <cellStyle name="_Costs not in KWI3000 '06Budget_Power Costs - Comparison bx Rbtl-Staff-Jt-PC_Adj Bench DR 3 for Initial Briefs (Electric)" xfId="383"/>
    <cellStyle name="_Costs not in KWI3000 '06Budget_Power Costs - Comparison bx Rbtl-Staff-Jt-PC_Electric Rev Req Model (2009 GRC) Rebuttal" xfId="384"/>
    <cellStyle name="_Costs not in KWI3000 '06Budget_Power Costs - Comparison bx Rbtl-Staff-Jt-PC_Electric Rev Req Model (2009 GRC) Rebuttal REmoval of New  WH Solar AdjustMI" xfId="385"/>
    <cellStyle name="_Costs not in KWI3000 '06Budget_Power Costs - Comparison bx Rbtl-Staff-Jt-PC_Electric Rev Req Model (2009 GRC) Revised 01-18-2010" xfId="386"/>
    <cellStyle name="_Costs not in KWI3000 '06Budget_Power Costs - Comparison bx Rbtl-Staff-Jt-PC_Final Order Electric EXHIBIT A-1" xfId="387"/>
    <cellStyle name="_Costs not in KWI3000 '06Budget_Rebuttal Power Costs" xfId="388"/>
    <cellStyle name="_Costs not in KWI3000 '06Budget_Rebuttal Power Costs_Adj Bench DR 3 for Initial Briefs (Electric)" xfId="389"/>
    <cellStyle name="_Costs not in KWI3000 '06Budget_Rebuttal Power Costs_Electric Rev Req Model (2009 GRC) Rebuttal" xfId="390"/>
    <cellStyle name="_Costs not in KWI3000 '06Budget_Rebuttal Power Costs_Electric Rev Req Model (2009 GRC) Rebuttal REmoval of New  WH Solar AdjustMI" xfId="391"/>
    <cellStyle name="_Costs not in KWI3000 '06Budget_Rebuttal Power Costs_Electric Rev Req Model (2009 GRC) Revised 01-18-2010" xfId="392"/>
    <cellStyle name="_Costs not in KWI3000 '06Budget_Rebuttal Power Costs_Final Order Electric EXHIBIT A-1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4 31 Regulatory Assets and Liabilities  7 06- Exhibit D" xfId="405"/>
    <cellStyle name="_DEM-WP (C) Power Cost 2006GRC Order_4 32 Regulatory Assets and Liabilities  7 06- Exhibit D" xfId="406"/>
    <cellStyle name="_DEM-WP (C) Power Cost 2006GRC Order_Book2" xfId="407"/>
    <cellStyle name="_DEM-WP (C) Power Cost 2006GRC Order_Book2_Adj Bench DR 3 for Initial Briefs (Electric)" xfId="408"/>
    <cellStyle name="_DEM-WP (C) Power Cost 2006GRC Order_Book2_Electric Rev Req Model (2009 GRC) Rebuttal" xfId="409"/>
    <cellStyle name="_DEM-WP (C) Power Cost 2006GRC Order_Book2_Electric Rev Req Model (2009 GRC) Rebuttal REmoval of New  WH Solar AdjustMI" xfId="410"/>
    <cellStyle name="_DEM-WP (C) Power Cost 2006GRC Order_Book2_Electric Rev Req Model (2009 GRC) Revised 01-18-2010" xfId="411"/>
    <cellStyle name="_DEM-WP (C) Power Cost 2006GRC Order_Book2_Final Order Electric EXHIBIT A-1" xfId="412"/>
    <cellStyle name="_DEM-WP (C) Power Cost 2006GRC Order_Book4" xfId="413"/>
    <cellStyle name="_DEM-WP (C) Power Cost 2006GRC Order_Book9" xfId="414"/>
    <cellStyle name="_DEM-WP (C) Power Cost 2006GRC Order_Power Costs - Comparison bx Rbtl-Staff-Jt-PC" xfId="415"/>
    <cellStyle name="_DEM-WP (C) Power Cost 2006GRC Order_Power Costs - Comparison bx Rbtl-Staff-Jt-PC_Adj Bench DR 3 for Initial Briefs (Electric)" xfId="416"/>
    <cellStyle name="_DEM-WP (C) Power Cost 2006GRC Order_Power Costs - Comparison bx Rbtl-Staff-Jt-PC_Electric Rev Req Model (2009 GRC) Rebuttal" xfId="417"/>
    <cellStyle name="_DEM-WP (C) Power Cost 2006GRC Order_Power Costs - Comparison bx Rbtl-Staff-Jt-PC_Electric Rev Req Model (2009 GRC) Rebuttal REmoval of New  WH Solar AdjustMI" xfId="418"/>
    <cellStyle name="_DEM-WP (C) Power Cost 2006GRC Order_Power Costs - Comparison bx Rbtl-Staff-Jt-PC_Electric Rev Req Model (2009 GRC) Revised 01-18-2010" xfId="419"/>
    <cellStyle name="_DEM-WP (C) Power Cost 2006GRC Order_Power Costs - Comparison bx Rbtl-Staff-Jt-PC_Final Order Electric EXHIBIT A-1" xfId="420"/>
    <cellStyle name="_DEM-WP (C) Power Cost 2006GRC Order_Rebuttal Power Costs" xfId="421"/>
    <cellStyle name="_DEM-WP (C) Power Cost 2006GRC Order_Rebuttal Power Costs_Adj Bench DR 3 for Initial Briefs (Electric)" xfId="422"/>
    <cellStyle name="_DEM-WP (C) Power Cost 2006GRC Order_Rebuttal Power Costs_Electric Rev Req Model (2009 GRC) Rebuttal" xfId="423"/>
    <cellStyle name="_DEM-WP (C) Power Cost 2006GRC Order_Rebuttal Power Costs_Electric Rev Req Model (2009 GRC) Rebuttal REmoval of New  WH Solar AdjustMI" xfId="424"/>
    <cellStyle name="_DEM-WP (C) Power Cost 2006GRC Order_Rebuttal Power Costs_Electric Rev Req Model (2009 GRC) Revised 01-18-2010" xfId="425"/>
    <cellStyle name="_DEM-WP (C) Power Cost 2006GRC Order_Rebuttal Power Costs_Final Order Electric EXHIBIT A-1" xfId="426"/>
    <cellStyle name="_DEM-WP Revised (HC) Wild Horse 2006GRC" xfId="427"/>
    <cellStyle name="_DEM-WP Revised (HC) Wild Horse 2006GRC_16.37E Wild Horse Expansion DeferralRevwrkingfile SF" xfId="428"/>
    <cellStyle name="_DEM-WP Revised (HC) Wild Horse 2006GRC_Adj Bench DR 3 for Initial Briefs (Electric)" xfId="429"/>
    <cellStyle name="_DEM-WP Revised (HC) Wild Horse 2006GRC_Book2" xfId="430"/>
    <cellStyle name="_DEM-WP Revised (HC) Wild Horse 2006GRC_Book4" xfId="431"/>
    <cellStyle name="_DEM-WP Revised (HC) Wild Horse 2006GRC_Electric Rev Req Model (2009 GRC) " xfId="432"/>
    <cellStyle name="_DEM-WP Revised (HC) Wild Horse 2006GRC_Electric Rev Req Model (2009 GRC) Rebuttal" xfId="433"/>
    <cellStyle name="_DEM-WP Revised (HC) Wild Horse 2006GRC_Electric Rev Req Model (2009 GRC) Rebuttal REmoval of New  WH Solar AdjustMI" xfId="434"/>
    <cellStyle name="_DEM-WP Revised (HC) Wild Horse 2006GRC_Electric Rev Req Model (2009 GRC) Revised 01-18-2010" xfId="435"/>
    <cellStyle name="_DEM-WP Revised (HC) Wild Horse 2006GRC_Final Order Electric EXHIBIT A-1" xfId="436"/>
    <cellStyle name="_DEM-WP Revised (HC) Wild Horse 2006GRC_Power Costs - Comparison bx Rbtl-Staff-Jt-PC" xfId="437"/>
    <cellStyle name="_DEM-WP Revised (HC) Wild Horse 2006GRC_Rebuttal Power Costs" xfId="438"/>
    <cellStyle name="_DEM-WP Revised (HC) Wild Horse 2006GRC_TENASKA REGULATORY ASSET" xfId="439"/>
    <cellStyle name="_DEM-WP(C) Colstrip FOR" xfId="440"/>
    <cellStyle name="_DEM-WP(C) Colstrip FOR_(C) WHE Proforma with ITC cash grant 10 Yr Amort_for rebuttal_120709" xfId="441"/>
    <cellStyle name="_DEM-WP(C) Colstrip FOR_16.07E Wild Horse Wind Expansionwrkingfile" xfId="442"/>
    <cellStyle name="_DEM-WP(C) Colstrip FOR_16.07E Wild Horse Wind Expansionwrkingfile SF" xfId="443"/>
    <cellStyle name="_DEM-WP(C) Colstrip FOR_16.37E Wild Horse Expansion DeferralRevwrkingfile SF" xfId="444"/>
    <cellStyle name="_DEM-WP(C) Colstrip FOR_Adj Bench DR 3 for Initial Briefs (Electric)" xfId="445"/>
    <cellStyle name="_DEM-WP(C) Colstrip FOR_Book2" xfId="446"/>
    <cellStyle name="_DEM-WP(C) Colstrip FOR_Book2_Adj Bench DR 3 for Initial Briefs (Electric)" xfId="447"/>
    <cellStyle name="_DEM-WP(C) Colstrip FOR_Book2_Electric Rev Req Model (2009 GRC) Rebuttal" xfId="448"/>
    <cellStyle name="_DEM-WP(C) Colstrip FOR_Book2_Electric Rev Req Model (2009 GRC) Rebuttal REmoval of New  WH Solar AdjustMI" xfId="449"/>
    <cellStyle name="_DEM-WP(C) Colstrip FOR_Book2_Electric Rev Req Model (2009 GRC) Revised 01-18-2010" xfId="450"/>
    <cellStyle name="_DEM-WP(C) Colstrip FOR_Book2_Final Order Electric EXHIBIT A-1" xfId="451"/>
    <cellStyle name="_DEM-WP(C) Colstrip FOR_Electric Rev Req Model (2009 GRC) Rebuttal" xfId="452"/>
    <cellStyle name="_DEM-WP(C) Colstrip FOR_Electric Rev Req Model (2009 GRC) Rebuttal REmoval of New  WH Solar AdjustMI" xfId="453"/>
    <cellStyle name="_DEM-WP(C) Colstrip FOR_Electric Rev Req Model (2009 GRC) Revised 01-18-2010" xfId="454"/>
    <cellStyle name="_DEM-WP(C) Colstrip FOR_Final Order Electric EXHIBIT A-1" xfId="455"/>
    <cellStyle name="_DEM-WP(C) Colstrip FOR_Rebuttal Power Costs" xfId="456"/>
    <cellStyle name="_DEM-WP(C) Colstrip FOR_Rebuttal Power Costs_Adj Bench DR 3 for Initial Briefs (Electric)" xfId="457"/>
    <cellStyle name="_DEM-WP(C) Colstrip FOR_Rebuttal Power Costs_Electric Rev Req Model (2009 GRC) Rebuttal" xfId="458"/>
    <cellStyle name="_DEM-WP(C) Colstrip FOR_Rebuttal Power Costs_Electric Rev Req Model (2009 GRC) Rebuttal REmoval of New  WH Solar AdjustMI" xfId="459"/>
    <cellStyle name="_DEM-WP(C) Colstrip FOR_Rebuttal Power Costs_Electric Rev Req Model (2009 GRC) Revised 01-18-2010" xfId="460"/>
    <cellStyle name="_DEM-WP(C) Colstrip FOR_Rebuttal Power Costs_Final Order Electric EXHIBIT A-1" xfId="461"/>
    <cellStyle name="_DEM-WP(C) Colstrip FOR_TENASKA REGULATORY ASSET" xfId="462"/>
    <cellStyle name="_DEM-WP(C) Costs not in AURORA 2006GRC" xfId="463"/>
    <cellStyle name="_DEM-WP(C) Costs not in AURORA 2006GRC 2" xfId="464"/>
    <cellStyle name="_DEM-WP(C) Costs not in AURORA 2006GRC_(C) WHE Proforma with ITC cash grant 10 Yr Amort_for deferral_102809" xfId="465"/>
    <cellStyle name="_DEM-WP(C) Costs not in AURORA 2006GRC_(C) WHE Proforma with ITC cash grant 10 Yr Amort_for deferral_102809_16.07E Wild Horse Wind Expansionwrkingfile" xfId="466"/>
    <cellStyle name="_DEM-WP(C) Costs not in AURORA 2006GRC_(C) WHE Proforma with ITC cash grant 10 Yr Amort_for deferral_102809_16.07E Wild Horse Wind Expansionwrkingfile SF" xfId="467"/>
    <cellStyle name="_DEM-WP(C) Costs not in AURORA 2006GRC_(C) WHE Proforma with ITC cash grant 10 Yr Amort_for deferral_102809_16.37E Wild Horse Expansion DeferralRevwrkingfile SF" xfId="468"/>
    <cellStyle name="_DEM-WP(C) Costs not in AURORA 2006GRC_(C) WHE Proforma with ITC cash grant 10 Yr Amort_for rebuttal_120709" xfId="469"/>
    <cellStyle name="_DEM-WP(C) Costs not in AURORA 2006GRC_04.07E Wild Horse Wind Expansion" xfId="470"/>
    <cellStyle name="_DEM-WP(C) Costs not in AURORA 2006GRC_04.07E Wild Horse Wind Expansion_16.07E Wild Horse Wind Expansionwrkingfile" xfId="471"/>
    <cellStyle name="_DEM-WP(C) Costs not in AURORA 2006GRC_04.07E Wild Horse Wind Expansion_16.07E Wild Horse Wind Expansionwrkingfile SF" xfId="472"/>
    <cellStyle name="_DEM-WP(C) Costs not in AURORA 2006GRC_04.07E Wild Horse Wind Expansion_16.37E Wild Horse Expansion DeferralRevwrkingfile SF" xfId="473"/>
    <cellStyle name="_DEM-WP(C) Costs not in AURORA 2006GRC_16.07E Wild Horse Wind Expansionwrkingfile" xfId="474"/>
    <cellStyle name="_DEM-WP(C) Costs not in AURORA 2006GRC_16.07E Wild Horse Wind Expansionwrkingfile SF" xfId="475"/>
    <cellStyle name="_DEM-WP(C) Costs not in AURORA 2006GRC_16.37E Wild Horse Expansion DeferralRevwrkingfile SF" xfId="476"/>
    <cellStyle name="_DEM-WP(C) Costs not in AURORA 2006GRC_4 31 Regulatory Assets and Liabilities  7 06- Exhibit D" xfId="477"/>
    <cellStyle name="_DEM-WP(C) Costs not in AURORA 2006GRC_4 32 Regulatory Assets and Liabilities  7 06- Exhibit D" xfId="478"/>
    <cellStyle name="_DEM-WP(C) Costs not in AURORA 2006GRC_Book2" xfId="479"/>
    <cellStyle name="_DEM-WP(C) Costs not in AURORA 2006GRC_Book2_Adj Bench DR 3 for Initial Briefs (Electric)" xfId="480"/>
    <cellStyle name="_DEM-WP(C) Costs not in AURORA 2006GRC_Book2_Electric Rev Req Model (2009 GRC) Rebuttal" xfId="481"/>
    <cellStyle name="_DEM-WP(C) Costs not in AURORA 2006GRC_Book2_Electric Rev Req Model (2009 GRC) Rebuttal REmoval of New  WH Solar AdjustMI" xfId="482"/>
    <cellStyle name="_DEM-WP(C) Costs not in AURORA 2006GRC_Book2_Electric Rev Req Model (2009 GRC) Revised 01-18-2010" xfId="483"/>
    <cellStyle name="_DEM-WP(C) Costs not in AURORA 2006GRC_Book2_Final Order Electric EXHIBIT A-1" xfId="484"/>
    <cellStyle name="_DEM-WP(C) Costs not in AURORA 2006GRC_Book4" xfId="485"/>
    <cellStyle name="_DEM-WP(C) Costs not in AURORA 2006GRC_Book9" xfId="486"/>
    <cellStyle name="_DEM-WP(C) Costs not in AURORA 2006GRC_Power Costs - Comparison bx Rbtl-Staff-Jt-PC" xfId="487"/>
    <cellStyle name="_DEM-WP(C) Costs not in AURORA 2006GRC_Power Costs - Comparison bx Rbtl-Staff-Jt-PC_Adj Bench DR 3 for Initial Briefs (Electric)" xfId="488"/>
    <cellStyle name="_DEM-WP(C) Costs not in AURORA 2006GRC_Power Costs - Comparison bx Rbtl-Staff-Jt-PC_Electric Rev Req Model (2009 GRC) Rebuttal" xfId="489"/>
    <cellStyle name="_DEM-WP(C) Costs not in AURORA 2006GRC_Power Costs - Comparison bx Rbtl-Staff-Jt-PC_Electric Rev Req Model (2009 GRC) Rebuttal REmoval of New  WH Solar AdjustMI" xfId="490"/>
    <cellStyle name="_DEM-WP(C) Costs not in AURORA 2006GRC_Power Costs - Comparison bx Rbtl-Staff-Jt-PC_Electric Rev Req Model (2009 GRC) Revised 01-18-2010" xfId="491"/>
    <cellStyle name="_DEM-WP(C) Costs not in AURORA 2006GRC_Power Costs - Comparison bx Rbtl-Staff-Jt-PC_Final Order Electric EXHIBIT A-1" xfId="492"/>
    <cellStyle name="_DEM-WP(C) Costs not in AURORA 2006GRC_Rebuttal Power Costs" xfId="493"/>
    <cellStyle name="_DEM-WP(C) Costs not in AURORA 2006GRC_Rebuttal Power Costs_Adj Bench DR 3 for Initial Briefs (Electric)" xfId="494"/>
    <cellStyle name="_DEM-WP(C) Costs not in AURORA 2006GRC_Rebuttal Power Costs_Electric Rev Req Model (2009 GRC) Rebuttal" xfId="495"/>
    <cellStyle name="_DEM-WP(C) Costs not in AURORA 2006GRC_Rebuttal Power Costs_Electric Rev Req Model (2009 GRC) Rebuttal REmoval of New  WH Solar AdjustMI" xfId="496"/>
    <cellStyle name="_DEM-WP(C) Costs not in AURORA 2006GRC_Rebuttal Power Costs_Electric Rev Req Model (2009 GRC) Revised 01-18-2010" xfId="497"/>
    <cellStyle name="_DEM-WP(C) Costs not in AURORA 2006GRC_Rebuttal Power Costs_Final Order Electric EXHIBIT A-1" xfId="498"/>
    <cellStyle name="_DEM-WP(C) Costs not in AURORA 2007GRC" xfId="499"/>
    <cellStyle name="_DEM-WP(C) Costs not in AURORA 2007GRC_16.37E Wild Horse Expansion DeferralRevwrkingfile SF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Adj Bench DR 3 for Initial Briefs (Electric)" xfId="565"/>
    <cellStyle name="_DEM-WP(C) Westside Hydro Data_051007_Book2" xfId="566"/>
    <cellStyle name="_DEM-WP(C) Westside Hydro Data_051007_Book4" xfId="567"/>
    <cellStyle name="_DEM-WP(C) Westside Hydro Data_051007_Electric Rev Req Model (2009 GRC) " xfId="568"/>
    <cellStyle name="_DEM-WP(C) Westside Hydro Data_051007_Electric Rev Req Model (2009 GRC) Rebuttal" xfId="569"/>
    <cellStyle name="_DEM-WP(C) Westside Hydro Data_051007_Electric Rev Req Model (2009 GRC) Rebuttal REmoval of New  WH Solar AdjustMI" xfId="570"/>
    <cellStyle name="_DEM-WP(C) Westside Hydro Data_051007_Electric Rev Req Model (2009 GRC) Revised 01-18-2010" xfId="571"/>
    <cellStyle name="_DEM-WP(C) Westside Hydro Data_051007_Final Order Electric EXHIBIT A-1" xfId="572"/>
    <cellStyle name="_DEM-WP(C) Westside Hydro Data_051007_Power Costs - Comparison bx Rbtl-Staff-Jt-PC" xfId="573"/>
    <cellStyle name="_DEM-WP(C) Westside Hydro Data_051007_Rebuttal Power Costs" xfId="574"/>
    <cellStyle name="_DEM-WP(C) Westside Hydro Data_051007_TENASKA REGULATORY ASSET" xfId="575"/>
    <cellStyle name="_x0013__Electric Rev Req Model (2009 GRC) " xfId="576"/>
    <cellStyle name="_x0013__Electric Rev Req Model (2009 GRC) Rebuttal" xfId="577"/>
    <cellStyle name="_x0013__Electric Rev Req Model (2009 GRC) Rebuttal REmoval of New  WH Solar AdjustMI" xfId="578"/>
    <cellStyle name="_x0013__Electric Rev Req Model (2009 GRC) Revised 01-18-2010" xfId="579"/>
    <cellStyle name="_x0013__Final Order Electric EXHIBIT A-1" xfId="580"/>
    <cellStyle name="_Fixed Gas Transport 1 19 09" xfId="581"/>
    <cellStyle name="_Fuel Prices 4-14" xfId="582"/>
    <cellStyle name="_Fuel Prices 4-14 2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4 31 Regulatory Assets and Liabilities  7 06- Exhibit D" xfId="593"/>
    <cellStyle name="_Fuel Prices 4-14_4 32 Regulatory Assets and Liabilities  7 06- Exhibit D" xfId="594"/>
    <cellStyle name="_Fuel Prices 4-14_Book2" xfId="595"/>
    <cellStyle name="_Fuel Prices 4-14_Book2_Adj Bench DR 3 for Initial Briefs (Electric)" xfId="596"/>
    <cellStyle name="_Fuel Prices 4-14_Book2_Electric Rev Req Model (2009 GRC) Rebuttal" xfId="597"/>
    <cellStyle name="_Fuel Prices 4-14_Book2_Electric Rev Req Model (2009 GRC) Rebuttal REmoval of New  WH Solar AdjustMI" xfId="598"/>
    <cellStyle name="_Fuel Prices 4-14_Book2_Electric Rev Req Model (2009 GRC) Revised 01-18-2010" xfId="599"/>
    <cellStyle name="_Fuel Prices 4-14_Book2_Final Order Electric EXHIBIT A-1" xfId="600"/>
    <cellStyle name="_Fuel Prices 4-14_Book4" xfId="601"/>
    <cellStyle name="_Fuel Prices 4-14_Book9" xfId="602"/>
    <cellStyle name="_Fuel Prices 4-14_Power Costs - Comparison bx Rbtl-Staff-Jt-PC" xfId="603"/>
    <cellStyle name="_Fuel Prices 4-14_Power Costs - Comparison bx Rbtl-Staff-Jt-PC_Adj Bench DR 3 for Initial Briefs (Electric)" xfId="604"/>
    <cellStyle name="_Fuel Prices 4-14_Power Costs - Comparison bx Rbtl-Staff-Jt-PC_Electric Rev Req Model (2009 GRC) Rebuttal" xfId="605"/>
    <cellStyle name="_Fuel Prices 4-14_Power Costs - Comparison bx Rbtl-Staff-Jt-PC_Electric Rev Req Model (2009 GRC) Rebuttal REmoval of New  WH Solar AdjustMI" xfId="606"/>
    <cellStyle name="_Fuel Prices 4-14_Power Costs - Comparison bx Rbtl-Staff-Jt-PC_Electric Rev Req Model (2009 GRC) Revised 01-18-2010" xfId="607"/>
    <cellStyle name="_Fuel Prices 4-14_Power Costs - Comparison bx Rbtl-Staff-Jt-PC_Final Order Electric EXHIBIT A-1" xfId="608"/>
    <cellStyle name="_Fuel Prices 4-14_Rebuttal Power Costs" xfId="609"/>
    <cellStyle name="_Fuel Prices 4-14_Rebuttal Power Costs_Adj Bench DR 3 for Initial Briefs (Electric)" xfId="610"/>
    <cellStyle name="_Fuel Prices 4-14_Rebuttal Power Costs_Electric Rev Req Model (2009 GRC) Rebuttal" xfId="611"/>
    <cellStyle name="_Fuel Prices 4-14_Rebuttal Power Costs_Electric Rev Req Model (2009 GRC) Rebuttal REmoval of New  WH Solar AdjustMI" xfId="612"/>
    <cellStyle name="_Fuel Prices 4-14_Rebuttal Power Costs_Electric Rev Req Model (2009 GRC) Revised 01-18-2010" xfId="613"/>
    <cellStyle name="_Fuel Prices 4-14_Rebuttal Power Costs_Final Order Electric EXHIBIT A-1" xfId="614"/>
    <cellStyle name="_Gas Transportation Charges_2009GRC_120308" xfId="615"/>
    <cellStyle name="_NIM 06 Base Case Current Trends" xfId="616"/>
    <cellStyle name="_NIM 06 Base Case Current Trends_Adj Bench DR 3 for Initial Briefs (Electric)" xfId="617"/>
    <cellStyle name="_NIM 06 Base Case Current Trends_Book2" xfId="618"/>
    <cellStyle name="_NIM 06 Base Case Current Trends_Book2_Adj Bench DR 3 for Initial Briefs (Electric)" xfId="619"/>
    <cellStyle name="_NIM 06 Base Case Current Trends_Book2_Electric Rev Req Model (2009 GRC) Rebuttal" xfId="620"/>
    <cellStyle name="_NIM 06 Base Case Current Trends_Book2_Electric Rev Req Model (2009 GRC) Rebuttal REmoval of New  WH Solar AdjustMI" xfId="621"/>
    <cellStyle name="_NIM 06 Base Case Current Trends_Book2_Electric Rev Req Model (2009 GRC) Revised 01-18-2010" xfId="622"/>
    <cellStyle name="_NIM 06 Base Case Current Trends_Book2_Final Order Electric EXHIBIT A-1" xfId="623"/>
    <cellStyle name="_NIM 06 Base Case Current Trends_Electric Rev Req Model (2009 GRC) " xfId="624"/>
    <cellStyle name="_NIM 06 Base Case Current Trends_Electric Rev Req Model (2009 GRC) Rebuttal" xfId="625"/>
    <cellStyle name="_NIM 06 Base Case Current Trends_Electric Rev Req Model (2009 GRC) Rebuttal REmoval of New  WH Solar AdjustMI" xfId="626"/>
    <cellStyle name="_NIM 06 Base Case Current Trends_Electric Rev Req Model (2009 GRC) Revised 01-18-2010" xfId="627"/>
    <cellStyle name="_NIM 06 Base Case Current Trends_Final Order Electric EXHIBIT A-1" xfId="628"/>
    <cellStyle name="_NIM 06 Base Case Current Trends_Rebuttal Power Costs" xfId="629"/>
    <cellStyle name="_NIM 06 Base Case Current Trends_Rebuttal Power Costs_Adj Bench DR 3 for Initial Briefs (Electric)" xfId="630"/>
    <cellStyle name="_NIM 06 Base Case Current Trends_Rebuttal Power Costs_Electric Rev Req Model (2009 GRC) Rebuttal" xfId="631"/>
    <cellStyle name="_NIM 06 Base Case Current Trends_Rebuttal Power Costs_Electric Rev Req Model (2009 GRC) Rebuttal REmoval of New  WH Solar AdjustMI" xfId="632"/>
    <cellStyle name="_NIM 06 Base Case Current Trends_Rebuttal Power Costs_Electric Rev Req Model (2009 GRC) Revised 01-18-2010" xfId="633"/>
    <cellStyle name="_NIM 06 Base Case Current Trends_Rebuttal Power Costs_Final Order Electric EXHIBIT A-1" xfId="634"/>
    <cellStyle name="_NIM 06 Base Case Current Trends_TENASKA REGULATORY ASSET" xfId="635"/>
    <cellStyle name="_Portfolio SPlan Base Case.xls Chart 1" xfId="636"/>
    <cellStyle name="_Portfolio SPlan Base Case.xls Chart 1_Adj Bench DR 3 for Initial Briefs (Electric)" xfId="637"/>
    <cellStyle name="_Portfolio SPlan Base Case.xls Chart 1_Book2" xfId="638"/>
    <cellStyle name="_Portfolio SPlan Base Case.xls Chart 1_Book2_Adj Bench DR 3 for Initial Briefs (Electric)" xfId="639"/>
    <cellStyle name="_Portfolio SPlan Base Case.xls Chart 1_Book2_Electric Rev Req Model (2009 GRC) Rebuttal" xfId="640"/>
    <cellStyle name="_Portfolio SPlan Base Case.xls Chart 1_Book2_Electric Rev Req Model (2009 GRC) Rebuttal REmoval of New  WH Solar AdjustMI" xfId="641"/>
    <cellStyle name="_Portfolio SPlan Base Case.xls Chart 1_Book2_Electric Rev Req Model (2009 GRC) Revised 01-18-2010" xfId="642"/>
    <cellStyle name="_Portfolio SPlan Base Case.xls Chart 1_Book2_Final Order Electric EXHIBIT A-1" xfId="643"/>
    <cellStyle name="_Portfolio SPlan Base Case.xls Chart 1_Electric Rev Req Model (2009 GRC) " xfId="644"/>
    <cellStyle name="_Portfolio SPlan Base Case.xls Chart 1_Electric Rev Req Model (2009 GRC) Rebuttal" xfId="645"/>
    <cellStyle name="_Portfolio SPlan Base Case.xls Chart 1_Electric Rev Req Model (2009 GRC) Rebuttal REmoval of New  WH Solar AdjustMI" xfId="646"/>
    <cellStyle name="_Portfolio SPlan Base Case.xls Chart 1_Electric Rev Req Model (2009 GRC) Revised 01-18-2010" xfId="647"/>
    <cellStyle name="_Portfolio SPlan Base Case.xls Chart 1_Final Order Electric EXHIBIT A-1" xfId="648"/>
    <cellStyle name="_Portfolio SPlan Base Case.xls Chart 1_Rebuttal Power Costs" xfId="649"/>
    <cellStyle name="_Portfolio SPlan Base Case.xls Chart 1_Rebuttal Power Costs_Adj Bench DR 3 for Initial Briefs (Electric)" xfId="650"/>
    <cellStyle name="_Portfolio SPlan Base Case.xls Chart 1_Rebuttal Power Costs_Electric Rev Req Model (2009 GRC) Rebuttal" xfId="651"/>
    <cellStyle name="_Portfolio SPlan Base Case.xls Chart 1_Rebuttal Power Costs_Electric Rev Req Model (2009 GRC) Rebuttal REmoval of New  WH Solar AdjustMI" xfId="652"/>
    <cellStyle name="_Portfolio SPlan Base Case.xls Chart 1_Rebuttal Power Costs_Electric Rev Req Model (2009 GRC) Revised 01-18-2010" xfId="653"/>
    <cellStyle name="_Portfolio SPlan Base Case.xls Chart 1_Rebuttal Power Costs_Final Order Electric EXHIBIT A-1" xfId="654"/>
    <cellStyle name="_Portfolio SPlan Base Case.xls Chart 1_TENASKA REGULATORY ASSET" xfId="655"/>
    <cellStyle name="_Portfolio SPlan Base Case.xls Chart 2" xfId="656"/>
    <cellStyle name="_Portfolio SPlan Base Case.xls Chart 2_Adj Bench DR 3 for Initial Briefs (Electric)" xfId="657"/>
    <cellStyle name="_Portfolio SPlan Base Case.xls Chart 2_Book2" xfId="658"/>
    <cellStyle name="_Portfolio SPlan Base Case.xls Chart 2_Book2_Adj Bench DR 3 for Initial Briefs (Electric)" xfId="659"/>
    <cellStyle name="_Portfolio SPlan Base Case.xls Chart 2_Book2_Electric Rev Req Model (2009 GRC) Rebuttal" xfId="660"/>
    <cellStyle name="_Portfolio SPlan Base Case.xls Chart 2_Book2_Electric Rev Req Model (2009 GRC) Rebuttal REmoval of New  WH Solar AdjustMI" xfId="661"/>
    <cellStyle name="_Portfolio SPlan Base Case.xls Chart 2_Book2_Electric Rev Req Model (2009 GRC) Revised 01-18-2010" xfId="662"/>
    <cellStyle name="_Portfolio SPlan Base Case.xls Chart 2_Book2_Final Order Electric EXHIBIT A-1" xfId="663"/>
    <cellStyle name="_Portfolio SPlan Base Case.xls Chart 2_Electric Rev Req Model (2009 GRC) " xfId="664"/>
    <cellStyle name="_Portfolio SPlan Base Case.xls Chart 2_Electric Rev Req Model (2009 GRC) Rebuttal" xfId="665"/>
    <cellStyle name="_Portfolio SPlan Base Case.xls Chart 2_Electric Rev Req Model (2009 GRC) Rebuttal REmoval of New  WH Solar AdjustMI" xfId="666"/>
    <cellStyle name="_Portfolio SPlan Base Case.xls Chart 2_Electric Rev Req Model (2009 GRC) Revised 01-18-2010" xfId="667"/>
    <cellStyle name="_Portfolio SPlan Base Case.xls Chart 2_Final Order Electric EXHIBIT A-1" xfId="668"/>
    <cellStyle name="_Portfolio SPlan Base Case.xls Chart 2_Rebuttal Power Costs" xfId="669"/>
    <cellStyle name="_Portfolio SPlan Base Case.xls Chart 2_Rebuttal Power Costs_Adj Bench DR 3 for Initial Briefs (Electric)" xfId="670"/>
    <cellStyle name="_Portfolio SPlan Base Case.xls Chart 2_Rebuttal Power Costs_Electric Rev Req Model (2009 GRC) Rebuttal" xfId="671"/>
    <cellStyle name="_Portfolio SPlan Base Case.xls Chart 2_Rebuttal Power Costs_Electric Rev Req Model (2009 GRC) Rebuttal REmoval of New  WH Solar AdjustMI" xfId="672"/>
    <cellStyle name="_Portfolio SPlan Base Case.xls Chart 2_Rebuttal Power Costs_Electric Rev Req Model (2009 GRC) Revised 01-18-2010" xfId="673"/>
    <cellStyle name="_Portfolio SPlan Base Case.xls Chart 2_Rebuttal Power Costs_Final Order Electric EXHIBIT A-1" xfId="674"/>
    <cellStyle name="_Portfolio SPlan Base Case.xls Chart 2_TENASKA REGULATORY ASSET" xfId="675"/>
    <cellStyle name="_Portfolio SPlan Base Case.xls Chart 3" xfId="676"/>
    <cellStyle name="_Portfolio SPlan Base Case.xls Chart 3_Adj Bench DR 3 for Initial Briefs (Electric)" xfId="677"/>
    <cellStyle name="_Portfolio SPlan Base Case.xls Chart 3_Book2" xfId="678"/>
    <cellStyle name="_Portfolio SPlan Base Case.xls Chart 3_Book2_Adj Bench DR 3 for Initial Briefs (Electric)" xfId="679"/>
    <cellStyle name="_Portfolio SPlan Base Case.xls Chart 3_Book2_Electric Rev Req Model (2009 GRC) Rebuttal" xfId="680"/>
    <cellStyle name="_Portfolio SPlan Base Case.xls Chart 3_Book2_Electric Rev Req Model (2009 GRC) Rebuttal REmoval of New  WH Solar AdjustMI" xfId="681"/>
    <cellStyle name="_Portfolio SPlan Base Case.xls Chart 3_Book2_Electric Rev Req Model (2009 GRC) Revised 01-18-2010" xfId="682"/>
    <cellStyle name="_Portfolio SPlan Base Case.xls Chart 3_Book2_Final Order Electric EXHIBIT A-1" xfId="683"/>
    <cellStyle name="_Portfolio SPlan Base Case.xls Chart 3_Electric Rev Req Model (2009 GRC) " xfId="684"/>
    <cellStyle name="_Portfolio SPlan Base Case.xls Chart 3_Electric Rev Req Model (2009 GRC) Rebuttal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Final Order Electric EXHIBIT A-1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" xfId="691"/>
    <cellStyle name="_Portfolio SPlan Base Case.xls Chart 3_Rebuttal Power Costs_Electric Rev Req Model (2009 GRC) Rebuttal REmoval of New  WH Solar AdjustMI" xfId="692"/>
    <cellStyle name="_Portfolio SPlan Base Case.xls Chart 3_Rebuttal Power Costs_Electric Rev Req Model (2009 GRC) Revised 01-18-2010" xfId="693"/>
    <cellStyle name="_Portfolio SPlan Base Case.xls Chart 3_Rebuttal Power Costs_Final Order Electric EXHIBIT A-1" xfId="694"/>
    <cellStyle name="_Portfolio SPlan Base Case.xls Chart 3_TENASKA REGULATORY ASSET" xfId="695"/>
    <cellStyle name="_Power Cost Value Copy 11.30.05 gas 1.09.06 AURORA at 1.10.06" xfId="696"/>
    <cellStyle name="_Power Cost Value Copy 11.30.05 gas 1.09.06 AURORA at 1.10.06 2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6.15.06 update on 06GRC power costs.xls Chart 1" xfId="843"/>
    <cellStyle name="_VC 6.15.06 update on 06GRC power costs.xls Chart 1 2" xfId="844"/>
    <cellStyle name="_VC 6.15.06 update on 06GRC power costs.xls Chart 1_04 07E Wild Horse Wind Expansion (C) (2)" xfId="845"/>
    <cellStyle name="_VC 6.15.06 update on 06GRC power costs.xls Chart 1_04 07E Wild Horse Wind Expansion (C) (2)_Adj Bench DR 3 for Initial Briefs (Electric)" xfId="846"/>
    <cellStyle name="_VC 6.15.06 update on 06GRC power costs.xls Chart 1_04 07E Wild Horse Wind Expansion (C) (2)_Electric Rev Req Model (2009 GRC) " xfId="847"/>
    <cellStyle name="_VC 6.15.06 update on 06GRC power costs.xls Chart 1_04 07E Wild Horse Wind Expansion (C) (2)_Electric Rev Req Model (2009 GRC) Rebuttal" xfId="848"/>
    <cellStyle name="_VC 6.15.06 update on 06GRC power costs.xls Chart 1_04 07E Wild Horse Wind Expansion (C) (2)_Electric Rev Req Model (2009 GRC) Rebuttal REmoval of New  WH Solar AdjustMI" xfId="849"/>
    <cellStyle name="_VC 6.15.06 update on 06GRC power costs.xls Chart 1_04 07E Wild Horse Wind Expansion (C) (2)_Electric Rev Req Model (2009 GRC) Revised 01-18-2010" xfId="850"/>
    <cellStyle name="_VC 6.15.06 update on 06GRC power costs.xls Chart 1_04 07E Wild Horse Wind Expansion (C) (2)_Final Order Electric EXHIBIT A-1" xfId="851"/>
    <cellStyle name="_VC 6.15.06 update on 06GRC power costs.xls Chart 1_04 07E Wild Horse Wind Expansion (C) (2)_TENASKA REGULATORY ASSET" xfId="852"/>
    <cellStyle name="_VC 6.15.06 update on 06GRC power costs.xls Chart 1_16.37E Wild Horse Expansion DeferralRevwrkingfile SF" xfId="853"/>
    <cellStyle name="_VC 6.15.06 update on 06GRC power costs.xls Chart 1_4 31 Regulatory Assets and Liabilities  7 06- Exhibit D" xfId="854"/>
    <cellStyle name="_VC 6.15.06 update on 06GRC power costs.xls Chart 1_4 32 Regulatory Assets and Liabilities  7 06- Exhibit D" xfId="855"/>
    <cellStyle name="_VC 6.15.06 update on 06GRC power costs.xls Chart 1_Book2" xfId="856"/>
    <cellStyle name="_VC 6.15.06 update on 06GRC power costs.xls Chart 1_Book2_Adj Bench DR 3 for Initial Briefs (Electric)" xfId="857"/>
    <cellStyle name="_VC 6.15.06 update on 06GRC power costs.xls Chart 1_Book2_Electric Rev Req Model (2009 GRC) Rebuttal" xfId="858"/>
    <cellStyle name="_VC 6.15.06 update on 06GRC power costs.xls Chart 1_Book2_Electric Rev Req Model (2009 GRC) Rebuttal REmoval of New  WH Solar AdjustMI" xfId="859"/>
    <cellStyle name="_VC 6.15.06 update on 06GRC power costs.xls Chart 1_Book2_Electric Rev Req Model (2009 GRC) Revised 01-18-2010" xfId="860"/>
    <cellStyle name="_VC 6.15.06 update on 06GRC power costs.xls Chart 1_Book2_Final Order Electric EXHIBIT A-1" xfId="861"/>
    <cellStyle name="_VC 6.15.06 update on 06GRC power costs.xls Chart 1_Book4" xfId="862"/>
    <cellStyle name="_VC 6.15.06 update on 06GRC power costs.xls Chart 1_Book9" xfId="863"/>
    <cellStyle name="_VC 6.15.06 update on 06GRC power costs.xls Chart 1_Power Costs - Comparison bx Rbtl-Staff-Jt-PC" xfId="864"/>
    <cellStyle name="_VC 6.15.06 update on 06GRC power costs.xls Chart 1_Power Costs - Comparison bx Rbtl-Staff-Jt-PC_Adj Bench DR 3 for Initial Briefs (Electric)" xfId="865"/>
    <cellStyle name="_VC 6.15.06 update on 06GRC power costs.xls Chart 1_Power Costs - Comparison bx Rbtl-Staff-Jt-PC_Electric Rev Req Model (2009 GRC) Rebuttal" xfId="866"/>
    <cellStyle name="_VC 6.15.06 update on 06GRC power costs.xls Chart 1_Power Costs - Comparison bx Rbtl-Staff-Jt-PC_Electric Rev Req Model (2009 GRC) Rebuttal REmoval of New  WH Solar AdjustMI" xfId="867"/>
    <cellStyle name="_VC 6.15.06 update on 06GRC power costs.xls Chart 1_Power Costs - Comparison bx Rbtl-Staff-Jt-PC_Electric Rev Req Model (2009 GRC) Revised 01-18-2010" xfId="868"/>
    <cellStyle name="_VC 6.15.06 update on 06GRC power costs.xls Chart 1_Power Costs - Comparison bx Rbtl-Staff-Jt-PC_Final Order Electric EXHIBIT A-1" xfId="869"/>
    <cellStyle name="_VC 6.15.06 update on 06GRC power costs.xls Chart 1_Rebuttal Power Costs" xfId="870"/>
    <cellStyle name="_VC 6.15.06 update on 06GRC power costs.xls Chart 1_Rebuttal Power Costs_Adj Bench DR 3 for Initial Briefs (Electric)" xfId="871"/>
    <cellStyle name="_VC 6.15.06 update on 06GRC power costs.xls Chart 1_Rebuttal Power Costs_Electric Rev Req Model (2009 GRC) Rebuttal" xfId="872"/>
    <cellStyle name="_VC 6.15.06 update on 06GRC power costs.xls Chart 1_Rebuttal Power Costs_Electric Rev Req Model (2009 GRC) Rebuttal REmoval of New  WH Solar AdjustMI" xfId="873"/>
    <cellStyle name="_VC 6.15.06 update on 06GRC power costs.xls Chart 1_Rebuttal Power Costs_Electric Rev Req Model (2009 GRC) Revised 01-18-2010" xfId="874"/>
    <cellStyle name="_VC 6.15.06 update on 06GRC power costs.xls Chart 1_Rebuttal Power Costs_Final Order Electric EXHIBIT A-1" xfId="875"/>
    <cellStyle name="_VC 6.15.06 update on 06GRC power costs.xls Chart 2" xfId="876"/>
    <cellStyle name="_VC 6.15.06 update on 06GRC power costs.xls Chart 2 2" xfId="877"/>
    <cellStyle name="_VC 6.15.06 update on 06GRC power costs.xls Chart 2_04 07E Wild Horse Wind Expansion (C) (2)" xfId="878"/>
    <cellStyle name="_VC 6.15.06 update on 06GRC power costs.xls Chart 2_04 07E Wild Horse Wind Expansion (C) (2)_Adj Bench DR 3 for Initial Briefs (Electric)" xfId="879"/>
    <cellStyle name="_VC 6.15.06 update on 06GRC power costs.xls Chart 2_04 07E Wild Horse Wind Expansion (C) (2)_Electric Rev Req Model (2009 GRC) " xfId="880"/>
    <cellStyle name="_VC 6.15.06 update on 06GRC power costs.xls Chart 2_04 07E Wild Horse Wind Expansion (C) (2)_Electric Rev Req Model (2009 GRC) Rebuttal" xfId="881"/>
    <cellStyle name="_VC 6.15.06 update on 06GRC power costs.xls Chart 2_04 07E Wild Horse Wind Expansion (C) (2)_Electric Rev Req Model (2009 GRC) Rebuttal REmoval of New  WH Solar AdjustMI" xfId="882"/>
    <cellStyle name="_VC 6.15.06 update on 06GRC power costs.xls Chart 2_04 07E Wild Horse Wind Expansion (C) (2)_Electric Rev Req Model (2009 GRC) Revised 01-18-2010" xfId="883"/>
    <cellStyle name="_VC 6.15.06 update on 06GRC power costs.xls Chart 2_04 07E Wild Horse Wind Expansion (C) (2)_Final Order Electric EXHIBIT A-1" xfId="884"/>
    <cellStyle name="_VC 6.15.06 update on 06GRC power costs.xls Chart 2_04 07E Wild Horse Wind Expansion (C) (2)_TENASKA REGULATORY ASSET" xfId="885"/>
    <cellStyle name="_VC 6.15.06 update on 06GRC power costs.xls Chart 2_16.37E Wild Horse Expansion DeferralRevwrkingfile SF" xfId="886"/>
    <cellStyle name="_VC 6.15.06 update on 06GRC power costs.xls Chart 2_4 31 Regulatory Assets and Liabilities  7 06- Exhibit D" xfId="887"/>
    <cellStyle name="_VC 6.15.06 update on 06GRC power costs.xls Chart 2_4 32 Regulatory Assets and Liabilities  7 06- Exhibit D" xfId="888"/>
    <cellStyle name="_VC 6.15.06 update on 06GRC power costs.xls Chart 2_Book2" xfId="889"/>
    <cellStyle name="_VC 6.15.06 update on 06GRC power costs.xls Chart 2_Book2_Adj Bench DR 3 for Initial Briefs (Electric)" xfId="890"/>
    <cellStyle name="_VC 6.15.06 update on 06GRC power costs.xls Chart 2_Book2_Electric Rev Req Model (2009 GRC) Rebuttal" xfId="891"/>
    <cellStyle name="_VC 6.15.06 update on 06GRC power costs.xls Chart 2_Book2_Electric Rev Req Model (2009 GRC) Rebuttal REmoval of New  WH Solar AdjustMI" xfId="892"/>
    <cellStyle name="_VC 6.15.06 update on 06GRC power costs.xls Chart 2_Book2_Electric Rev Req Model (2009 GRC) Revised 01-18-2010" xfId="893"/>
    <cellStyle name="_VC 6.15.06 update on 06GRC power costs.xls Chart 2_Book2_Final Order Electric EXHIBIT A-1" xfId="894"/>
    <cellStyle name="_VC 6.15.06 update on 06GRC power costs.xls Chart 2_Book4" xfId="895"/>
    <cellStyle name="_VC 6.15.06 update on 06GRC power costs.xls Chart 2_Book9" xfId="896"/>
    <cellStyle name="_VC 6.15.06 update on 06GRC power costs.xls Chart 2_Power Costs - Comparison bx Rbtl-Staff-Jt-PC" xfId="897"/>
    <cellStyle name="_VC 6.15.06 update on 06GRC power costs.xls Chart 2_Power Costs - Comparison bx Rbtl-Staff-Jt-PC_Adj Bench DR 3 for Initial Briefs (Electric)" xfId="898"/>
    <cellStyle name="_VC 6.15.06 update on 06GRC power costs.xls Chart 2_Power Costs - Comparison bx Rbtl-Staff-Jt-PC_Electric Rev Req Model (2009 GRC) Rebuttal" xfId="899"/>
    <cellStyle name="_VC 6.15.06 update on 06GRC power costs.xls Chart 2_Power Costs - Comparison bx Rbtl-Staff-Jt-PC_Electric Rev Req Model (2009 GRC) Rebuttal REmoval of New  WH Solar AdjustMI" xfId="900"/>
    <cellStyle name="_VC 6.15.06 update on 06GRC power costs.xls Chart 2_Power Costs - Comparison bx Rbtl-Staff-Jt-PC_Electric Rev Req Model (2009 GRC) Revised 01-18-2010" xfId="901"/>
    <cellStyle name="_VC 6.15.06 update on 06GRC power costs.xls Chart 2_Power Costs - Comparison bx Rbtl-Staff-Jt-PC_Final Order Electric EXHIBIT A-1" xfId="902"/>
    <cellStyle name="_VC 6.15.06 update on 06GRC power costs.xls Chart 2_Rebuttal Power Costs" xfId="903"/>
    <cellStyle name="_VC 6.15.06 update on 06GRC power costs.xls Chart 2_Rebuttal Power Costs_Adj Bench DR 3 for Initial Briefs (Electric)" xfId="904"/>
    <cellStyle name="_VC 6.15.06 update on 06GRC power costs.xls Chart 2_Rebuttal Power Costs_Electric Rev Req Model (2009 GRC) Rebuttal" xfId="905"/>
    <cellStyle name="_VC 6.15.06 update on 06GRC power costs.xls Chart 2_Rebuttal Power Costs_Electric Rev Req Model (2009 GRC) Rebuttal REmoval of New  WH Solar AdjustMI" xfId="906"/>
    <cellStyle name="_VC 6.15.06 update on 06GRC power costs.xls Chart 2_Rebuttal Power Costs_Electric Rev Req Model (2009 GRC) Revised 01-18-2010" xfId="907"/>
    <cellStyle name="_VC 6.15.06 update on 06GRC power costs.xls Chart 2_Rebuttal Power Costs_Final Order Electric EXHIBIT A-1" xfId="908"/>
    <cellStyle name="_VC 6.15.06 update on 06GRC power costs.xls Chart 3" xfId="909"/>
    <cellStyle name="_VC 6.15.06 update on 06GRC power costs.xls Chart 3 2" xfId="910"/>
    <cellStyle name="_VC 6.15.06 update on 06GRC power costs.xls Chart 3_04 07E Wild Horse Wind Expansion (C) (2)" xfId="911"/>
    <cellStyle name="_VC 6.15.06 update on 06GRC power costs.xls Chart 3_04 07E Wild Horse Wind Expansion (C) (2)_Adj Bench DR 3 for Initial Briefs (Electric)" xfId="912"/>
    <cellStyle name="_VC 6.15.06 update on 06GRC power costs.xls Chart 3_04 07E Wild Horse Wind Expansion (C) (2)_Electric Rev Req Model (2009 GRC) " xfId="913"/>
    <cellStyle name="_VC 6.15.06 update on 06GRC power costs.xls Chart 3_04 07E Wild Horse Wind Expansion (C) (2)_Electric Rev Req Model (2009 GRC) Rebuttal" xfId="914"/>
    <cellStyle name="_VC 6.15.06 update on 06GRC power costs.xls Chart 3_04 07E Wild Horse Wind Expansion (C) (2)_Electric Rev Req Model (2009 GRC) Rebuttal REmoval of New  WH Solar AdjustMI" xfId="915"/>
    <cellStyle name="_VC 6.15.06 update on 06GRC power costs.xls Chart 3_04 07E Wild Horse Wind Expansion (C) (2)_Electric Rev Req Model (2009 GRC) Revised 01-18-2010" xfId="916"/>
    <cellStyle name="_VC 6.15.06 update on 06GRC power costs.xls Chart 3_04 07E Wild Horse Wind Expansion (C) (2)_Final Order Electric EXHIBIT A-1" xfId="917"/>
    <cellStyle name="_VC 6.15.06 update on 06GRC power costs.xls Chart 3_04 07E Wild Horse Wind Expansion (C) (2)_TENASKA REGULATORY ASSET" xfId="918"/>
    <cellStyle name="_VC 6.15.06 update on 06GRC power costs.xls Chart 3_16.37E Wild Horse Expansion DeferralRevwrkingfile SF" xfId="919"/>
    <cellStyle name="_VC 6.15.06 update on 06GRC power costs.xls Chart 3_4 31 Regulatory Assets and Liabilities  7 06- Exhibit D" xfId="920"/>
    <cellStyle name="_VC 6.15.06 update on 06GRC power costs.xls Chart 3_4 32 Regulatory Assets and Liabilities  7 06- Exhibit D" xfId="921"/>
    <cellStyle name="_VC 6.15.06 update on 06GRC power costs.xls Chart 3_Book2" xfId="922"/>
    <cellStyle name="_VC 6.15.06 update on 06GRC power costs.xls Chart 3_Book2_Adj Bench DR 3 for Initial Briefs (Electric)" xfId="923"/>
    <cellStyle name="_VC 6.15.06 update on 06GRC power costs.xls Chart 3_Book2_Electric Rev Req Model (2009 GRC) Rebuttal" xfId="924"/>
    <cellStyle name="_VC 6.15.06 update on 06GRC power costs.xls Chart 3_Book2_Electric Rev Req Model (2009 GRC) Rebuttal REmoval of New  WH Solar AdjustMI" xfId="925"/>
    <cellStyle name="_VC 6.15.06 update on 06GRC power costs.xls Chart 3_Book2_Electric Rev Req Model (2009 GRC) Revised 01-18-2010" xfId="926"/>
    <cellStyle name="_VC 6.15.06 update on 06GRC power costs.xls Chart 3_Book2_Final Order Electric EXHIBIT A-1" xfId="927"/>
    <cellStyle name="_VC 6.15.06 update on 06GRC power costs.xls Chart 3_Book4" xfId="928"/>
    <cellStyle name="_VC 6.15.06 update on 06GRC power costs.xls Chart 3_Book9" xfId="929"/>
    <cellStyle name="_VC 6.15.06 update on 06GRC power costs.xls Chart 3_Power Costs - Comparison bx Rbtl-Staff-Jt-PC" xfId="930"/>
    <cellStyle name="_VC 6.15.06 update on 06GRC power costs.xls Chart 3_Power Costs - Comparison bx Rbtl-Staff-Jt-PC_Adj Bench DR 3 for Initial Briefs (Electric)" xfId="931"/>
    <cellStyle name="_VC 6.15.06 update on 06GRC power costs.xls Chart 3_Power Costs - Comparison bx Rbtl-Staff-Jt-PC_Electric Rev Req Model (2009 GRC) Rebuttal" xfId="932"/>
    <cellStyle name="_VC 6.15.06 update on 06GRC power costs.xls Chart 3_Power Costs - Comparison bx Rbtl-Staff-Jt-PC_Electric Rev Req Model (2009 GRC) Rebuttal REmoval of New  WH Solar AdjustMI" xfId="933"/>
    <cellStyle name="_VC 6.15.06 update on 06GRC power costs.xls Chart 3_Power Costs - Comparison bx Rbtl-Staff-Jt-PC_Electric Rev Req Model (2009 GRC) Revised 01-18-2010" xfId="934"/>
    <cellStyle name="_VC 6.15.06 update on 06GRC power costs.xls Chart 3_Power Costs - Comparison bx Rbtl-Staff-Jt-PC_Final Order Electric EXHIBIT A-1" xfId="935"/>
    <cellStyle name="_VC 6.15.06 update on 06GRC power costs.xls Chart 3_Rebuttal Power Costs" xfId="936"/>
    <cellStyle name="_VC 6.15.06 update on 06GRC power costs.xls Chart 3_Rebuttal Power Costs_Adj Bench DR 3 for Initial Briefs (Electric)" xfId="937"/>
    <cellStyle name="_VC 6.15.06 update on 06GRC power costs.xls Chart 3_Rebuttal Power Costs_Electric Rev Req Model (2009 GRC) Rebuttal" xfId="938"/>
    <cellStyle name="_VC 6.15.06 update on 06GRC power costs.xls Chart 3_Rebuttal Power Costs_Electric Rev Req Model (2009 GRC) Rebuttal REmoval of New  WH Solar AdjustMI" xfId="939"/>
    <cellStyle name="_VC 6.15.06 update on 06GRC power costs.xls Chart 3_Rebuttal Power Costs_Electric Rev Req Model (2009 GRC) Revised 01-18-2010" xfId="940"/>
    <cellStyle name="_VC 6.15.06 update on 06GRC power costs.xls Chart 3_Rebuttal Power Costs_Final Order Electric EXHIBIT A-1" xfId="941"/>
    <cellStyle name="0,0&#13;&#10;NA&#13;&#10;" xfId="942"/>
    <cellStyle name="20% - Accent1" xfId="943"/>
    <cellStyle name="20% - Accent1 2" xfId="944"/>
    <cellStyle name="20% - Accent1 2 2" xfId="945"/>
    <cellStyle name="20% - Accent1 3" xfId="946"/>
    <cellStyle name="20% - Accent2" xfId="947"/>
    <cellStyle name="20% - Accent2 2" xfId="948"/>
    <cellStyle name="20% - Accent2 2 2" xfId="949"/>
    <cellStyle name="20% - Accent2 3" xfId="950"/>
    <cellStyle name="20% - Accent3" xfId="951"/>
    <cellStyle name="20% - Accent3 2" xfId="952"/>
    <cellStyle name="20% - Accent3 2 2" xfId="953"/>
    <cellStyle name="20% - Accent3 3" xfId="954"/>
    <cellStyle name="20% - Accent4" xfId="955"/>
    <cellStyle name="20% - Accent4 2" xfId="956"/>
    <cellStyle name="20% - Accent4 2 2" xfId="957"/>
    <cellStyle name="20% - Accent4 3" xfId="958"/>
    <cellStyle name="20% - Accent5" xfId="959"/>
    <cellStyle name="20% - Accent5 2" xfId="960"/>
    <cellStyle name="20% - Accent5 2 2" xfId="961"/>
    <cellStyle name="20% - Accent5 3" xfId="962"/>
    <cellStyle name="20% - Accent6" xfId="963"/>
    <cellStyle name="20% - Accent6 2" xfId="964"/>
    <cellStyle name="20% - Accent6 2 2" xfId="965"/>
    <cellStyle name="20% - Accent6 3" xfId="966"/>
    <cellStyle name="40% - Accent1" xfId="967"/>
    <cellStyle name="40% - Accent1 2" xfId="968"/>
    <cellStyle name="40% - Accent1 2 2" xfId="969"/>
    <cellStyle name="40% - Accent1 3" xfId="970"/>
    <cellStyle name="40% - Accent2" xfId="971"/>
    <cellStyle name="40% - Accent2 2" xfId="972"/>
    <cellStyle name="40% - Accent2 2 2" xfId="973"/>
    <cellStyle name="40% - Accent2 3" xfId="974"/>
    <cellStyle name="40% - Accent3" xfId="975"/>
    <cellStyle name="40% - Accent3 2" xfId="976"/>
    <cellStyle name="40% - Accent3 2 2" xfId="977"/>
    <cellStyle name="40% - Accent3 3" xfId="978"/>
    <cellStyle name="40% - Accent4" xfId="979"/>
    <cellStyle name="40% - Accent4 2" xfId="980"/>
    <cellStyle name="40% - Accent4 2 2" xfId="981"/>
    <cellStyle name="40% - Accent4 3" xfId="982"/>
    <cellStyle name="40% - Accent5" xfId="983"/>
    <cellStyle name="40% - Accent5 2" xfId="984"/>
    <cellStyle name="40% - Accent5 2 2" xfId="985"/>
    <cellStyle name="40% - Accent5 3" xfId="986"/>
    <cellStyle name="40% - Accent6" xfId="987"/>
    <cellStyle name="40% - Accent6 2" xfId="988"/>
    <cellStyle name="40% - Accent6 2 2" xfId="989"/>
    <cellStyle name="40% - Accent6 3" xfId="990"/>
    <cellStyle name="60% - Accent1" xfId="991"/>
    <cellStyle name="60% - Accent1 2 2" xfId="992"/>
    <cellStyle name="60% - Accent2" xfId="993"/>
    <cellStyle name="60% - Accent2 2 2" xfId="994"/>
    <cellStyle name="60% - Accent3" xfId="995"/>
    <cellStyle name="60% - Accent3 2 2" xfId="996"/>
    <cellStyle name="60% - Accent4" xfId="997"/>
    <cellStyle name="60% - Accent4 2 2" xfId="998"/>
    <cellStyle name="60% - Accent5" xfId="999"/>
    <cellStyle name="60% - Accent5 2 2" xfId="1000"/>
    <cellStyle name="60% - Accent6" xfId="1001"/>
    <cellStyle name="60% - Accent6 2 2" xfId="1002"/>
    <cellStyle name="Accent1" xfId="1003"/>
    <cellStyle name="Accent1 - 20%" xfId="1004"/>
    <cellStyle name="Accent1 - 40%" xfId="1005"/>
    <cellStyle name="Accent1 - 60%" xfId="1006"/>
    <cellStyle name="Accent1 2 2" xfId="1007"/>
    <cellStyle name="Accent2" xfId="1008"/>
    <cellStyle name="Accent2 - 20%" xfId="1009"/>
    <cellStyle name="Accent2 - 40%" xfId="1010"/>
    <cellStyle name="Accent2 - 60%" xfId="1011"/>
    <cellStyle name="Accent2 2 2" xfId="1012"/>
    <cellStyle name="Accent3" xfId="1013"/>
    <cellStyle name="Accent3 - 20%" xfId="1014"/>
    <cellStyle name="Accent3 - 40%" xfId="1015"/>
    <cellStyle name="Accent3 - 60%" xfId="1016"/>
    <cellStyle name="Accent3 2 2" xfId="1017"/>
    <cellStyle name="Accent4" xfId="1018"/>
    <cellStyle name="Accent4 - 20%" xfId="1019"/>
    <cellStyle name="Accent4 - 40%" xfId="1020"/>
    <cellStyle name="Accent4 - 60%" xfId="1021"/>
    <cellStyle name="Accent4 2 2" xfId="1022"/>
    <cellStyle name="Accent5" xfId="1023"/>
    <cellStyle name="Accent5 - 20%" xfId="1024"/>
    <cellStyle name="Accent5 - 40%" xfId="1025"/>
    <cellStyle name="Accent5 - 60%" xfId="1026"/>
    <cellStyle name="Accent5 2 2" xfId="1027"/>
    <cellStyle name="Accent6" xfId="1028"/>
    <cellStyle name="Accent6 - 20%" xfId="1029"/>
    <cellStyle name="Accent6 - 40%" xfId="1030"/>
    <cellStyle name="Accent6 - 60%" xfId="1031"/>
    <cellStyle name="Accent6 2 2" xfId="1032"/>
    <cellStyle name="Bad" xfId="1033"/>
    <cellStyle name="Bad 2 2" xfId="1034"/>
    <cellStyle name="Calc Currency (0)" xfId="1035"/>
    <cellStyle name="Calculation" xfId="1036"/>
    <cellStyle name="Calculation 2" xfId="1037"/>
    <cellStyle name="Calculation 2 2" xfId="1038"/>
    <cellStyle name="Calculation 3" xfId="1039"/>
    <cellStyle name="Check Cell" xfId="1040"/>
    <cellStyle name="Check Cell 2 2" xfId="1041"/>
    <cellStyle name="CheckCell" xfId="1042"/>
    <cellStyle name="Comma" xfId="1043"/>
    <cellStyle name="Comma [0]" xfId="1044"/>
    <cellStyle name="Comma 10" xfId="1045"/>
    <cellStyle name="Comma 11" xfId="1046"/>
    <cellStyle name="Comma 12" xfId="1047"/>
    <cellStyle name="Comma 13" xfId="1048"/>
    <cellStyle name="Comma 14" xfId="1049"/>
    <cellStyle name="Comma 15" xfId="1050"/>
    <cellStyle name="Comma 2" xfId="1051"/>
    <cellStyle name="Comma 2 2" xfId="1052"/>
    <cellStyle name="Comma 3" xfId="1053"/>
    <cellStyle name="Comma 3 2" xfId="1054"/>
    <cellStyle name="Comma 4 2" xfId="1055"/>
    <cellStyle name="Comma 6 2" xfId="1056"/>
    <cellStyle name="Comma 7" xfId="1057"/>
    <cellStyle name="Comma 8" xfId="1058"/>
    <cellStyle name="Comma 9" xfId="1059"/>
    <cellStyle name="Comma0" xfId="1060"/>
    <cellStyle name="Comma0 - Style2" xfId="1061"/>
    <cellStyle name="Comma0 - Style4" xfId="1062"/>
    <cellStyle name="Comma0 - Style5" xfId="1063"/>
    <cellStyle name="Comma0 2" xfId="1064"/>
    <cellStyle name="Comma0 3" xfId="1065"/>
    <cellStyle name="Comma0 4" xfId="1066"/>
    <cellStyle name="Comma0_00COS Ind Allocators" xfId="1067"/>
    <cellStyle name="Comma1 - Style1" xfId="1068"/>
    <cellStyle name="Copied" xfId="1069"/>
    <cellStyle name="COST1" xfId="1070"/>
    <cellStyle name="Curren - Style1" xfId="1071"/>
    <cellStyle name="Curren - Style2" xfId="1072"/>
    <cellStyle name="Curren - Style5" xfId="1073"/>
    <cellStyle name="Curren - Style6" xfId="1074"/>
    <cellStyle name="Currency" xfId="1075"/>
    <cellStyle name="Currency [0]" xfId="1076"/>
    <cellStyle name="Currency 10" xfId="1077"/>
    <cellStyle name="Currency 11" xfId="1078"/>
    <cellStyle name="Currency 12" xfId="1079"/>
    <cellStyle name="Currency 2" xfId="1080"/>
    <cellStyle name="Currency 2 2" xfId="1081"/>
    <cellStyle name="Currency 3" xfId="1082"/>
    <cellStyle name="Currency 4 2" xfId="1083"/>
    <cellStyle name="Currency 7" xfId="1084"/>
    <cellStyle name="Currency 8" xfId="1085"/>
    <cellStyle name="Currency 9" xfId="1086"/>
    <cellStyle name="Currency0" xfId="1087"/>
    <cellStyle name="Currency0 2" xfId="1088"/>
    <cellStyle name="Date" xfId="1089"/>
    <cellStyle name="Date 2" xfId="1090"/>
    <cellStyle name="Date 3" xfId="1091"/>
    <cellStyle name="Date 4" xfId="1092"/>
    <cellStyle name="Emphasis 1" xfId="1093"/>
    <cellStyle name="Emphasis 2" xfId="1094"/>
    <cellStyle name="Emphasis 3" xfId="1095"/>
    <cellStyle name="Entered" xfId="1096"/>
    <cellStyle name="Entered 2" xfId="1097"/>
    <cellStyle name="Entered_JHS-4" xfId="1098"/>
    <cellStyle name="Euro" xfId="1099"/>
    <cellStyle name="Euro 2" xfId="1100"/>
    <cellStyle name="Explanatory Text" xfId="1101"/>
    <cellStyle name="Explanatory Text 2 2" xfId="1102"/>
    <cellStyle name="Fixed" xfId="1103"/>
    <cellStyle name="Fixed3 - Style3" xfId="1104"/>
    <cellStyle name="Good" xfId="1105"/>
    <cellStyle name="Good 2 2" xfId="1106"/>
    <cellStyle name="Grey" xfId="1107"/>
    <cellStyle name="Grey 2" xfId="1108"/>
    <cellStyle name="Grey 3" xfId="1109"/>
    <cellStyle name="Grey 4" xfId="1110"/>
    <cellStyle name="Grey_(C) WHE Proforma with ITC cash grant 10 Yr Amort_for deferral_102809" xfId="1111"/>
    <cellStyle name="Header1" xfId="1112"/>
    <cellStyle name="Header2" xfId="1113"/>
    <cellStyle name="Heading 1" xfId="1114"/>
    <cellStyle name="Heading 1 2" xfId="1115"/>
    <cellStyle name="Heading 1 2 2" xfId="1116"/>
    <cellStyle name="Heading 1 3" xfId="1117"/>
    <cellStyle name="Heading 2" xfId="1118"/>
    <cellStyle name="Heading 2 2" xfId="1119"/>
    <cellStyle name="Heading 2 2 2" xfId="1120"/>
    <cellStyle name="Heading 2 3" xfId="1121"/>
    <cellStyle name="Heading 3" xfId="1122"/>
    <cellStyle name="Heading 3 2 2" xfId="1123"/>
    <cellStyle name="Heading 4" xfId="1124"/>
    <cellStyle name="Heading 4 2 2" xfId="1125"/>
    <cellStyle name="Heading1" xfId="1126"/>
    <cellStyle name="Heading2" xfId="1127"/>
    <cellStyle name="Input" xfId="1128"/>
    <cellStyle name="Input [yellow]" xfId="1129"/>
    <cellStyle name="Input [yellow] 2" xfId="1130"/>
    <cellStyle name="Input [yellow] 3" xfId="1131"/>
    <cellStyle name="Input [yellow] 4" xfId="1132"/>
    <cellStyle name="Input [yellow]_(C) WHE Proforma with ITC cash grant 10 Yr Amort_for deferral_102809" xfId="1133"/>
    <cellStyle name="Input 2 2" xfId="1134"/>
    <cellStyle name="Input Cells" xfId="1135"/>
    <cellStyle name="Input Cells Percent" xfId="1136"/>
    <cellStyle name="Input Cells_4.34E Mint Farm Deferral" xfId="1137"/>
    <cellStyle name="Lines" xfId="1138"/>
    <cellStyle name="Lines 2" xfId="1139"/>
    <cellStyle name="LINKED" xfId="1140"/>
    <cellStyle name="Linked Cell" xfId="1141"/>
    <cellStyle name="Linked Cell 2 2" xfId="1142"/>
    <cellStyle name="modified border" xfId="1143"/>
    <cellStyle name="modified border 2" xfId="1144"/>
    <cellStyle name="modified border 3" xfId="1145"/>
    <cellStyle name="modified border 4" xfId="1146"/>
    <cellStyle name="modified border_4.34E Mint Farm Deferral" xfId="1147"/>
    <cellStyle name="modified border1" xfId="1148"/>
    <cellStyle name="modified border1 2" xfId="1149"/>
    <cellStyle name="modified border1 3" xfId="1150"/>
    <cellStyle name="modified border1 4" xfId="1151"/>
    <cellStyle name="modified border1_4.34E Mint Farm Deferral" xfId="1152"/>
    <cellStyle name="Neutral" xfId="1153"/>
    <cellStyle name="Neutral 2 2" xfId="1154"/>
    <cellStyle name="no dec" xfId="1155"/>
    <cellStyle name="Normal - Style1" xfId="1156"/>
    <cellStyle name="Normal - Style1 2" xfId="1157"/>
    <cellStyle name="Normal - Style1 3" xfId="1158"/>
    <cellStyle name="Normal - Style1 4" xfId="1159"/>
    <cellStyle name="Normal - Style1_(C) WHE Proforma with ITC cash grant 10 Yr Amort_for deferral_102809" xfId="1160"/>
    <cellStyle name="Normal 10" xfId="1161"/>
    <cellStyle name="Normal 10 2" xfId="1162"/>
    <cellStyle name="Normal 10 3" xfId="1163"/>
    <cellStyle name="Normal 10_04.07E Wild Horse Wind Expansion" xfId="1164"/>
    <cellStyle name="Normal 11" xfId="1165"/>
    <cellStyle name="Normal 12" xfId="1166"/>
    <cellStyle name="Normal 13" xfId="1167"/>
    <cellStyle name="Normal 14" xfId="1168"/>
    <cellStyle name="Normal 15" xfId="1169"/>
    <cellStyle name="Normal 16" xfId="1170"/>
    <cellStyle name="Normal 17" xfId="1171"/>
    <cellStyle name="Normal 18" xfId="1172"/>
    <cellStyle name="Normal 19" xfId="1173"/>
    <cellStyle name="Normal 2" xfId="1174"/>
    <cellStyle name="Normal 2 2" xfId="1175"/>
    <cellStyle name="Normal 2 2 2" xfId="1176"/>
    <cellStyle name="Normal 2 2 3" xfId="1177"/>
    <cellStyle name="Normal 2 3" xfId="1178"/>
    <cellStyle name="Normal 2 4" xfId="1179"/>
    <cellStyle name="Normal 2 5" xfId="1180"/>
    <cellStyle name="Normal 2 6" xfId="1181"/>
    <cellStyle name="Normal 2 7" xfId="1182"/>
    <cellStyle name="Normal 2 8" xfId="1183"/>
    <cellStyle name="Normal 2_16.37E Wild Horse Expansion DeferralRevwrkingfile SF" xfId="1184"/>
    <cellStyle name="Normal 20" xfId="1185"/>
    <cellStyle name="Normal 21" xfId="1186"/>
    <cellStyle name="Normal 22" xfId="1187"/>
    <cellStyle name="Normal 23" xfId="1188"/>
    <cellStyle name="Normal 24" xfId="1189"/>
    <cellStyle name="Normal 25" xfId="1190"/>
    <cellStyle name="Normal 26" xfId="1191"/>
    <cellStyle name="Normal 27" xfId="1192"/>
    <cellStyle name="Normal 28" xfId="1193"/>
    <cellStyle name="Normal 29" xfId="1194"/>
    <cellStyle name="Normal 3 2" xfId="1195"/>
    <cellStyle name="Normal 3 3" xfId="1196"/>
    <cellStyle name="Normal 30" xfId="1197"/>
    <cellStyle name="Normal 31" xfId="1198"/>
    <cellStyle name="Normal 32" xfId="1199"/>
    <cellStyle name="Normal 33" xfId="1200"/>
    <cellStyle name="Normal 34" xfId="1201"/>
    <cellStyle name="Normal 35" xfId="1202"/>
    <cellStyle name="Normal 36" xfId="1203"/>
    <cellStyle name="Normal 37" xfId="1204"/>
    <cellStyle name="Normal 38" xfId="1205"/>
    <cellStyle name="Normal 39" xfId="1206"/>
    <cellStyle name="Normal 4 2" xfId="1207"/>
    <cellStyle name="Normal 6" xfId="1208"/>
    <cellStyle name="Normal 7" xfId="1209"/>
    <cellStyle name="Normal 8" xfId="1210"/>
    <cellStyle name="Normal 9" xfId="1211"/>
    <cellStyle name="Normal_JHS-4 through JHS-7 Elec (2009 GRC) " xfId="1212"/>
    <cellStyle name="Note" xfId="1213"/>
    <cellStyle name="Note 10" xfId="1214"/>
    <cellStyle name="Note 11" xfId="1215"/>
    <cellStyle name="Note 12" xfId="1216"/>
    <cellStyle name="Note 2" xfId="1217"/>
    <cellStyle name="Note 2 2" xfId="1218"/>
    <cellStyle name="Note 3" xfId="1219"/>
    <cellStyle name="Note 4" xfId="1220"/>
    <cellStyle name="Note 5" xfId="1221"/>
    <cellStyle name="Note 6" xfId="1222"/>
    <cellStyle name="Note 7" xfId="1223"/>
    <cellStyle name="Note 8" xfId="1224"/>
    <cellStyle name="Note 9" xfId="1225"/>
    <cellStyle name="Output" xfId="1226"/>
    <cellStyle name="Output 2 2" xfId="1227"/>
    <cellStyle name="Percen - Style1" xfId="1228"/>
    <cellStyle name="Percen - Style2" xfId="1229"/>
    <cellStyle name="Percen - Style3" xfId="1230"/>
    <cellStyle name="Percent" xfId="1231"/>
    <cellStyle name="Percent [2]" xfId="1232"/>
    <cellStyle name="Percent [2] 2" xfId="1233"/>
    <cellStyle name="Percent 2" xfId="1234"/>
    <cellStyle name="Percent 2 2" xfId="1235"/>
    <cellStyle name="Percent 3" xfId="1236"/>
    <cellStyle name="Percent 3 2" xfId="1237"/>
    <cellStyle name="Percent 4 2" xfId="1238"/>
    <cellStyle name="Percent 6 2" xfId="1239"/>
    <cellStyle name="Percent 7" xfId="1240"/>
    <cellStyle name="Percent 8" xfId="1241"/>
    <cellStyle name="Processing" xfId="1242"/>
    <cellStyle name="PSChar" xfId="1243"/>
    <cellStyle name="PSDate" xfId="1244"/>
    <cellStyle name="PSDec" xfId="1245"/>
    <cellStyle name="PSHeading" xfId="1246"/>
    <cellStyle name="PSInt" xfId="1247"/>
    <cellStyle name="PSSpacer" xfId="1248"/>
    <cellStyle name="purple - Style8" xfId="1249"/>
    <cellStyle name="RED" xfId="1250"/>
    <cellStyle name="Red - Style7" xfId="1251"/>
    <cellStyle name="RED_04 07E Wild Horse Wind Expansion (C) (2)" xfId="1252"/>
    <cellStyle name="Report" xfId="1253"/>
    <cellStyle name="Report Bar" xfId="1254"/>
    <cellStyle name="Report Heading" xfId="1255"/>
    <cellStyle name="Report Heading 2" xfId="1256"/>
    <cellStyle name="Report Percent" xfId="1257"/>
    <cellStyle name="Report Percent 2" xfId="1258"/>
    <cellStyle name="Report Unit Cost" xfId="1259"/>
    <cellStyle name="Report Unit Cost 2" xfId="1260"/>
    <cellStyle name="Report_Adj Bench DR 3 for Initial Briefs (Electric)" xfId="1261"/>
    <cellStyle name="Reports" xfId="1262"/>
    <cellStyle name="Reports Total" xfId="1263"/>
    <cellStyle name="Reports Unit Cost Total" xfId="1264"/>
    <cellStyle name="Reports_16.37E Wild Horse Expansion DeferralRevwrkingfile SF" xfId="1265"/>
    <cellStyle name="RevList" xfId="1266"/>
    <cellStyle name="round100" xfId="1267"/>
    <cellStyle name="round100 2" xfId="1268"/>
    <cellStyle name="SAPBEXaggData" xfId="1269"/>
    <cellStyle name="SAPBEXaggDataEmph" xfId="1270"/>
    <cellStyle name="SAPBEXaggItem" xfId="1271"/>
    <cellStyle name="SAPBEXaggItemX" xfId="1272"/>
    <cellStyle name="SAPBEXchaText" xfId="1273"/>
    <cellStyle name="SAPBEXexcBad7" xfId="1274"/>
    <cellStyle name="SAPBEXexcBad8" xfId="1275"/>
    <cellStyle name="SAPBEXexcBad9" xfId="1276"/>
    <cellStyle name="SAPBEXexcCritical4" xfId="1277"/>
    <cellStyle name="SAPBEXexcCritical5" xfId="1278"/>
    <cellStyle name="SAPBEXexcCritical6" xfId="1279"/>
    <cellStyle name="SAPBEXexcGood1" xfId="1280"/>
    <cellStyle name="SAPBEXexcGood2" xfId="1281"/>
    <cellStyle name="SAPBEXexcGood3" xfId="1282"/>
    <cellStyle name="SAPBEXfilterDrill" xfId="1283"/>
    <cellStyle name="SAPBEXfilterItem" xfId="1284"/>
    <cellStyle name="SAPBEXfilterText" xfId="1285"/>
    <cellStyle name="SAPBEXformats" xfId="1286"/>
    <cellStyle name="SAPBEXheaderItem" xfId="1287"/>
    <cellStyle name="SAPBEXheaderText" xfId="1288"/>
    <cellStyle name="SAPBEXHLevel0" xfId="1289"/>
    <cellStyle name="SAPBEXHLevel0X" xfId="1290"/>
    <cellStyle name="SAPBEXHLevel1" xfId="1291"/>
    <cellStyle name="SAPBEXHLevel1X" xfId="1292"/>
    <cellStyle name="SAPBEXHLevel2" xfId="1293"/>
    <cellStyle name="SAPBEXHLevel2X" xfId="1294"/>
    <cellStyle name="SAPBEXHLevel3" xfId="1295"/>
    <cellStyle name="SAPBEXHLevel3X" xfId="1296"/>
    <cellStyle name="SAPBEXinputData" xfId="1297"/>
    <cellStyle name="SAPBEXresData" xfId="1298"/>
    <cellStyle name="SAPBEXresDataEmph" xfId="1299"/>
    <cellStyle name="SAPBEXresItem" xfId="1300"/>
    <cellStyle name="SAPBEXresItemX" xfId="1301"/>
    <cellStyle name="SAPBEXstdData" xfId="1302"/>
    <cellStyle name="SAPBEXstdDataEmph" xfId="1303"/>
    <cellStyle name="SAPBEXstdItem" xfId="1304"/>
    <cellStyle name="SAPBEXstdItemX" xfId="1305"/>
    <cellStyle name="SAPBEXtitle" xfId="1306"/>
    <cellStyle name="SAPBEXundefined" xfId="1307"/>
    <cellStyle name="shade" xfId="1308"/>
    <cellStyle name="shade 2" xfId="1309"/>
    <cellStyle name="Sheet Title" xfId="1310"/>
    <cellStyle name="StmtTtl1" xfId="1311"/>
    <cellStyle name="StmtTtl1 2" xfId="1312"/>
    <cellStyle name="StmtTtl1 3" xfId="1313"/>
    <cellStyle name="StmtTtl1 4" xfId="1314"/>
    <cellStyle name="StmtTtl1_(C) WHE Proforma with ITC cash grant 10 Yr Amort_for deferral_102809" xfId="1315"/>
    <cellStyle name="StmtTtl2" xfId="1316"/>
    <cellStyle name="STYL1 - Style1" xfId="1317"/>
    <cellStyle name="Style 1" xfId="1318"/>
    <cellStyle name="Style 1 2" xfId="1319"/>
    <cellStyle name="Style 1 3" xfId="1320"/>
    <cellStyle name="Style 1 4" xfId="1321"/>
    <cellStyle name="Style 1 5" xfId="1322"/>
    <cellStyle name="Style 1_04.07E Wild Horse Wind Expansion" xfId="1323"/>
    <cellStyle name="Subtotal" xfId="1324"/>
    <cellStyle name="Sub-total" xfId="1325"/>
    <cellStyle name="Title" xfId="1326"/>
    <cellStyle name="Title 2 2" xfId="1327"/>
    <cellStyle name="Title: Major" xfId="1328"/>
    <cellStyle name="Title: Minor" xfId="1329"/>
    <cellStyle name="Title: Minor 2" xfId="1330"/>
    <cellStyle name="Title: Worksheet" xfId="1331"/>
    <cellStyle name="Total" xfId="1332"/>
    <cellStyle name="Total 2" xfId="1333"/>
    <cellStyle name="Total 2 2" xfId="1334"/>
    <cellStyle name="Total 3" xfId="1335"/>
    <cellStyle name="Total4 - Style4" xfId="1336"/>
    <cellStyle name="Warning Text" xfId="1337"/>
    <cellStyle name="Warning Text 2 2" xfId="1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0"/>
  <sheetViews>
    <sheetView tabSelected="1" zoomScale="88" zoomScaleNormal="88" zoomScalePageLayoutView="0" workbookViewId="0" topLeftCell="A1">
      <pane xSplit="2" ySplit="14" topLeftCell="AL1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P2" sqref="AP2"/>
    </sheetView>
  </sheetViews>
  <sheetFormatPr defaultColWidth="10.66015625" defaultRowHeight="10.5"/>
  <cols>
    <col min="1" max="1" width="7.33203125" style="75" customWidth="1"/>
    <col min="2" max="2" width="55.83203125" style="3" bestFit="1" customWidth="1"/>
    <col min="3" max="3" width="17.33203125" style="3" bestFit="1" customWidth="1"/>
    <col min="4" max="4" width="16.33203125" style="3" bestFit="1" customWidth="1"/>
    <col min="5" max="5" width="18.16015625" style="3" bestFit="1" customWidth="1"/>
    <col min="6" max="6" width="16.33203125" style="3" bestFit="1" customWidth="1"/>
    <col min="7" max="7" width="19.5" style="3" customWidth="1"/>
    <col min="8" max="8" width="16.66015625" style="3" customWidth="1"/>
    <col min="9" max="9" width="22.16015625" style="3" bestFit="1" customWidth="1"/>
    <col min="10" max="10" width="19.16015625" style="3" customWidth="1"/>
    <col min="11" max="11" width="18.5" style="3" bestFit="1" customWidth="1"/>
    <col min="12" max="12" width="16.33203125" style="3" bestFit="1" customWidth="1"/>
    <col min="13" max="13" width="17.33203125" style="3" bestFit="1" customWidth="1"/>
    <col min="14" max="14" width="17.16015625" style="3" bestFit="1" customWidth="1"/>
    <col min="15" max="15" width="22.5" style="3" customWidth="1"/>
    <col min="16" max="16" width="21.5" style="3" customWidth="1"/>
    <col min="17" max="17" width="22.66015625" style="3" customWidth="1"/>
    <col min="18" max="18" width="19.83203125" style="3" customWidth="1"/>
    <col min="19" max="19" width="24.83203125" style="3" customWidth="1"/>
    <col min="20" max="20" width="15.16015625" style="3" customWidth="1"/>
    <col min="21" max="21" width="18.66015625" style="3" bestFit="1" customWidth="1"/>
    <col min="22" max="22" width="14.66015625" style="3" customWidth="1"/>
    <col min="23" max="23" width="14" style="3" bestFit="1" customWidth="1"/>
    <col min="24" max="24" width="16.33203125" style="3" customWidth="1"/>
    <col min="25" max="25" width="19.16015625" style="3" customWidth="1"/>
    <col min="26" max="26" width="18.33203125" style="3" customWidth="1"/>
    <col min="27" max="28" width="22.5" style="3" customWidth="1"/>
    <col min="29" max="29" width="16.16015625" style="3" customWidth="1"/>
    <col min="30" max="30" width="24.66015625" style="3" customWidth="1"/>
    <col min="31" max="31" width="18.83203125" style="3" customWidth="1"/>
    <col min="32" max="32" width="19.16015625" style="3" customWidth="1"/>
    <col min="33" max="33" width="15.33203125" style="3" customWidth="1"/>
    <col min="34" max="34" width="18.33203125" style="3" customWidth="1"/>
    <col min="35" max="35" width="19.16015625" style="3" customWidth="1"/>
    <col min="36" max="36" width="19" style="3" bestFit="1" customWidth="1"/>
    <col min="37" max="37" width="20.83203125" style="3" customWidth="1"/>
    <col min="38" max="38" width="25" style="3" customWidth="1"/>
    <col min="39" max="39" width="22.5" style="3" customWidth="1"/>
    <col min="40" max="40" width="25" style="3" customWidth="1"/>
    <col min="41" max="41" width="18.16015625" style="3" bestFit="1" customWidth="1"/>
    <col min="42" max="42" width="19.66015625" style="74" customWidth="1"/>
    <col min="43" max="43" width="2.83203125" style="3" customWidth="1"/>
    <col min="44" max="44" width="13.83203125" style="4" bestFit="1" customWidth="1"/>
    <col min="45" max="16384" width="10.66015625" style="1" customWidth="1"/>
  </cols>
  <sheetData>
    <row r="1" spans="1:42" ht="15.75">
      <c r="A1" s="2"/>
      <c r="K1" s="76" t="s">
        <v>132</v>
      </c>
      <c r="S1" s="76" t="s">
        <v>132</v>
      </c>
      <c r="AC1" s="76" t="s">
        <v>132</v>
      </c>
      <c r="AJ1" s="76"/>
      <c r="AK1" s="76" t="s">
        <v>132</v>
      </c>
      <c r="AP1" s="76" t="s">
        <v>132</v>
      </c>
    </row>
    <row r="2" spans="1:42" ht="15.75">
      <c r="A2" s="2"/>
      <c r="D2" s="5"/>
      <c r="E2" s="5"/>
      <c r="J2" s="5"/>
      <c r="K2" s="76" t="s">
        <v>134</v>
      </c>
      <c r="O2" s="5"/>
      <c r="Q2" s="5"/>
      <c r="R2" s="5"/>
      <c r="S2" s="76" t="s">
        <v>135</v>
      </c>
      <c r="T2" s="5"/>
      <c r="X2" s="5"/>
      <c r="Z2" s="2"/>
      <c r="AA2" s="5"/>
      <c r="AC2" s="76" t="s">
        <v>136</v>
      </c>
      <c r="AD2" s="5"/>
      <c r="AG2" s="5"/>
      <c r="AJ2" s="76"/>
      <c r="AK2" s="76" t="s">
        <v>137</v>
      </c>
      <c r="AP2" s="76" t="s">
        <v>133</v>
      </c>
    </row>
    <row r="3" spans="1:43" ht="15.75">
      <c r="A3" s="2"/>
      <c r="B3" s="2"/>
      <c r="C3" s="2"/>
      <c r="D3" s="2"/>
      <c r="E3" s="2"/>
      <c r="H3" s="2"/>
      <c r="J3" s="2"/>
      <c r="K3" s="77" t="s">
        <v>0</v>
      </c>
      <c r="L3" s="74"/>
      <c r="M3" s="74"/>
      <c r="N3" s="11"/>
      <c r="O3" s="11"/>
      <c r="P3" s="74"/>
      <c r="Q3" s="11"/>
      <c r="R3" s="11"/>
      <c r="S3" s="77" t="s">
        <v>1</v>
      </c>
      <c r="T3" s="11"/>
      <c r="U3" s="74"/>
      <c r="V3" s="74"/>
      <c r="W3" s="74"/>
      <c r="X3" s="11"/>
      <c r="Y3" s="74"/>
      <c r="Z3" s="11"/>
      <c r="AA3" s="11"/>
      <c r="AB3" s="74"/>
      <c r="AC3" s="77" t="s">
        <v>2</v>
      </c>
      <c r="AD3" s="11"/>
      <c r="AE3" s="74"/>
      <c r="AF3" s="74"/>
      <c r="AG3" s="11"/>
      <c r="AH3" s="11"/>
      <c r="AI3" s="74"/>
      <c r="AJ3" s="77"/>
      <c r="AK3" s="77" t="s">
        <v>3</v>
      </c>
      <c r="AL3" s="11"/>
      <c r="AM3" s="11"/>
      <c r="AN3" s="11"/>
      <c r="AO3" s="6"/>
      <c r="AP3" s="77" t="s">
        <v>131</v>
      </c>
      <c r="AQ3" s="2"/>
    </row>
    <row r="4" spans="1:43" ht="12.75">
      <c r="A4" s="7"/>
      <c r="B4" s="1"/>
      <c r="C4" s="8" t="s">
        <v>4</v>
      </c>
      <c r="D4" s="8"/>
      <c r="E4" s="9"/>
      <c r="F4" s="8"/>
      <c r="G4" s="8"/>
      <c r="H4" s="10"/>
      <c r="I4" s="10"/>
      <c r="J4" s="10"/>
      <c r="K4" s="10"/>
      <c r="L4" s="10" t="str">
        <f>C4</f>
        <v>PUGET SOUND ENERGY-ELECTRIC</v>
      </c>
      <c r="M4" s="10"/>
      <c r="N4" s="10"/>
      <c r="O4" s="10"/>
      <c r="P4" s="10"/>
      <c r="Q4" s="10"/>
      <c r="R4" s="10"/>
      <c r="S4" s="10"/>
      <c r="T4" s="8" t="str">
        <f>L4</f>
        <v>PUGET SOUND ENERGY-ELECTRIC</v>
      </c>
      <c r="U4" s="8"/>
      <c r="V4" s="9"/>
      <c r="W4" s="8"/>
      <c r="X4" s="9"/>
      <c r="Y4" s="8"/>
      <c r="Z4" s="9"/>
      <c r="AA4" s="8"/>
      <c r="AB4" s="8"/>
      <c r="AC4" s="9"/>
      <c r="AD4" s="10" t="str">
        <f>T4</f>
        <v>PUGET SOUND ENERGY-ELECTRIC</v>
      </c>
      <c r="AE4" s="8"/>
      <c r="AF4" s="9"/>
      <c r="AG4" s="9"/>
      <c r="AH4" s="10"/>
      <c r="AI4" s="10"/>
      <c r="AJ4" s="9"/>
      <c r="AK4" s="8"/>
      <c r="AL4" s="11"/>
      <c r="AM4" s="11"/>
      <c r="AN4" s="11"/>
      <c r="AO4" s="6"/>
      <c r="AP4" s="6"/>
      <c r="AQ4" s="11"/>
    </row>
    <row r="5" spans="1:43" ht="12.75">
      <c r="A5" s="7"/>
      <c r="B5" s="1"/>
      <c r="C5" s="8" t="s">
        <v>5</v>
      </c>
      <c r="D5" s="8"/>
      <c r="E5" s="9"/>
      <c r="F5" s="8"/>
      <c r="G5" s="8"/>
      <c r="H5" s="10"/>
      <c r="I5" s="8"/>
      <c r="J5" s="10"/>
      <c r="K5" s="10"/>
      <c r="L5" s="10" t="str">
        <f>$C$5</f>
        <v>STATEMENT OF OPERATING INCOME AND ADJUSTMENTS</v>
      </c>
      <c r="M5" s="10"/>
      <c r="N5" s="10"/>
      <c r="O5" s="10"/>
      <c r="P5" s="10"/>
      <c r="Q5" s="10"/>
      <c r="R5" s="10"/>
      <c r="S5" s="10"/>
      <c r="T5" s="8" t="str">
        <f>$C$5</f>
        <v>STATEMENT OF OPERATING INCOME AND ADJUSTMENTS</v>
      </c>
      <c r="U5" s="8"/>
      <c r="V5" s="9"/>
      <c r="W5" s="8"/>
      <c r="X5" s="9"/>
      <c r="Y5" s="8"/>
      <c r="Z5" s="9"/>
      <c r="AA5" s="8"/>
      <c r="AB5" s="8"/>
      <c r="AC5" s="9"/>
      <c r="AD5" s="8" t="str">
        <f>$C$5</f>
        <v>STATEMENT OF OPERATING INCOME AND ADJUSTMENTS</v>
      </c>
      <c r="AE5" s="8"/>
      <c r="AF5" s="9"/>
      <c r="AG5" s="9"/>
      <c r="AH5" s="10"/>
      <c r="AI5" s="10"/>
      <c r="AJ5" s="9"/>
      <c r="AK5" s="8"/>
      <c r="AL5" s="10" t="s">
        <v>4</v>
      </c>
      <c r="AM5" s="10"/>
      <c r="AN5" s="10"/>
      <c r="AO5" s="10"/>
      <c r="AP5" s="10"/>
      <c r="AQ5" s="11"/>
    </row>
    <row r="6" spans="1:43" ht="12.75">
      <c r="A6" s="7"/>
      <c r="B6" s="1"/>
      <c r="C6" s="8" t="str">
        <f>TESTYEAR</f>
        <v>FOR THE TWELVE MONTHS ENDED DECEMBER 31, 2010</v>
      </c>
      <c r="D6" s="8"/>
      <c r="E6" s="9"/>
      <c r="F6" s="8"/>
      <c r="G6" s="8"/>
      <c r="H6" s="10"/>
      <c r="I6" s="8"/>
      <c r="J6" s="10"/>
      <c r="K6" s="10"/>
      <c r="L6" s="10" t="str">
        <f>C6</f>
        <v>FOR THE TWELVE MONTHS ENDED DECEMBER 31, 2010</v>
      </c>
      <c r="M6" s="10"/>
      <c r="N6" s="10"/>
      <c r="O6" s="10"/>
      <c r="P6" s="10"/>
      <c r="Q6" s="10"/>
      <c r="R6" s="10"/>
      <c r="S6" s="10"/>
      <c r="T6" s="8" t="str">
        <f>L6</f>
        <v>FOR THE TWELVE MONTHS ENDED DECEMBER 31, 2010</v>
      </c>
      <c r="U6" s="8"/>
      <c r="V6" s="9"/>
      <c r="W6" s="8"/>
      <c r="X6" s="9"/>
      <c r="Y6" s="8"/>
      <c r="Z6" s="9"/>
      <c r="AA6" s="8"/>
      <c r="AB6" s="8"/>
      <c r="AC6" s="9"/>
      <c r="AD6" s="10" t="str">
        <f>T6</f>
        <v>FOR THE TWELVE MONTHS ENDED DECEMBER 31, 2010</v>
      </c>
      <c r="AE6" s="8"/>
      <c r="AF6" s="9"/>
      <c r="AG6" s="9"/>
      <c r="AH6" s="10"/>
      <c r="AI6" s="10"/>
      <c r="AJ6" s="9"/>
      <c r="AK6" s="8"/>
      <c r="AL6" s="10" t="s">
        <v>6</v>
      </c>
      <c r="AM6" s="10"/>
      <c r="AN6" s="10"/>
      <c r="AO6" s="10"/>
      <c r="AP6" s="10"/>
      <c r="AQ6" s="11"/>
    </row>
    <row r="7" spans="1:43" ht="12.75">
      <c r="A7" s="2"/>
      <c r="B7" s="12"/>
      <c r="C7" s="12" t="s">
        <v>7</v>
      </c>
      <c r="D7" s="12"/>
      <c r="E7" s="9"/>
      <c r="F7" s="12"/>
      <c r="G7" s="12"/>
      <c r="H7" s="12"/>
      <c r="I7" s="12"/>
      <c r="J7" s="12"/>
      <c r="K7" s="12"/>
      <c r="L7" s="12" t="s">
        <v>8</v>
      </c>
      <c r="M7" s="12"/>
      <c r="N7" s="12"/>
      <c r="O7" s="12"/>
      <c r="P7" s="12"/>
      <c r="Q7" s="12"/>
      <c r="R7" s="12"/>
      <c r="S7" s="12"/>
      <c r="T7" s="12" t="s">
        <v>9</v>
      </c>
      <c r="U7" s="12"/>
      <c r="V7" s="9"/>
      <c r="W7" s="12"/>
      <c r="X7" s="9"/>
      <c r="Y7" s="12"/>
      <c r="Z7" s="9"/>
      <c r="AA7" s="12"/>
      <c r="AB7" s="12"/>
      <c r="AC7" s="9"/>
      <c r="AD7" s="12" t="s">
        <v>10</v>
      </c>
      <c r="AE7" s="12"/>
      <c r="AF7" s="9"/>
      <c r="AG7" s="9"/>
      <c r="AH7" s="12"/>
      <c r="AI7" s="12"/>
      <c r="AJ7" s="9"/>
      <c r="AK7" s="12"/>
      <c r="AL7" s="13" t="s">
        <v>11</v>
      </c>
      <c r="AM7" s="13"/>
      <c r="AN7" s="13"/>
      <c r="AO7" s="13"/>
      <c r="AP7" s="13"/>
      <c r="AQ7" s="2"/>
    </row>
    <row r="8" spans="1:43" ht="13.5">
      <c r="A8" s="7"/>
      <c r="B8" s="2"/>
      <c r="C8" s="14"/>
      <c r="D8" s="15" t="s">
        <v>12</v>
      </c>
      <c r="E8" s="14"/>
      <c r="F8" s="14"/>
      <c r="G8" s="14"/>
      <c r="H8" s="6"/>
      <c r="I8" s="14"/>
      <c r="J8" s="14"/>
      <c r="K8" s="6"/>
      <c r="L8" s="6"/>
      <c r="M8" s="14"/>
      <c r="N8" s="6"/>
      <c r="O8" s="14"/>
      <c r="P8" s="14"/>
      <c r="Q8" s="6"/>
      <c r="R8" s="14"/>
      <c r="S8" s="6"/>
      <c r="T8" s="15" t="s">
        <v>12</v>
      </c>
      <c r="U8" s="6"/>
      <c r="V8" s="6"/>
      <c r="W8" s="14"/>
      <c r="X8" s="6"/>
      <c r="Y8" s="14"/>
      <c r="Z8" s="14"/>
      <c r="AA8" s="14"/>
      <c r="AB8" s="14"/>
      <c r="AC8" s="6"/>
      <c r="AD8" s="14"/>
      <c r="AE8" s="14"/>
      <c r="AF8" s="14"/>
      <c r="AG8" s="6"/>
      <c r="AH8" s="6"/>
      <c r="AI8" s="14"/>
      <c r="AJ8" s="15" t="s">
        <v>12</v>
      </c>
      <c r="AK8" s="15" t="s">
        <v>12</v>
      </c>
      <c r="AL8" s="13" t="s">
        <v>13</v>
      </c>
      <c r="AM8" s="13"/>
      <c r="AN8" s="13"/>
      <c r="AO8" s="13"/>
      <c r="AP8" s="13"/>
      <c r="AQ8" s="2"/>
    </row>
    <row r="9" spans="1:43" ht="12.75">
      <c r="A9" s="16"/>
      <c r="B9" s="17"/>
      <c r="C9" s="17"/>
      <c r="D9" s="17" t="s">
        <v>14</v>
      </c>
      <c r="E9" s="17"/>
      <c r="F9" s="17"/>
      <c r="G9" s="17"/>
      <c r="H9" s="18"/>
      <c r="I9" s="17"/>
      <c r="J9" s="17"/>
      <c r="K9" s="18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7"/>
      <c r="X9" s="17"/>
      <c r="Y9" s="17"/>
      <c r="Z9" s="17"/>
      <c r="AA9" s="17"/>
      <c r="AB9" s="17"/>
      <c r="AC9" s="18"/>
      <c r="AD9" s="17"/>
      <c r="AE9" s="17"/>
      <c r="AF9" s="17"/>
      <c r="AG9" s="17"/>
      <c r="AH9" s="17"/>
      <c r="AI9" s="17"/>
      <c r="AJ9" s="17"/>
      <c r="AK9" s="17"/>
      <c r="AL9" s="2"/>
      <c r="AM9" s="2"/>
      <c r="AN9" s="2"/>
      <c r="AO9" s="2"/>
      <c r="AP9" s="2"/>
      <c r="AQ9" s="2"/>
    </row>
    <row r="10" spans="1:43" ht="13.5">
      <c r="A10" s="16"/>
      <c r="B10" s="17"/>
      <c r="C10" s="17"/>
      <c r="D10" s="17"/>
      <c r="E10" s="19"/>
      <c r="F10" s="19"/>
      <c r="G10" s="19"/>
      <c r="I10" s="17"/>
      <c r="J10" s="17"/>
      <c r="K10" s="20"/>
      <c r="L10" s="20"/>
      <c r="M10" s="19"/>
      <c r="N10" s="19"/>
      <c r="O10" s="17"/>
      <c r="P10" s="19"/>
      <c r="Q10" s="17"/>
      <c r="R10" s="19"/>
      <c r="S10" s="19"/>
      <c r="T10" s="17"/>
      <c r="U10" s="17"/>
      <c r="V10" s="20"/>
      <c r="W10" s="17"/>
      <c r="X10" s="17"/>
      <c r="Y10" s="17"/>
      <c r="Z10" s="17"/>
      <c r="AA10" s="17"/>
      <c r="AB10" s="17"/>
      <c r="AC10" s="18"/>
      <c r="AD10" s="17"/>
      <c r="AE10" s="17"/>
      <c r="AF10" s="17"/>
      <c r="AG10" s="17"/>
      <c r="AH10" s="17"/>
      <c r="AI10" s="17"/>
      <c r="AJ10" s="19"/>
      <c r="AK10" s="19"/>
      <c r="AL10" s="15"/>
      <c r="AM10" s="15" t="s">
        <v>12</v>
      </c>
      <c r="AN10" s="15" t="s">
        <v>12</v>
      </c>
      <c r="AO10" s="15" t="s">
        <v>12</v>
      </c>
      <c r="AP10" s="15" t="s">
        <v>12</v>
      </c>
      <c r="AQ10" s="2"/>
    </row>
    <row r="11" spans="1:43" ht="12.75">
      <c r="A11" s="16"/>
      <c r="B11" s="2"/>
      <c r="C11" s="14" t="s">
        <v>15</v>
      </c>
      <c r="D11" s="14" t="s">
        <v>16</v>
      </c>
      <c r="E11" s="14" t="s">
        <v>17</v>
      </c>
      <c r="F11" s="14" t="s">
        <v>18</v>
      </c>
      <c r="G11" s="14" t="s">
        <v>19</v>
      </c>
      <c r="H11" s="14" t="s">
        <v>20</v>
      </c>
      <c r="I11" s="14" t="s">
        <v>21</v>
      </c>
      <c r="J11" s="14" t="s">
        <v>22</v>
      </c>
      <c r="K11" s="14" t="s">
        <v>23</v>
      </c>
      <c r="L11" s="14" t="s">
        <v>24</v>
      </c>
      <c r="M11" s="14" t="s">
        <v>25</v>
      </c>
      <c r="N11" s="14" t="s">
        <v>26</v>
      </c>
      <c r="O11" s="14" t="s">
        <v>27</v>
      </c>
      <c r="P11" s="14" t="s">
        <v>28</v>
      </c>
      <c r="Q11" s="14" t="s">
        <v>29</v>
      </c>
      <c r="R11" s="14" t="s">
        <v>30</v>
      </c>
      <c r="S11" s="14" t="s">
        <v>31</v>
      </c>
      <c r="T11" s="14" t="s">
        <v>32</v>
      </c>
      <c r="U11" s="14" t="s">
        <v>33</v>
      </c>
      <c r="V11" s="14" t="s">
        <v>34</v>
      </c>
      <c r="W11" s="21" t="s">
        <v>35</v>
      </c>
      <c r="X11" s="14" t="s">
        <v>36</v>
      </c>
      <c r="Y11" s="21" t="s">
        <v>37</v>
      </c>
      <c r="Z11" s="14" t="s">
        <v>38</v>
      </c>
      <c r="AA11" s="14" t="s">
        <v>39</v>
      </c>
      <c r="AB11" s="14" t="s">
        <v>40</v>
      </c>
      <c r="AC11" s="14" t="s">
        <v>41</v>
      </c>
      <c r="AD11" s="14" t="s">
        <v>42</v>
      </c>
      <c r="AE11" s="14" t="s">
        <v>43</v>
      </c>
      <c r="AF11" s="14" t="s">
        <v>44</v>
      </c>
      <c r="AG11" s="14" t="s">
        <v>45</v>
      </c>
      <c r="AH11" s="14" t="s">
        <v>46</v>
      </c>
      <c r="AI11" s="14" t="s">
        <v>47</v>
      </c>
      <c r="AJ11" s="14" t="s">
        <v>48</v>
      </c>
      <c r="AK11" s="14" t="s">
        <v>49</v>
      </c>
      <c r="AL11" s="14"/>
      <c r="AM11" s="14"/>
      <c r="AN11" s="14" t="s">
        <v>49</v>
      </c>
      <c r="AO11" s="14" t="s">
        <v>50</v>
      </c>
      <c r="AP11" s="14" t="s">
        <v>51</v>
      </c>
      <c r="AQ11" s="2"/>
    </row>
    <row r="12" spans="1:43" ht="12.75">
      <c r="A12" s="22" t="s">
        <v>52</v>
      </c>
      <c r="B12" s="2"/>
      <c r="C12" s="14" t="s">
        <v>53</v>
      </c>
      <c r="D12" s="14" t="s">
        <v>54</v>
      </c>
      <c r="E12" s="14" t="s">
        <v>55</v>
      </c>
      <c r="F12" s="14" t="s">
        <v>56</v>
      </c>
      <c r="G12" s="23" t="s">
        <v>57</v>
      </c>
      <c r="H12" s="14" t="s">
        <v>58</v>
      </c>
      <c r="I12" s="14" t="s">
        <v>59</v>
      </c>
      <c r="J12" s="14" t="s">
        <v>60</v>
      </c>
      <c r="K12" s="14" t="s">
        <v>61</v>
      </c>
      <c r="L12" s="14" t="s">
        <v>62</v>
      </c>
      <c r="M12" s="14" t="s">
        <v>63</v>
      </c>
      <c r="N12" s="14" t="s">
        <v>64</v>
      </c>
      <c r="O12" s="14" t="s">
        <v>65</v>
      </c>
      <c r="P12" s="14" t="s">
        <v>66</v>
      </c>
      <c r="Q12" s="14" t="s">
        <v>67</v>
      </c>
      <c r="R12" s="23" t="s">
        <v>68</v>
      </c>
      <c r="S12" s="23" t="s">
        <v>69</v>
      </c>
      <c r="T12" s="14" t="s">
        <v>70</v>
      </c>
      <c r="U12" s="14" t="s">
        <v>71</v>
      </c>
      <c r="V12" s="14" t="s">
        <v>72</v>
      </c>
      <c r="W12" s="21" t="s">
        <v>73</v>
      </c>
      <c r="X12" s="14" t="s">
        <v>74</v>
      </c>
      <c r="Y12" s="24" t="s">
        <v>75</v>
      </c>
      <c r="Z12" s="23" t="s">
        <v>76</v>
      </c>
      <c r="AA12" s="23" t="s">
        <v>77</v>
      </c>
      <c r="AB12" s="23" t="s">
        <v>78</v>
      </c>
      <c r="AC12" s="14" t="s">
        <v>70</v>
      </c>
      <c r="AD12" s="14" t="s">
        <v>79</v>
      </c>
      <c r="AE12" s="25" t="s">
        <v>80</v>
      </c>
      <c r="AF12" s="14" t="s">
        <v>81</v>
      </c>
      <c r="AG12" s="14" t="s">
        <v>82</v>
      </c>
      <c r="AH12" s="14" t="s">
        <v>81</v>
      </c>
      <c r="AI12" s="14" t="s">
        <v>77</v>
      </c>
      <c r="AJ12" s="6" t="s">
        <v>83</v>
      </c>
      <c r="AK12" s="14" t="s">
        <v>53</v>
      </c>
      <c r="AL12" s="14" t="s">
        <v>84</v>
      </c>
      <c r="AM12" s="14" t="s">
        <v>48</v>
      </c>
      <c r="AN12" s="14" t="s">
        <v>53</v>
      </c>
      <c r="AO12" s="14" t="s">
        <v>85</v>
      </c>
      <c r="AP12" s="14" t="s">
        <v>86</v>
      </c>
      <c r="AQ12" s="14"/>
    </row>
    <row r="13" spans="1:43" ht="12.75">
      <c r="A13" s="22" t="s">
        <v>87</v>
      </c>
      <c r="B13" s="2"/>
      <c r="C13" s="14" t="s">
        <v>88</v>
      </c>
      <c r="D13" s="26">
        <v>13.01</v>
      </c>
      <c r="E13" s="26">
        <f aca="true" t="shared" si="0" ref="E13:N13">D13+0.01</f>
        <v>13.02</v>
      </c>
      <c r="F13" s="26">
        <f t="shared" si="0"/>
        <v>13.03</v>
      </c>
      <c r="G13" s="26">
        <f t="shared" si="0"/>
        <v>13.04</v>
      </c>
      <c r="H13" s="26">
        <f t="shared" si="0"/>
        <v>13.049999999999999</v>
      </c>
      <c r="I13" s="26">
        <f t="shared" si="0"/>
        <v>13.059999999999999</v>
      </c>
      <c r="J13" s="26">
        <f t="shared" si="0"/>
        <v>13.069999999999999</v>
      </c>
      <c r="K13" s="26">
        <f t="shared" si="0"/>
        <v>13.079999999999998</v>
      </c>
      <c r="L13" s="26">
        <f t="shared" si="0"/>
        <v>13.089999999999998</v>
      </c>
      <c r="M13" s="26">
        <f t="shared" si="0"/>
        <v>13.099999999999998</v>
      </c>
      <c r="N13" s="26">
        <f t="shared" si="0"/>
        <v>13.109999999999998</v>
      </c>
      <c r="O13" s="26">
        <v>14.01</v>
      </c>
      <c r="P13" s="26">
        <f>O13+0.01</f>
        <v>14.02</v>
      </c>
      <c r="Q13" s="26">
        <f>P13+0.01</f>
        <v>14.03</v>
      </c>
      <c r="R13" s="26">
        <f>Q13+0.01</f>
        <v>14.04</v>
      </c>
      <c r="S13" s="26">
        <f>R13+0.01</f>
        <v>14.049999999999999</v>
      </c>
      <c r="T13" s="26">
        <f>S13+0.01</f>
        <v>14.059999999999999</v>
      </c>
      <c r="U13" s="26">
        <f aca="true" t="shared" si="1" ref="U13:AI13">T13+0.01</f>
        <v>14.069999999999999</v>
      </c>
      <c r="V13" s="26">
        <f t="shared" si="1"/>
        <v>14.079999999999998</v>
      </c>
      <c r="W13" s="26">
        <f t="shared" si="1"/>
        <v>14.089999999999998</v>
      </c>
      <c r="X13" s="26">
        <f t="shared" si="1"/>
        <v>14.099999999999998</v>
      </c>
      <c r="Y13" s="26">
        <f t="shared" si="1"/>
        <v>14.109999999999998</v>
      </c>
      <c r="Z13" s="26">
        <f t="shared" si="1"/>
        <v>14.119999999999997</v>
      </c>
      <c r="AA13" s="26">
        <f t="shared" si="1"/>
        <v>14.129999999999997</v>
      </c>
      <c r="AB13" s="26">
        <f t="shared" si="1"/>
        <v>14.139999999999997</v>
      </c>
      <c r="AC13" s="26">
        <f t="shared" si="1"/>
        <v>14.149999999999997</v>
      </c>
      <c r="AD13" s="26">
        <f t="shared" si="1"/>
        <v>14.159999999999997</v>
      </c>
      <c r="AE13" s="26">
        <f t="shared" si="1"/>
        <v>14.169999999999996</v>
      </c>
      <c r="AF13" s="26">
        <f t="shared" si="1"/>
        <v>14.179999999999996</v>
      </c>
      <c r="AG13" s="26">
        <f t="shared" si="1"/>
        <v>14.189999999999996</v>
      </c>
      <c r="AH13" s="26">
        <f t="shared" si="1"/>
        <v>14.199999999999996</v>
      </c>
      <c r="AI13" s="26">
        <f t="shared" si="1"/>
        <v>14.209999999999996</v>
      </c>
      <c r="AJ13" s="6"/>
      <c r="AK13" s="6" t="s">
        <v>89</v>
      </c>
      <c r="AL13" s="6" t="s">
        <v>90</v>
      </c>
      <c r="AM13" s="6" t="s">
        <v>83</v>
      </c>
      <c r="AN13" s="6" t="s">
        <v>89</v>
      </c>
      <c r="AO13" s="6" t="str">
        <f>IF(AO20&lt;0,"SURPLUS","DEFICIENCY")</f>
        <v>DEFICIENCY</v>
      </c>
      <c r="AP13" s="6" t="str">
        <f>IF(AO20&lt;0,"DECREASE","INCREASE")</f>
        <v>INCREASE</v>
      </c>
      <c r="AQ13" s="14"/>
    </row>
    <row r="14" spans="1:43" ht="12.75">
      <c r="A14" s="27" t="s">
        <v>91</v>
      </c>
      <c r="B14" s="28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6"/>
    </row>
    <row r="15" spans="1:42" ht="12.75">
      <c r="A15" s="30">
        <v>1</v>
      </c>
      <c r="B15" s="31" t="s">
        <v>92</v>
      </c>
      <c r="C15" s="32"/>
      <c r="D15" s="33"/>
      <c r="E15" s="33"/>
      <c r="F15" s="33"/>
      <c r="I15" s="31"/>
      <c r="J15" s="33"/>
      <c r="L15" s="33"/>
      <c r="M15" s="33"/>
      <c r="N15" s="30"/>
      <c r="O15" s="33"/>
      <c r="P15" s="33"/>
      <c r="Q15" s="33"/>
      <c r="R15" s="33"/>
      <c r="S15" s="33"/>
      <c r="U15" s="33"/>
      <c r="W15" s="34"/>
      <c r="X15" s="33"/>
      <c r="Z15" s="33"/>
      <c r="AA15" s="33"/>
      <c r="AB15" s="33"/>
      <c r="AD15" s="33"/>
      <c r="AG15" s="33"/>
      <c r="AK15" s="33"/>
      <c r="AP15" s="3"/>
    </row>
    <row r="16" spans="1:56" ht="13.5">
      <c r="A16" s="30">
        <f aca="true" t="shared" si="2" ref="A16:A61">A15+1</f>
        <v>2</v>
      </c>
      <c r="B16" s="31" t="s">
        <v>93</v>
      </c>
      <c r="C16" s="35">
        <v>2042334319.11999</v>
      </c>
      <c r="D16" s="35">
        <v>0</v>
      </c>
      <c r="E16" s="35"/>
      <c r="F16" s="35"/>
      <c r="G16" s="35">
        <v>0</v>
      </c>
      <c r="H16" s="35"/>
      <c r="I16" s="35">
        <v>0</v>
      </c>
      <c r="J16" s="35">
        <v>0</v>
      </c>
      <c r="K16" s="35"/>
      <c r="L16" s="35"/>
      <c r="M16" s="35">
        <v>0</v>
      </c>
      <c r="N16" s="35">
        <v>0</v>
      </c>
      <c r="O16" s="35">
        <v>20893333.04182149</v>
      </c>
      <c r="P16" s="35">
        <v>-7115868.276604721</v>
      </c>
      <c r="Q16" s="35">
        <v>-78775415.69463938</v>
      </c>
      <c r="R16" s="35">
        <v>0</v>
      </c>
      <c r="S16" s="35">
        <v>0</v>
      </c>
      <c r="T16" s="35">
        <v>0</v>
      </c>
      <c r="U16" s="35">
        <v>0</v>
      </c>
      <c r="V16" s="35"/>
      <c r="W16" s="35">
        <v>0</v>
      </c>
      <c r="X16" s="35"/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f>SUM(D16:AI16)</f>
        <v>-64997950.92942262</v>
      </c>
      <c r="AK16" s="35">
        <f>AJ16+C16</f>
        <v>1977336368.1905675</v>
      </c>
      <c r="AL16" s="35">
        <f>C16</f>
        <v>2042334319.11999</v>
      </c>
      <c r="AM16" s="35">
        <f>+AJ16</f>
        <v>-64997950.92942262</v>
      </c>
      <c r="AN16" s="35">
        <f>SUM(AL16:AM16)</f>
        <v>1977336368.1905675</v>
      </c>
      <c r="AO16" s="36">
        <v>152337039</v>
      </c>
      <c r="AP16" s="36">
        <f>SUM(AN16:AO16)</f>
        <v>2129673407.1905675</v>
      </c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</row>
    <row r="17" spans="1:56" ht="13.5">
      <c r="A17" s="30">
        <f t="shared" si="2"/>
        <v>3</v>
      </c>
      <c r="B17" s="31" t="s">
        <v>94</v>
      </c>
      <c r="C17" s="38">
        <v>350182.38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3093</v>
      </c>
      <c r="P17" s="38">
        <v>864472.1399999999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>
        <f>SUM(D17:AI17)</f>
        <v>867565.1399999999</v>
      </c>
      <c r="AK17" s="38">
        <f>AJ17+C17</f>
        <v>1217747.52</v>
      </c>
      <c r="AL17" s="39">
        <f>C17</f>
        <v>350182.38</v>
      </c>
      <c r="AM17" s="38">
        <f>+AJ17</f>
        <v>867565.1399999999</v>
      </c>
      <c r="AN17" s="38">
        <f>SUM(AL17:AM17)</f>
        <v>1217747.52</v>
      </c>
      <c r="AO17" s="40">
        <v>591462</v>
      </c>
      <c r="AP17" s="40">
        <f>SUM(AN17:AO17)</f>
        <v>1809209.52</v>
      </c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</row>
    <row r="18" spans="1:56" ht="13.5">
      <c r="A18" s="30">
        <f t="shared" si="2"/>
        <v>4</v>
      </c>
      <c r="B18" s="31" t="s">
        <v>95</v>
      </c>
      <c r="C18" s="38">
        <v>201262557</v>
      </c>
      <c r="D18" s="42">
        <v>-191035261.2998136</v>
      </c>
      <c r="E18" s="38"/>
      <c r="F18" s="38"/>
      <c r="G18" s="38"/>
      <c r="H18" s="38"/>
      <c r="I18" s="38"/>
      <c r="J18" s="38"/>
      <c r="K18" s="38"/>
      <c r="L18" s="38"/>
      <c r="M18" s="38"/>
      <c r="N18" s="38">
        <v>0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42">
        <f>SUM(D18:AI18)</f>
        <v>-191035261.2998136</v>
      </c>
      <c r="AK18" s="42">
        <f>AJ18+C18</f>
        <v>10227295.700186402</v>
      </c>
      <c r="AL18" s="39">
        <f>C18</f>
        <v>201262557</v>
      </c>
      <c r="AM18" s="42">
        <f>+AJ18</f>
        <v>-191035261.2998136</v>
      </c>
      <c r="AN18" s="42">
        <f>SUM(AL18:AM18)</f>
        <v>10227295.700186402</v>
      </c>
      <c r="AO18" s="39"/>
      <c r="AP18" s="40">
        <f>SUM(AN18:AO18)</f>
        <v>10227295.700186402</v>
      </c>
      <c r="AQ18" s="38"/>
      <c r="AR18" s="41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1:56" ht="12.75">
      <c r="A19" s="30">
        <f t="shared" si="2"/>
        <v>5</v>
      </c>
      <c r="B19" s="31" t="s">
        <v>96</v>
      </c>
      <c r="C19" s="43">
        <v>30706332.7599999</v>
      </c>
      <c r="D19" s="43">
        <v>37423536.72605987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>
        <v>1036143.3800000006</v>
      </c>
      <c r="Q19" s="43">
        <v>-32491669.85</v>
      </c>
      <c r="R19" s="43"/>
      <c r="S19" s="43" t="s">
        <v>97</v>
      </c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>
        <f>SUM(D19:AI19)</f>
        <v>5968010.25605987</v>
      </c>
      <c r="AK19" s="43">
        <f>AJ19+C19</f>
        <v>36674343.01605977</v>
      </c>
      <c r="AL19" s="44">
        <f>C19</f>
        <v>30706332.7599999</v>
      </c>
      <c r="AM19" s="43">
        <f>+AJ19</f>
        <v>5968010.25605987</v>
      </c>
      <c r="AN19" s="43">
        <f>SUM(AL19:AM19)</f>
        <v>36674343.01605977</v>
      </c>
      <c r="AO19" s="44"/>
      <c r="AP19" s="44">
        <f>SUM(AN19:AO19)</f>
        <v>36674343.01605977</v>
      </c>
      <c r="AQ19" s="38"/>
      <c r="AR19" s="41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ht="13.5">
      <c r="A20" s="30">
        <f t="shared" si="2"/>
        <v>6</v>
      </c>
      <c r="B20" s="31" t="s">
        <v>98</v>
      </c>
      <c r="C20" s="45">
        <f>SUM(C16:C19)</f>
        <v>2274653391.25999</v>
      </c>
      <c r="D20" s="46">
        <f>SUM(D16:D19)</f>
        <v>-153611724.5737537</v>
      </c>
      <c r="E20" s="45">
        <f>SUM(E16:E19)</f>
        <v>0</v>
      </c>
      <c r="F20" s="45">
        <f>SUM(F16:F19)</f>
        <v>0</v>
      </c>
      <c r="G20" s="45">
        <f>SUM(G16:G19)</f>
        <v>0</v>
      </c>
      <c r="H20" s="45"/>
      <c r="I20" s="45">
        <f>SUM(I16:I19)</f>
        <v>0</v>
      </c>
      <c r="J20" s="45">
        <f>SUM(J16:J19)</f>
        <v>0</v>
      </c>
      <c r="K20" s="45"/>
      <c r="L20" s="45">
        <f aca="true" t="shared" si="3" ref="L20:U20">SUM(L16:L19)</f>
        <v>0</v>
      </c>
      <c r="M20" s="45">
        <f t="shared" si="3"/>
        <v>0</v>
      </c>
      <c r="N20" s="45">
        <f t="shared" si="3"/>
        <v>0</v>
      </c>
      <c r="O20" s="45">
        <f t="shared" si="3"/>
        <v>20896426.04182149</v>
      </c>
      <c r="P20" s="45">
        <f t="shared" si="3"/>
        <v>-5215252.756604721</v>
      </c>
      <c r="Q20" s="45">
        <f t="shared" si="3"/>
        <v>-111267085.54463938</v>
      </c>
      <c r="R20" s="45">
        <f t="shared" si="3"/>
        <v>0</v>
      </c>
      <c r="S20" s="45">
        <f t="shared" si="3"/>
        <v>0</v>
      </c>
      <c r="T20" s="45">
        <f t="shared" si="3"/>
        <v>0</v>
      </c>
      <c r="U20" s="45">
        <f t="shared" si="3"/>
        <v>0</v>
      </c>
      <c r="V20" s="45"/>
      <c r="W20" s="45">
        <f>SUM(W16:W19)</f>
        <v>0</v>
      </c>
      <c r="X20" s="45">
        <f>SUM(X16:X19)</f>
        <v>0</v>
      </c>
      <c r="Y20" s="45">
        <f>SUM(Y16:Y19)</f>
        <v>0</v>
      </c>
      <c r="Z20" s="45">
        <f>SUM(Z16:Z19)</f>
        <v>0</v>
      </c>
      <c r="AA20" s="45">
        <f>SUM(AA16:AA19)</f>
        <v>0</v>
      </c>
      <c r="AB20" s="45">
        <f aca="true" t="shared" si="4" ref="AB20:AI20">SUM(AB16:AB19)</f>
        <v>0</v>
      </c>
      <c r="AC20" s="45">
        <f t="shared" si="4"/>
        <v>0</v>
      </c>
      <c r="AD20" s="45">
        <f t="shared" si="4"/>
        <v>0</v>
      </c>
      <c r="AE20" s="45">
        <f t="shared" si="4"/>
        <v>0</v>
      </c>
      <c r="AF20" s="45">
        <f t="shared" si="4"/>
        <v>0</v>
      </c>
      <c r="AG20" s="45">
        <f t="shared" si="4"/>
        <v>0</v>
      </c>
      <c r="AH20" s="45">
        <f t="shared" si="4"/>
        <v>0</v>
      </c>
      <c r="AI20" s="45">
        <f t="shared" si="4"/>
        <v>0</v>
      </c>
      <c r="AJ20" s="46">
        <f>SUM(D20:AI20)</f>
        <v>-249197636.8331763</v>
      </c>
      <c r="AK20" s="46">
        <f>AJ20+C20</f>
        <v>2025455754.4268138</v>
      </c>
      <c r="AL20" s="47">
        <f>SUM(AL16:AL19)</f>
        <v>2274653391.25999</v>
      </c>
      <c r="AM20" s="46">
        <f>SUM(AM16:AM19)</f>
        <v>-249197636.8331763</v>
      </c>
      <c r="AN20" s="46">
        <f>SUM(AN16:AN19)</f>
        <v>2025455754.4268138</v>
      </c>
      <c r="AO20" s="48">
        <f>SUM(AO16:AO19)</f>
        <v>152928501</v>
      </c>
      <c r="AP20" s="48">
        <f>SUM(AP16:AP19)</f>
        <v>2178384255.4268136</v>
      </c>
      <c r="AQ20" s="49"/>
      <c r="AR20" s="41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</row>
    <row r="21" spans="1:56" ht="12.75">
      <c r="A21" s="30">
        <f t="shared" si="2"/>
        <v>7</v>
      </c>
      <c r="C21" s="32"/>
      <c r="D21" s="32" t="s">
        <v>97</v>
      </c>
      <c r="E21" s="32"/>
      <c r="F21" s="32"/>
      <c r="G21" s="32" t="s">
        <v>97</v>
      </c>
      <c r="H21" s="32"/>
      <c r="I21" s="32"/>
      <c r="J21" s="32"/>
      <c r="K21" s="32"/>
      <c r="L21" s="32"/>
      <c r="M21" s="32"/>
      <c r="N21" s="32" t="s">
        <v>97</v>
      </c>
      <c r="O21" s="32" t="s">
        <v>97</v>
      </c>
      <c r="P21" s="32" t="s">
        <v>97</v>
      </c>
      <c r="Q21" s="32"/>
      <c r="R21" s="32" t="s">
        <v>97</v>
      </c>
      <c r="S21" s="32" t="s">
        <v>97</v>
      </c>
      <c r="T21" s="32" t="s">
        <v>97</v>
      </c>
      <c r="U21" s="32"/>
      <c r="V21" s="32"/>
      <c r="W21" s="32" t="s">
        <v>97</v>
      </c>
      <c r="X21" s="32"/>
      <c r="Y21" s="32"/>
      <c r="Z21" s="32"/>
      <c r="AA21" s="32" t="s">
        <v>97</v>
      </c>
      <c r="AB21" s="32" t="s">
        <v>97</v>
      </c>
      <c r="AC21" s="32"/>
      <c r="AD21" s="32" t="s">
        <v>97</v>
      </c>
      <c r="AE21" s="32"/>
      <c r="AF21" s="32"/>
      <c r="AG21" s="32" t="s">
        <v>97</v>
      </c>
      <c r="AH21" s="32" t="s">
        <v>97</v>
      </c>
      <c r="AI21" s="32" t="s">
        <v>97</v>
      </c>
      <c r="AJ21" s="32"/>
      <c r="AK21" s="32"/>
      <c r="AL21" s="39"/>
      <c r="AM21" s="32"/>
      <c r="AN21" s="32"/>
      <c r="AO21" s="39"/>
      <c r="AP21" s="39"/>
      <c r="AQ21" s="49"/>
      <c r="AR21" s="50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ht="12.75">
      <c r="A22" s="30">
        <f t="shared" si="2"/>
        <v>8</v>
      </c>
      <c r="B22" s="31" t="s">
        <v>99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9"/>
      <c r="AM22" s="32"/>
      <c r="AN22" s="32"/>
      <c r="AO22" s="39"/>
      <c r="AP22" s="39"/>
      <c r="AQ22" s="32"/>
      <c r="AR22" s="41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1:56" ht="12.75">
      <c r="A23" s="30">
        <f t="shared" si="2"/>
        <v>9</v>
      </c>
      <c r="AL23" s="39"/>
      <c r="AO23" s="39"/>
      <c r="AP23" s="39"/>
      <c r="AQ23" s="32"/>
      <c r="AR23" s="41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1:56" ht="12.75">
      <c r="A24" s="30">
        <f t="shared" si="2"/>
        <v>10</v>
      </c>
      <c r="B24" s="31" t="s">
        <v>100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9"/>
      <c r="AM24" s="32"/>
      <c r="AN24" s="32"/>
      <c r="AO24" s="39"/>
      <c r="AP24" s="39"/>
      <c r="AR24" s="41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1:56" ht="13.5">
      <c r="A25" s="30">
        <f t="shared" si="2"/>
        <v>11</v>
      </c>
      <c r="B25" s="31" t="s">
        <v>101</v>
      </c>
      <c r="C25" s="35">
        <v>268147071.16</v>
      </c>
      <c r="D25" s="36">
        <v>-32096207.461394787</v>
      </c>
      <c r="E25" s="35"/>
      <c r="F25" s="35"/>
      <c r="G25" s="35">
        <v>0</v>
      </c>
      <c r="H25" s="35"/>
      <c r="I25" s="35">
        <v>0</v>
      </c>
      <c r="J25" s="35">
        <v>0</v>
      </c>
      <c r="K25" s="35"/>
      <c r="L25" s="35"/>
      <c r="M25" s="35">
        <v>486510.63993527525</v>
      </c>
      <c r="N25" s="51">
        <v>7855.304415523191</v>
      </c>
      <c r="O25" s="35">
        <v>0</v>
      </c>
      <c r="P25" s="35">
        <v>0</v>
      </c>
      <c r="Q25" s="35"/>
      <c r="R25" s="35">
        <v>0</v>
      </c>
      <c r="S25" s="35">
        <v>0</v>
      </c>
      <c r="T25" s="35">
        <v>0</v>
      </c>
      <c r="U25" s="35">
        <v>0</v>
      </c>
      <c r="V25" s="35"/>
      <c r="W25" s="35">
        <v>0</v>
      </c>
      <c r="X25" s="35"/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6">
        <f>SUM(D25:AI25)</f>
        <v>-31601841.51704399</v>
      </c>
      <c r="AK25" s="36">
        <f>AJ25+C25</f>
        <v>236545229.64295602</v>
      </c>
      <c r="AL25" s="35">
        <f>C25</f>
        <v>268147071.16</v>
      </c>
      <c r="AM25" s="36">
        <f>+AJ25</f>
        <v>-31601841.51704399</v>
      </c>
      <c r="AN25" s="36">
        <f>SUM(AL25:AM25)</f>
        <v>236545229.64295602</v>
      </c>
      <c r="AO25" s="35">
        <v>0</v>
      </c>
      <c r="AP25" s="36">
        <f>SUM(AN25:AO25)</f>
        <v>236545229.64295602</v>
      </c>
      <c r="AQ25" s="32"/>
      <c r="AR25" s="41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</row>
    <row r="26" spans="1:56" ht="13.5">
      <c r="A26" s="30">
        <f t="shared" si="2"/>
        <v>12</v>
      </c>
      <c r="B26" s="31" t="s">
        <v>102</v>
      </c>
      <c r="C26" s="38">
        <v>832711096.74</v>
      </c>
      <c r="D26" s="42">
        <v>-298676624.1523659</v>
      </c>
      <c r="E26" s="38">
        <v>776099</v>
      </c>
      <c r="F26" s="38"/>
      <c r="G26" s="38"/>
      <c r="H26" s="38"/>
      <c r="I26" s="38"/>
      <c r="J26" s="38"/>
      <c r="K26" s="38">
        <v>-37532000</v>
      </c>
      <c r="L26" s="38">
        <v>7088065.589499994</v>
      </c>
      <c r="M26" s="38">
        <v>1209583.3333333333</v>
      </c>
      <c r="N26" s="51">
        <v>-240767.86546324892</v>
      </c>
      <c r="O26" s="38"/>
      <c r="P26" s="38"/>
      <c r="Q26" s="38"/>
      <c r="R26" s="38"/>
      <c r="S26" s="38"/>
      <c r="T26" s="38"/>
      <c r="U26" s="38"/>
      <c r="V26" s="38"/>
      <c r="W26" s="38"/>
      <c r="X26" s="38">
        <v>-32534.94904030385</v>
      </c>
      <c r="Y26" s="38"/>
      <c r="Z26" s="38"/>
      <c r="AA26" s="38"/>
      <c r="AB26" s="38"/>
      <c r="AC26" s="38"/>
      <c r="AD26" s="38"/>
      <c r="AE26" s="38"/>
      <c r="AF26" s="38"/>
      <c r="AG26" s="38">
        <v>112349</v>
      </c>
      <c r="AH26" s="38"/>
      <c r="AI26" s="38"/>
      <c r="AJ26" s="42">
        <f>SUM(D26:AI26)</f>
        <v>-327295830.04403615</v>
      </c>
      <c r="AK26" s="42">
        <f>AJ26+C26</f>
        <v>505415266.69596386</v>
      </c>
      <c r="AL26" s="39">
        <f>C26</f>
        <v>832711096.74</v>
      </c>
      <c r="AM26" s="42">
        <f>+AJ26</f>
        <v>-327295830.04403615</v>
      </c>
      <c r="AN26" s="42">
        <f>SUM(AL26:AM26)</f>
        <v>505415266.69596386</v>
      </c>
      <c r="AO26" s="39"/>
      <c r="AP26" s="40">
        <f>SUM(AN26:AO26)</f>
        <v>505415266.69596386</v>
      </c>
      <c r="AQ26" s="35"/>
      <c r="AR26" s="41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</row>
    <row r="27" spans="1:56" ht="13.5">
      <c r="A27" s="30">
        <f t="shared" si="2"/>
        <v>13</v>
      </c>
      <c r="B27" s="31" t="s">
        <v>103</v>
      </c>
      <c r="C27" s="38">
        <v>78564669.0399999</v>
      </c>
      <c r="D27" s="42">
        <v>9407800.086171165</v>
      </c>
      <c r="E27" s="38">
        <v>9922939</v>
      </c>
      <c r="F27" s="38">
        <v>0</v>
      </c>
      <c r="G27" s="38"/>
      <c r="H27" s="38"/>
      <c r="I27" s="38"/>
      <c r="J27" s="38"/>
      <c r="K27" s="38"/>
      <c r="L27" s="38"/>
      <c r="M27" s="38">
        <v>-2076858.21</v>
      </c>
      <c r="N27" s="51">
        <v>-208282.48961000002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42">
        <f>SUM(D27:AI27)</f>
        <v>17045598.386561163</v>
      </c>
      <c r="AK27" s="42">
        <f>AJ27+C27</f>
        <v>95610267.42656106</v>
      </c>
      <c r="AL27" s="39">
        <f>C27</f>
        <v>78564669.0399999</v>
      </c>
      <c r="AM27" s="42">
        <f>+AJ27</f>
        <v>17045598.386561163</v>
      </c>
      <c r="AN27" s="42">
        <f>SUM(AL27:AM27)</f>
        <v>95610267.42656106</v>
      </c>
      <c r="AO27" s="39"/>
      <c r="AP27" s="40">
        <f>SUM(AN27:AO27)</f>
        <v>95610267.42656106</v>
      </c>
      <c r="AQ27" s="38"/>
      <c r="AR27" s="41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</row>
    <row r="28" spans="1:56" ht="12.75">
      <c r="A28" s="30">
        <f t="shared" si="2"/>
        <v>14</v>
      </c>
      <c r="B28" s="3" t="s">
        <v>104</v>
      </c>
      <c r="C28" s="43">
        <v>-75109150.28</v>
      </c>
      <c r="D28" s="43">
        <v>0</v>
      </c>
      <c r="E28" s="43"/>
      <c r="F28" s="43"/>
      <c r="G28" s="43"/>
      <c r="H28" s="43"/>
      <c r="I28" s="43"/>
      <c r="J28" s="43"/>
      <c r="K28" s="43"/>
      <c r="L28" s="43"/>
      <c r="M28" s="43"/>
      <c r="N28" s="52"/>
      <c r="O28" s="43"/>
      <c r="P28" s="43"/>
      <c r="Q28" s="43">
        <v>75109150.28</v>
      </c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>
        <f>SUM(D28:AI28)</f>
        <v>75109150.28</v>
      </c>
      <c r="AK28" s="43">
        <f>AJ28+C28</f>
        <v>0</v>
      </c>
      <c r="AL28" s="44">
        <f>C28</f>
        <v>-75109150.28</v>
      </c>
      <c r="AM28" s="43">
        <f>+AJ28</f>
        <v>75109150.28</v>
      </c>
      <c r="AN28" s="43">
        <f>SUM(AL28:AM28)</f>
        <v>0</v>
      </c>
      <c r="AO28" s="44"/>
      <c r="AP28" s="44">
        <f>SUM(AN28:AO28)</f>
        <v>0</v>
      </c>
      <c r="AQ28" s="38"/>
      <c r="AR28" s="41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</row>
    <row r="29" spans="1:56" ht="13.5">
      <c r="A29" s="30">
        <f t="shared" si="2"/>
        <v>15</v>
      </c>
      <c r="B29" s="31" t="s">
        <v>105</v>
      </c>
      <c r="C29" s="45">
        <f>SUM(C25:C28)</f>
        <v>1104313686.66</v>
      </c>
      <c r="D29" s="46">
        <f>SUM(D25:D28)</f>
        <v>-321365031.52758956</v>
      </c>
      <c r="E29" s="45">
        <f>SUM(E24:E28)</f>
        <v>10699038</v>
      </c>
      <c r="F29" s="45">
        <f>SUM(F24:F28)</f>
        <v>0</v>
      </c>
      <c r="G29" s="45">
        <f>SUM(G24:G28)</f>
        <v>0</v>
      </c>
      <c r="H29" s="45">
        <f>SUM(H24:H28)</f>
        <v>0</v>
      </c>
      <c r="I29" s="45">
        <f>SUM(I24:I28)</f>
        <v>0</v>
      </c>
      <c r="J29" s="45">
        <f>SUM(J25:J28)</f>
        <v>0</v>
      </c>
      <c r="K29" s="45">
        <f>SUM(K24:K28)</f>
        <v>-37532000</v>
      </c>
      <c r="L29" s="45">
        <f>SUM(L24:L28)</f>
        <v>7088065.589499994</v>
      </c>
      <c r="M29" s="45">
        <f>SUM(M24:M28)</f>
        <v>-380764.2367313914</v>
      </c>
      <c r="N29" s="45">
        <f>SUM(N24:N28)</f>
        <v>-441195.0506577258</v>
      </c>
      <c r="O29" s="45">
        <f>SUM(O25:O28)</f>
        <v>0</v>
      </c>
      <c r="P29" s="45">
        <f>SUM(P25:P28)</f>
        <v>0</v>
      </c>
      <c r="Q29" s="45">
        <f>SUM(Q24:Q28)</f>
        <v>75109150.28</v>
      </c>
      <c r="R29" s="45">
        <f>SUM(R25:R28)</f>
        <v>0</v>
      </c>
      <c r="S29" s="45">
        <f>SUM(S25:S28)</f>
        <v>0</v>
      </c>
      <c r="T29" s="45">
        <f>SUM(T24:T28)</f>
        <v>0</v>
      </c>
      <c r="U29" s="45">
        <f>SUM(U25:U28)</f>
        <v>0</v>
      </c>
      <c r="V29" s="45">
        <f>SUM(V24:V28)</f>
        <v>0</v>
      </c>
      <c r="W29" s="45">
        <f>SUM(W25:W28)</f>
        <v>0</v>
      </c>
      <c r="X29" s="45">
        <f>SUM(X24:X28)</f>
        <v>-32534.94904030385</v>
      </c>
      <c r="Y29" s="45">
        <f>SUM(Y24:Y28)</f>
        <v>0</v>
      </c>
      <c r="Z29" s="45">
        <f>SUM(Z24:Z28)</f>
        <v>0</v>
      </c>
      <c r="AA29" s="45">
        <f>SUM(AA24:AA28)</f>
        <v>0</v>
      </c>
      <c r="AB29" s="45">
        <f aca="true" t="shared" si="5" ref="AB29:AI29">SUM(AB24:AB28)</f>
        <v>0</v>
      </c>
      <c r="AC29" s="45">
        <f t="shared" si="5"/>
        <v>0</v>
      </c>
      <c r="AD29" s="45">
        <f t="shared" si="5"/>
        <v>0</v>
      </c>
      <c r="AE29" s="45">
        <f t="shared" si="5"/>
        <v>0</v>
      </c>
      <c r="AF29" s="45">
        <f t="shared" si="5"/>
        <v>0</v>
      </c>
      <c r="AG29" s="45">
        <f t="shared" si="5"/>
        <v>112349</v>
      </c>
      <c r="AH29" s="45">
        <f t="shared" si="5"/>
        <v>0</v>
      </c>
      <c r="AI29" s="45">
        <f t="shared" si="5"/>
        <v>0</v>
      </c>
      <c r="AJ29" s="46">
        <f>SUM(D29:AI29)</f>
        <v>-266742922.894519</v>
      </c>
      <c r="AK29" s="46">
        <f>AJ29+C29</f>
        <v>837570763.7654811</v>
      </c>
      <c r="AL29" s="47">
        <f>SUM(AL25:AL28)</f>
        <v>1104313686.66</v>
      </c>
      <c r="AM29" s="46">
        <f>SUM(AM25:AM28)</f>
        <v>-266742922.894519</v>
      </c>
      <c r="AN29" s="46">
        <f>SUM(AN25:AN28)</f>
        <v>837570763.765481</v>
      </c>
      <c r="AO29" s="47">
        <f>SUM(AO25:AO28)</f>
        <v>0</v>
      </c>
      <c r="AP29" s="48">
        <f>SUM(AP25:AP28)</f>
        <v>837570763.765481</v>
      </c>
      <c r="AQ29" s="49"/>
      <c r="AR29" s="53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</row>
    <row r="30" spans="1:56" ht="12.75">
      <c r="A30" s="30">
        <f t="shared" si="2"/>
        <v>16</v>
      </c>
      <c r="B30" s="3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9"/>
      <c r="AM30" s="33"/>
      <c r="AN30" s="33"/>
      <c r="AO30" s="39"/>
      <c r="AP30" s="39"/>
      <c r="AQ30" s="49"/>
      <c r="AR30" s="41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</row>
    <row r="31" spans="1:56" ht="12.75">
      <c r="A31" s="30">
        <f t="shared" si="2"/>
        <v>17</v>
      </c>
      <c r="B31" s="54" t="s">
        <v>106</v>
      </c>
      <c r="C31" s="35">
        <v>102409191.68</v>
      </c>
      <c r="D31" s="35">
        <v>13859275.304183662</v>
      </c>
      <c r="E31" s="35">
        <v>10891023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-264563.15991234116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8">
        <v>-77824.864</v>
      </c>
      <c r="U31" s="35">
        <v>0</v>
      </c>
      <c r="V31" s="35">
        <v>0</v>
      </c>
      <c r="W31" s="35">
        <v>0</v>
      </c>
      <c r="X31" s="35">
        <v>-151873.78184022103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727816</v>
      </c>
      <c r="AH31" s="35">
        <v>0</v>
      </c>
      <c r="AI31" s="35">
        <v>0</v>
      </c>
      <c r="AJ31" s="35">
        <f aca="true" t="shared" si="6" ref="AJ31:AJ46">SUM(D31:AI31)</f>
        <v>24983852.4984311</v>
      </c>
      <c r="AK31" s="35">
        <f aca="true" t="shared" si="7" ref="AK31:AK45">AJ31+C31</f>
        <v>127393044.17843111</v>
      </c>
      <c r="AL31" s="35">
        <f aca="true" t="shared" si="8" ref="AL31:AL45">C31</f>
        <v>102409191.68</v>
      </c>
      <c r="AM31" s="35">
        <f aca="true" t="shared" si="9" ref="AM31:AM45">+AJ31</f>
        <v>24983852.4984311</v>
      </c>
      <c r="AN31" s="35">
        <f aca="true" t="shared" si="10" ref="AN31:AN45">SUM(AL31:AM31)</f>
        <v>127393044.17843111</v>
      </c>
      <c r="AO31" s="35">
        <v>0</v>
      </c>
      <c r="AP31" s="35">
        <f aca="true" t="shared" si="11" ref="AP31:AP45">SUM(AN31:AO31)</f>
        <v>127393044.17843111</v>
      </c>
      <c r="AQ31" s="33"/>
      <c r="AR31" s="41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</row>
    <row r="32" spans="1:56" ht="13.5">
      <c r="A32" s="30">
        <f t="shared" si="2"/>
        <v>18</v>
      </c>
      <c r="B32" s="31" t="s">
        <v>107</v>
      </c>
      <c r="C32" s="38">
        <v>11865442.94</v>
      </c>
      <c r="D32" s="42">
        <v>-29797.90864999988</v>
      </c>
      <c r="E32" s="38"/>
      <c r="F32" s="38"/>
      <c r="G32" s="38"/>
      <c r="H32" s="38"/>
      <c r="I32" s="38"/>
      <c r="J32" s="55">
        <v>50883.155</v>
      </c>
      <c r="K32" s="38"/>
      <c r="L32" s="38"/>
      <c r="M32" s="38"/>
      <c r="N32" s="51"/>
      <c r="O32" s="38"/>
      <c r="P32" s="38"/>
      <c r="Q32" s="38"/>
      <c r="R32" s="38"/>
      <c r="S32" s="38"/>
      <c r="T32" s="38"/>
      <c r="U32" s="38"/>
      <c r="V32" s="38"/>
      <c r="W32" s="38">
        <v>0</v>
      </c>
      <c r="X32" s="38">
        <v>-25766.284519878944</v>
      </c>
      <c r="Y32" s="38"/>
      <c r="Z32" s="38"/>
      <c r="AA32" s="38"/>
      <c r="AB32" s="38"/>
      <c r="AC32" s="38"/>
      <c r="AD32" s="38"/>
      <c r="AE32" s="38"/>
      <c r="AF32" s="38"/>
      <c r="AG32" s="38">
        <v>96803</v>
      </c>
      <c r="AH32" s="38"/>
      <c r="AI32" s="38"/>
      <c r="AJ32" s="56">
        <f t="shared" si="6"/>
        <v>92121.96183012117</v>
      </c>
      <c r="AK32" s="56">
        <f t="shared" si="7"/>
        <v>11957564.90183012</v>
      </c>
      <c r="AL32" s="39">
        <f t="shared" si="8"/>
        <v>11865442.94</v>
      </c>
      <c r="AM32" s="56">
        <f t="shared" si="9"/>
        <v>92121.96183012117</v>
      </c>
      <c r="AN32" s="56">
        <f t="shared" si="10"/>
        <v>11957564.90183012</v>
      </c>
      <c r="AO32" s="39"/>
      <c r="AP32" s="56">
        <f t="shared" si="11"/>
        <v>11957564.90183012</v>
      </c>
      <c r="AQ32" s="35"/>
      <c r="AR32" s="41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</row>
    <row r="33" spans="1:56" ht="12.75">
      <c r="A33" s="30">
        <f t="shared" si="2"/>
        <v>19</v>
      </c>
      <c r="B33" s="31" t="s">
        <v>108</v>
      </c>
      <c r="C33" s="38">
        <v>82924735.1999998</v>
      </c>
      <c r="D33" s="38"/>
      <c r="E33" s="38"/>
      <c r="F33" s="38"/>
      <c r="G33" s="38"/>
      <c r="H33" s="38"/>
      <c r="I33" s="38"/>
      <c r="J33" s="38">
        <v>-1606134.243333335</v>
      </c>
      <c r="K33" s="38"/>
      <c r="L33" s="38"/>
      <c r="M33" s="38"/>
      <c r="N33" s="51"/>
      <c r="O33" s="38"/>
      <c r="P33" s="38"/>
      <c r="Q33" s="38"/>
      <c r="R33" s="38"/>
      <c r="S33" s="38"/>
      <c r="T33" s="38">
        <v>-112533.50401471999</v>
      </c>
      <c r="U33" s="38"/>
      <c r="V33" s="38"/>
      <c r="W33" s="38">
        <v>0</v>
      </c>
      <c r="X33" s="38">
        <v>-173075.51319932425</v>
      </c>
      <c r="Y33" s="38"/>
      <c r="Z33" s="38"/>
      <c r="AA33" s="38"/>
      <c r="AB33" s="38"/>
      <c r="AC33" s="38"/>
      <c r="AD33" s="38"/>
      <c r="AE33" s="38"/>
      <c r="AF33" s="38"/>
      <c r="AG33" s="38">
        <v>893032</v>
      </c>
      <c r="AH33" s="38"/>
      <c r="AI33" s="38"/>
      <c r="AJ33" s="49">
        <f t="shared" si="6"/>
        <v>-998711.2605473793</v>
      </c>
      <c r="AK33" s="49">
        <f t="shared" si="7"/>
        <v>81926023.93945241</v>
      </c>
      <c r="AL33" s="39">
        <f t="shared" si="8"/>
        <v>82924735.1999998</v>
      </c>
      <c r="AM33" s="49">
        <f t="shared" si="9"/>
        <v>-998711.2605473793</v>
      </c>
      <c r="AN33" s="49">
        <f t="shared" si="10"/>
        <v>81926023.93945241</v>
      </c>
      <c r="AO33" s="39"/>
      <c r="AP33" s="49">
        <f t="shared" si="11"/>
        <v>81926023.93945241</v>
      </c>
      <c r="AQ33" s="38"/>
      <c r="AR33" s="41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</row>
    <row r="34" spans="1:56" ht="13.5">
      <c r="A34" s="30">
        <f t="shared" si="2"/>
        <v>20</v>
      </c>
      <c r="B34" s="31" t="s">
        <v>109</v>
      </c>
      <c r="C34" s="38">
        <v>50172085.519204006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51"/>
      <c r="O34" s="38">
        <v>92864</v>
      </c>
      <c r="P34" s="38">
        <v>-23176.58325035138</v>
      </c>
      <c r="Q34" s="38">
        <v>-494470.9281603774</v>
      </c>
      <c r="R34" s="38"/>
      <c r="S34" s="38"/>
      <c r="T34" s="38"/>
      <c r="U34" s="38"/>
      <c r="V34" s="38"/>
      <c r="W34" s="38">
        <v>-2520278</v>
      </c>
      <c r="X34" s="38">
        <v>-102159.13737204939</v>
      </c>
      <c r="Y34" s="38"/>
      <c r="Z34" s="38"/>
      <c r="AA34" s="38">
        <v>0</v>
      </c>
      <c r="AB34" s="38">
        <v>47149</v>
      </c>
      <c r="AC34" s="38"/>
      <c r="AD34" s="38"/>
      <c r="AE34" s="38"/>
      <c r="AF34" s="38"/>
      <c r="AG34" s="38">
        <v>540466</v>
      </c>
      <c r="AH34" s="38"/>
      <c r="AI34" s="38"/>
      <c r="AJ34" s="49">
        <f t="shared" si="6"/>
        <v>-2459605.6487827785</v>
      </c>
      <c r="AK34" s="49">
        <f t="shared" si="7"/>
        <v>47712479.87042123</v>
      </c>
      <c r="AL34" s="39">
        <f t="shared" si="8"/>
        <v>50172085.519204006</v>
      </c>
      <c r="AM34" s="49">
        <f t="shared" si="9"/>
        <v>-2459605.6487827785</v>
      </c>
      <c r="AN34" s="49">
        <f t="shared" si="10"/>
        <v>47712479.87042123</v>
      </c>
      <c r="AO34" s="40">
        <v>679614.258444</v>
      </c>
      <c r="AP34" s="56">
        <f t="shared" si="11"/>
        <v>48392094.12886523</v>
      </c>
      <c r="AQ34" s="38"/>
      <c r="AR34" s="41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</row>
    <row r="35" spans="1:56" ht="13.5">
      <c r="A35" s="30">
        <f t="shared" si="2"/>
        <v>21</v>
      </c>
      <c r="B35" s="31" t="s">
        <v>110</v>
      </c>
      <c r="C35" s="38">
        <v>13431631.961951999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51"/>
      <c r="O35" s="38"/>
      <c r="P35" s="38"/>
      <c r="Q35" s="38">
        <v>-11759102.61</v>
      </c>
      <c r="R35" s="38"/>
      <c r="S35" s="38"/>
      <c r="T35" s="38"/>
      <c r="U35" s="38"/>
      <c r="V35" s="38"/>
      <c r="W35" s="38"/>
      <c r="X35" s="38">
        <v>-10512.851308488036</v>
      </c>
      <c r="Y35" s="38"/>
      <c r="Z35" s="38"/>
      <c r="AA35" s="38"/>
      <c r="AB35" s="38"/>
      <c r="AC35" s="38"/>
      <c r="AD35" s="38"/>
      <c r="AE35" s="38"/>
      <c r="AF35" s="38"/>
      <c r="AG35" s="38">
        <v>42607</v>
      </c>
      <c r="AH35" s="38"/>
      <c r="AI35" s="38"/>
      <c r="AJ35" s="49">
        <f t="shared" si="6"/>
        <v>-11727008.461308487</v>
      </c>
      <c r="AK35" s="49">
        <f t="shared" si="7"/>
        <v>1704623.5006435122</v>
      </c>
      <c r="AL35" s="39">
        <f t="shared" si="8"/>
        <v>13431631.961951999</v>
      </c>
      <c r="AM35" s="49">
        <f t="shared" si="9"/>
        <v>-11727008.461308487</v>
      </c>
      <c r="AN35" s="49">
        <f t="shared" si="10"/>
        <v>1704623.5006435122</v>
      </c>
      <c r="AO35" s="40"/>
      <c r="AP35" s="49">
        <f t="shared" si="11"/>
        <v>1704623.5006435122</v>
      </c>
      <c r="AQ35" s="38"/>
      <c r="AR35" s="41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</row>
    <row r="36" spans="1:56" ht="13.5">
      <c r="A36" s="30">
        <f t="shared" si="2"/>
        <v>22</v>
      </c>
      <c r="B36" s="31" t="s">
        <v>111</v>
      </c>
      <c r="C36" s="38">
        <v>75336909.45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51"/>
      <c r="O36" s="38"/>
      <c r="P36" s="38"/>
      <c r="Q36" s="38">
        <v>-75334320</v>
      </c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9">
        <f t="shared" si="6"/>
        <v>-75334320</v>
      </c>
      <c r="AK36" s="49">
        <f t="shared" si="7"/>
        <v>2589.4500000029802</v>
      </c>
      <c r="AL36" s="39">
        <f t="shared" si="8"/>
        <v>75336909.45</v>
      </c>
      <c r="AM36" s="49">
        <f t="shared" si="9"/>
        <v>-75334320</v>
      </c>
      <c r="AN36" s="49">
        <f t="shared" si="10"/>
        <v>2589.4500000029802</v>
      </c>
      <c r="AO36" s="40"/>
      <c r="AP36" s="49">
        <f t="shared" si="11"/>
        <v>2589.4500000029802</v>
      </c>
      <c r="AQ36" s="38"/>
      <c r="AR36" s="41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</row>
    <row r="37" spans="1:56" ht="13.5">
      <c r="A37" s="30">
        <f t="shared" si="2"/>
        <v>23</v>
      </c>
      <c r="B37" s="31" t="s">
        <v>112</v>
      </c>
      <c r="C37" s="38">
        <v>94643935.0786519</v>
      </c>
      <c r="D37" s="38"/>
      <c r="E37" s="57">
        <v>517500.681183602</v>
      </c>
      <c r="F37" s="38"/>
      <c r="G37" s="38"/>
      <c r="H37" s="38"/>
      <c r="I37" s="38"/>
      <c r="J37" s="38"/>
      <c r="K37" s="38"/>
      <c r="L37" s="38"/>
      <c r="M37" s="38"/>
      <c r="N37" s="51">
        <v>-176390.5704626012</v>
      </c>
      <c r="O37" s="38">
        <v>41793</v>
      </c>
      <c r="P37" s="38">
        <v>-10430.505513209442</v>
      </c>
      <c r="Q37" s="38">
        <v>-275781.17108927877</v>
      </c>
      <c r="R37" s="38"/>
      <c r="S37" s="38"/>
      <c r="T37" s="58">
        <v>1490740.7802046519</v>
      </c>
      <c r="U37" s="38" t="s">
        <v>97</v>
      </c>
      <c r="V37" s="38">
        <v>1116335.9198201378</v>
      </c>
      <c r="W37" s="38"/>
      <c r="X37" s="38">
        <v>-189642.2948106574</v>
      </c>
      <c r="Y37" s="38"/>
      <c r="Z37" s="38">
        <v>0</v>
      </c>
      <c r="AA37" s="38">
        <v>-51667.34845238167</v>
      </c>
      <c r="AB37" s="38"/>
      <c r="AC37" s="59">
        <v>-68325</v>
      </c>
      <c r="AD37" s="38"/>
      <c r="AE37" s="59">
        <v>191503.83265152527</v>
      </c>
      <c r="AF37" s="59">
        <v>1846129.0563486759</v>
      </c>
      <c r="AG37" s="38">
        <v>680182</v>
      </c>
      <c r="AH37" s="38">
        <v>165844.3571593985</v>
      </c>
      <c r="AI37" s="38">
        <v>125768</v>
      </c>
      <c r="AJ37" s="56">
        <f t="shared" si="6"/>
        <v>5403560.737039862</v>
      </c>
      <c r="AK37" s="56">
        <f t="shared" si="7"/>
        <v>100047495.81569177</v>
      </c>
      <c r="AL37" s="39">
        <f t="shared" si="8"/>
        <v>94643935.0786519</v>
      </c>
      <c r="AM37" s="56">
        <f t="shared" si="9"/>
        <v>5403560.737039862</v>
      </c>
      <c r="AN37" s="56">
        <f t="shared" si="10"/>
        <v>100047495.81569177</v>
      </c>
      <c r="AO37" s="40">
        <v>305857.002</v>
      </c>
      <c r="AP37" s="56">
        <f t="shared" si="11"/>
        <v>100353352.81769177</v>
      </c>
      <c r="AQ37" s="38"/>
      <c r="AR37" s="41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</row>
    <row r="38" spans="1:56" ht="12.75">
      <c r="A38" s="30">
        <f t="shared" si="2"/>
        <v>24</v>
      </c>
      <c r="B38" s="31" t="s">
        <v>71</v>
      </c>
      <c r="C38" s="38">
        <v>190245449.44014102</v>
      </c>
      <c r="D38" s="38"/>
      <c r="E38" s="38">
        <v>32938779.552809265</v>
      </c>
      <c r="F38" s="38"/>
      <c r="G38" s="38"/>
      <c r="H38" s="38">
        <v>-275496.66</v>
      </c>
      <c r="I38" s="38"/>
      <c r="J38" s="38"/>
      <c r="K38" s="38"/>
      <c r="L38" s="38"/>
      <c r="M38" s="38"/>
      <c r="N38" s="51">
        <v>-2011849.9165600669</v>
      </c>
      <c r="O38" s="38"/>
      <c r="P38" s="38"/>
      <c r="Q38" s="38"/>
      <c r="R38" s="38"/>
      <c r="S38" s="38"/>
      <c r="T38" s="38"/>
      <c r="U38" s="38">
        <v>-1059158.0399899296</v>
      </c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49">
        <f t="shared" si="6"/>
        <v>29592274.936259266</v>
      </c>
      <c r="AK38" s="49">
        <f t="shared" si="7"/>
        <v>219837724.3764003</v>
      </c>
      <c r="AL38" s="39">
        <f t="shared" si="8"/>
        <v>190245449.44014102</v>
      </c>
      <c r="AM38" s="49">
        <f t="shared" si="9"/>
        <v>29592274.936259266</v>
      </c>
      <c r="AN38" s="49">
        <f t="shared" si="10"/>
        <v>219837724.3764003</v>
      </c>
      <c r="AO38" s="39"/>
      <c r="AP38" s="49">
        <f t="shared" si="11"/>
        <v>219837724.3764003</v>
      </c>
      <c r="AQ38" s="38"/>
      <c r="AR38" s="41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</row>
    <row r="39" spans="1:56" ht="12.75">
      <c r="A39" s="30">
        <f t="shared" si="2"/>
        <v>25</v>
      </c>
      <c r="B39" s="31" t="s">
        <v>113</v>
      </c>
      <c r="C39" s="38">
        <v>40184320.893569</v>
      </c>
      <c r="D39" s="38"/>
      <c r="E39" s="38"/>
      <c r="F39" s="38"/>
      <c r="G39" s="38"/>
      <c r="H39" s="38"/>
      <c r="I39" s="38"/>
      <c r="K39" s="38"/>
      <c r="L39" s="38"/>
      <c r="M39" s="38">
        <v>-0.25999999046325684</v>
      </c>
      <c r="N39" s="51">
        <v>-236432.24976610002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49">
        <f t="shared" si="6"/>
        <v>-236432.5097660905</v>
      </c>
      <c r="AK39" s="49">
        <f t="shared" si="7"/>
        <v>39947888.38380291</v>
      </c>
      <c r="AL39" s="39">
        <f t="shared" si="8"/>
        <v>40184320.893569</v>
      </c>
      <c r="AM39" s="49">
        <f t="shared" si="9"/>
        <v>-236432.5097660905</v>
      </c>
      <c r="AN39" s="49">
        <f t="shared" si="10"/>
        <v>39947888.38380291</v>
      </c>
      <c r="AO39" s="39"/>
      <c r="AP39" s="49">
        <f t="shared" si="11"/>
        <v>39947888.38380291</v>
      </c>
      <c r="AQ39" s="38"/>
      <c r="AR39" s="41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</row>
    <row r="40" spans="1:56" ht="12.75">
      <c r="A40" s="30">
        <f t="shared" si="2"/>
        <v>26</v>
      </c>
      <c r="B40" s="54" t="s">
        <v>114</v>
      </c>
      <c r="C40" s="38">
        <v>17493030.99</v>
      </c>
      <c r="D40" s="38"/>
      <c r="E40" s="38"/>
      <c r="F40" s="38"/>
      <c r="G40" s="38"/>
      <c r="H40" s="38"/>
      <c r="I40" s="38"/>
      <c r="J40" s="38">
        <v>-520924.65980769135</v>
      </c>
      <c r="K40" s="38"/>
      <c r="L40" s="38"/>
      <c r="M40" s="38"/>
      <c r="N40" s="51">
        <v>-31373.78914627083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 t="s">
        <v>97</v>
      </c>
      <c r="AE40" s="38"/>
      <c r="AF40" s="38"/>
      <c r="AG40" s="38"/>
      <c r="AH40" s="38"/>
      <c r="AI40" s="38"/>
      <c r="AJ40" s="49">
        <f t="shared" si="6"/>
        <v>-552298.4489539622</v>
      </c>
      <c r="AK40" s="49">
        <f t="shared" si="7"/>
        <v>16940732.541046035</v>
      </c>
      <c r="AL40" s="39">
        <f t="shared" si="8"/>
        <v>17493030.99</v>
      </c>
      <c r="AM40" s="49">
        <f t="shared" si="9"/>
        <v>-552298.4489539622</v>
      </c>
      <c r="AN40" s="49">
        <f t="shared" si="10"/>
        <v>16940732.541046035</v>
      </c>
      <c r="AO40" s="39"/>
      <c r="AP40" s="49">
        <f t="shared" si="11"/>
        <v>16940732.541046035</v>
      </c>
      <c r="AQ40" s="38"/>
      <c r="AR40" s="41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1:56" ht="12.75">
      <c r="A41" s="30">
        <f t="shared" si="2"/>
        <v>27</v>
      </c>
      <c r="B41" s="31" t="s">
        <v>115</v>
      </c>
      <c r="C41" s="38">
        <v>30169560.11</v>
      </c>
      <c r="D41" s="38"/>
      <c r="E41" s="38"/>
      <c r="F41" s="38">
        <v>680129.0439538461</v>
      </c>
      <c r="G41" s="38"/>
      <c r="H41" s="38"/>
      <c r="I41" s="38"/>
      <c r="J41" s="38"/>
      <c r="K41" s="38"/>
      <c r="L41" s="38"/>
      <c r="M41" s="38">
        <v>-5285875.896614986</v>
      </c>
      <c r="N41" s="51">
        <v>-80128.60880943395</v>
      </c>
      <c r="O41" s="38"/>
      <c r="P41" s="38">
        <v>-7273471</v>
      </c>
      <c r="Q41" s="38">
        <v>-21591916</v>
      </c>
      <c r="R41" s="38"/>
      <c r="S41" s="38"/>
      <c r="T41" s="38">
        <v>5360249.57</v>
      </c>
      <c r="U41" s="38"/>
      <c r="V41" s="38"/>
      <c r="W41" s="38"/>
      <c r="X41" s="38"/>
      <c r="Y41" s="38"/>
      <c r="Z41" s="38"/>
      <c r="AA41" s="38"/>
      <c r="AB41" s="38"/>
      <c r="AC41" s="38"/>
      <c r="AD41" s="38">
        <v>1582024.8166666673</v>
      </c>
      <c r="AE41" s="38"/>
      <c r="AF41" s="38"/>
      <c r="AG41" s="38"/>
      <c r="AH41" s="38"/>
      <c r="AI41" s="38"/>
      <c r="AJ41" s="49">
        <f t="shared" si="6"/>
        <v>-26608988.074803907</v>
      </c>
      <c r="AK41" s="49">
        <f t="shared" si="7"/>
        <v>3560572.035196092</v>
      </c>
      <c r="AL41" s="39">
        <f t="shared" si="8"/>
        <v>30169560.11</v>
      </c>
      <c r="AM41" s="49">
        <f t="shared" si="9"/>
        <v>-26608988.074803907</v>
      </c>
      <c r="AN41" s="49">
        <f t="shared" si="10"/>
        <v>3560572.035196092</v>
      </c>
      <c r="AO41" s="39"/>
      <c r="AP41" s="49">
        <f t="shared" si="11"/>
        <v>3560572.035196092</v>
      </c>
      <c r="AQ41" s="38"/>
      <c r="AR41" s="41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</row>
    <row r="42" spans="1:56" ht="12.75">
      <c r="A42" s="30">
        <f t="shared" si="2"/>
        <v>28</v>
      </c>
      <c r="B42" s="3" t="s">
        <v>21</v>
      </c>
      <c r="C42" s="38">
        <v>166953096.899999</v>
      </c>
      <c r="I42" s="45">
        <v>-166953096.899999</v>
      </c>
      <c r="N42" s="51"/>
      <c r="AJ42" s="49">
        <f t="shared" si="6"/>
        <v>-166953096.899999</v>
      </c>
      <c r="AK42" s="49">
        <f t="shared" si="7"/>
        <v>0</v>
      </c>
      <c r="AL42" s="39">
        <f t="shared" si="8"/>
        <v>166953096.899999</v>
      </c>
      <c r="AM42" s="49">
        <f t="shared" si="9"/>
        <v>-166953096.899999</v>
      </c>
      <c r="AN42" s="49">
        <f t="shared" si="10"/>
        <v>0</v>
      </c>
      <c r="AO42" s="39"/>
      <c r="AP42" s="49">
        <f t="shared" si="11"/>
        <v>0</v>
      </c>
      <c r="AQ42" s="38"/>
      <c r="AR42" s="41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</row>
    <row r="43" spans="1:56" ht="13.5">
      <c r="A43" s="30">
        <f t="shared" si="2"/>
        <v>29</v>
      </c>
      <c r="B43" s="31" t="s">
        <v>116</v>
      </c>
      <c r="C43" s="38">
        <v>193255906.606986</v>
      </c>
      <c r="D43" s="38">
        <v>26145.666603698653</v>
      </c>
      <c r="E43" s="39">
        <v>2967100.906250939</v>
      </c>
      <c r="F43" s="39"/>
      <c r="G43" s="38">
        <v>154131.33589999983</v>
      </c>
      <c r="H43" s="38"/>
      <c r="I43" s="38"/>
      <c r="J43" s="38"/>
      <c r="K43" s="38"/>
      <c r="L43" s="39"/>
      <c r="M43" s="39"/>
      <c r="N43" s="51">
        <v>-463312.61875581724</v>
      </c>
      <c r="O43" s="38">
        <v>805724</v>
      </c>
      <c r="P43" s="38">
        <v>-201089.71578916482</v>
      </c>
      <c r="Q43" s="39">
        <v>-76449191.24443021</v>
      </c>
      <c r="R43" s="38"/>
      <c r="S43" s="38"/>
      <c r="T43" s="38">
        <v>-27777.135509384763</v>
      </c>
      <c r="U43" s="38"/>
      <c r="V43" s="38"/>
      <c r="W43" s="38"/>
      <c r="X43" s="39">
        <v>-56310.824413480994</v>
      </c>
      <c r="Y43" s="38">
        <v>5169110.079999998</v>
      </c>
      <c r="Z43" s="38">
        <v>309198.422784999</v>
      </c>
      <c r="AA43" s="38"/>
      <c r="AB43" s="38"/>
      <c r="AC43" s="38"/>
      <c r="AD43" s="38"/>
      <c r="AE43" s="38"/>
      <c r="AF43" s="38"/>
      <c r="AG43" s="38">
        <v>196920</v>
      </c>
      <c r="AH43" s="38"/>
      <c r="AI43" s="38"/>
      <c r="AJ43" s="49">
        <f t="shared" si="6"/>
        <v>-67569351.12735842</v>
      </c>
      <c r="AK43" s="49">
        <f t="shared" si="7"/>
        <v>125686555.47962756</v>
      </c>
      <c r="AL43" s="39">
        <f t="shared" si="8"/>
        <v>193255906.606986</v>
      </c>
      <c r="AM43" s="49">
        <f t="shared" si="9"/>
        <v>-67569351.12735842</v>
      </c>
      <c r="AN43" s="49">
        <f t="shared" si="10"/>
        <v>125686555.47962756</v>
      </c>
      <c r="AO43" s="40">
        <v>5896617.141558</v>
      </c>
      <c r="AP43" s="56">
        <f t="shared" si="11"/>
        <v>131583172.62118557</v>
      </c>
      <c r="AQ43" s="38"/>
      <c r="AR43" s="41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</row>
    <row r="44" spans="1:56" ht="13.5">
      <c r="A44" s="30">
        <f t="shared" si="2"/>
        <v>30</v>
      </c>
      <c r="B44" s="31" t="s">
        <v>117</v>
      </c>
      <c r="C44" s="38">
        <v>16263334</v>
      </c>
      <c r="D44" s="42">
        <v>53864189.362094454</v>
      </c>
      <c r="E44" s="38">
        <v>-18577935</v>
      </c>
      <c r="F44" s="38">
        <v>-238045</v>
      </c>
      <c r="G44" s="38">
        <v>-53945.96756499994</v>
      </c>
      <c r="H44" s="38">
        <v>96424</v>
      </c>
      <c r="I44" s="38"/>
      <c r="J44" s="38">
        <v>726661.5118493594</v>
      </c>
      <c r="K44" s="38">
        <v>7247900</v>
      </c>
      <c r="L44" s="38">
        <v>-2480823</v>
      </c>
      <c r="M44" s="38">
        <v>1983324.1376712278</v>
      </c>
      <c r="N44" s="51">
        <v>1410886.4394870745</v>
      </c>
      <c r="O44" s="38">
        <v>6984616</v>
      </c>
      <c r="P44" s="38">
        <v>802520</v>
      </c>
      <c r="Q44" s="38">
        <v>-165008.8548358321</v>
      </c>
      <c r="R44" s="38">
        <v>-81996936.198215</v>
      </c>
      <c r="S44" s="38">
        <v>-55619943.767639995</v>
      </c>
      <c r="T44" s="42">
        <v>-2321499</v>
      </c>
      <c r="U44" s="38">
        <v>370705.31399647536</v>
      </c>
      <c r="V44" s="38">
        <v>-390718</v>
      </c>
      <c r="W44" s="38">
        <v>882097</v>
      </c>
      <c r="X44" s="38">
        <v>259656</v>
      </c>
      <c r="Y44" s="38">
        <v>-1809189</v>
      </c>
      <c r="Z44" s="38">
        <v>-108219</v>
      </c>
      <c r="AA44" s="38">
        <v>18083.571958333585</v>
      </c>
      <c r="AB44" s="38"/>
      <c r="AC44" s="35">
        <v>23913.75</v>
      </c>
      <c r="AD44" s="38">
        <v>-553708.6858333335</v>
      </c>
      <c r="AE44" s="38">
        <v>-67026.34142803385</v>
      </c>
      <c r="AF44" s="38">
        <v>-646145.1697220365</v>
      </c>
      <c r="AG44" s="38">
        <v>-1151561.25</v>
      </c>
      <c r="AH44" s="38">
        <v>-58046</v>
      </c>
      <c r="AI44" s="38">
        <v>-44019</v>
      </c>
      <c r="AJ44" s="56">
        <f t="shared" si="6"/>
        <v>-91611792.14818229</v>
      </c>
      <c r="AK44" s="56">
        <f t="shared" si="7"/>
        <v>-75348458.14818229</v>
      </c>
      <c r="AL44" s="39">
        <f t="shared" si="8"/>
        <v>16263334</v>
      </c>
      <c r="AM44" s="56">
        <f t="shared" si="9"/>
        <v>-91611792.14818229</v>
      </c>
      <c r="AN44" s="56">
        <f t="shared" si="10"/>
        <v>-75348458.14818229</v>
      </c>
      <c r="AO44" s="40">
        <v>51116198.530749</v>
      </c>
      <c r="AP44" s="56">
        <f t="shared" si="11"/>
        <v>-24232259.617433287</v>
      </c>
      <c r="AQ44" s="38"/>
      <c r="AR44" s="53"/>
      <c r="AS44" s="60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</row>
    <row r="45" spans="1:56" ht="12.75">
      <c r="A45" s="30">
        <f t="shared" si="2"/>
        <v>31</v>
      </c>
      <c r="B45" s="3" t="s">
        <v>118</v>
      </c>
      <c r="C45" s="61">
        <v>-32436237.481</v>
      </c>
      <c r="D45" s="43"/>
      <c r="E45" s="49"/>
      <c r="F45" s="49"/>
      <c r="G45" s="43"/>
      <c r="H45" s="49"/>
      <c r="I45" s="38">
        <v>58433583.91499964</v>
      </c>
      <c r="J45" s="43"/>
      <c r="K45" s="49"/>
      <c r="L45" s="49"/>
      <c r="M45" s="49"/>
      <c r="N45" s="39"/>
      <c r="O45" s="43"/>
      <c r="P45" s="43"/>
      <c r="Q45" s="49"/>
      <c r="R45" s="43">
        <v>142468486.879216</v>
      </c>
      <c r="S45" s="43"/>
      <c r="T45" s="43"/>
      <c r="U45" s="43"/>
      <c r="V45" s="49"/>
      <c r="W45" s="43"/>
      <c r="X45" s="49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>
        <f t="shared" si="6"/>
        <v>200902070.79421562</v>
      </c>
      <c r="AK45" s="43">
        <f t="shared" si="7"/>
        <v>168465833.3132156</v>
      </c>
      <c r="AL45" s="39">
        <f t="shared" si="8"/>
        <v>-32436237.481</v>
      </c>
      <c r="AM45" s="43">
        <f t="shared" si="9"/>
        <v>200902070.79421562</v>
      </c>
      <c r="AN45" s="43">
        <f t="shared" si="10"/>
        <v>168465833.3132156</v>
      </c>
      <c r="AO45" s="39"/>
      <c r="AP45" s="43">
        <f t="shared" si="11"/>
        <v>168465833.3132156</v>
      </c>
      <c r="AQ45" s="38"/>
      <c r="AR45" s="41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</row>
    <row r="46" spans="1:56" ht="13.5">
      <c r="A46" s="30">
        <f t="shared" si="2"/>
        <v>32</v>
      </c>
      <c r="B46" s="31" t="s">
        <v>119</v>
      </c>
      <c r="C46" s="62">
        <f aca="true" t="shared" si="12" ref="C46:AI46">SUM(C29:C45)</f>
        <v>2157226079.9495025</v>
      </c>
      <c r="D46" s="63">
        <f t="shared" si="12"/>
        <v>-253645219.10335773</v>
      </c>
      <c r="E46" s="62">
        <f t="shared" si="12"/>
        <v>39435507.140243806</v>
      </c>
      <c r="F46" s="62">
        <f t="shared" si="12"/>
        <v>442084.0439538461</v>
      </c>
      <c r="G46" s="62">
        <f t="shared" si="12"/>
        <v>100185.36833499989</v>
      </c>
      <c r="H46" s="62">
        <f t="shared" si="12"/>
        <v>-179072.65999999997</v>
      </c>
      <c r="I46" s="62">
        <f t="shared" si="12"/>
        <v>-108519512.98499936</v>
      </c>
      <c r="J46" s="62">
        <f>SUM(J29:J45)</f>
        <v>-1349514.236291667</v>
      </c>
      <c r="K46" s="62">
        <f t="shared" si="12"/>
        <v>-30284100</v>
      </c>
      <c r="L46" s="62">
        <f t="shared" si="12"/>
        <v>4607242.589499994</v>
      </c>
      <c r="M46" s="62">
        <f t="shared" si="12"/>
        <v>-3683316.25567514</v>
      </c>
      <c r="N46" s="62">
        <f t="shared" si="12"/>
        <v>-2294359.524583283</v>
      </c>
      <c r="O46" s="62">
        <f t="shared" si="12"/>
        <v>7924997</v>
      </c>
      <c r="P46" s="62">
        <f t="shared" si="12"/>
        <v>-6705647.8045527255</v>
      </c>
      <c r="Q46" s="62">
        <f t="shared" si="12"/>
        <v>-110960640.52851571</v>
      </c>
      <c r="R46" s="62">
        <f t="shared" si="12"/>
        <v>60471550.68100099</v>
      </c>
      <c r="S46" s="62">
        <f t="shared" si="12"/>
        <v>-55619943.767639995</v>
      </c>
      <c r="T46" s="63">
        <f t="shared" si="12"/>
        <v>4311355.846680547</v>
      </c>
      <c r="U46" s="62">
        <f t="shared" si="12"/>
        <v>-688452.7259934542</v>
      </c>
      <c r="V46" s="62">
        <f t="shared" si="12"/>
        <v>725617.9198201378</v>
      </c>
      <c r="W46" s="62">
        <f t="shared" si="12"/>
        <v>-1638181</v>
      </c>
      <c r="X46" s="62">
        <f t="shared" si="12"/>
        <v>-482219.6365044038</v>
      </c>
      <c r="Y46" s="62">
        <f t="shared" si="12"/>
        <v>3359921.079999998</v>
      </c>
      <c r="Z46" s="62">
        <f t="shared" si="12"/>
        <v>200979.422784999</v>
      </c>
      <c r="AA46" s="62">
        <f t="shared" si="12"/>
        <v>-33583.776494048085</v>
      </c>
      <c r="AB46" s="62">
        <f t="shared" si="12"/>
        <v>47149</v>
      </c>
      <c r="AC46" s="62">
        <f t="shared" si="12"/>
        <v>-44411.25</v>
      </c>
      <c r="AD46" s="62">
        <f t="shared" si="12"/>
        <v>1028316.1308333338</v>
      </c>
      <c r="AE46" s="62">
        <f t="shared" si="12"/>
        <v>124477.49122349142</v>
      </c>
      <c r="AF46" s="62">
        <f t="shared" si="12"/>
        <v>1199983.8866266394</v>
      </c>
      <c r="AG46" s="62">
        <f t="shared" si="12"/>
        <v>2138613.75</v>
      </c>
      <c r="AH46" s="62">
        <f t="shared" si="12"/>
        <v>107798.3571593985</v>
      </c>
      <c r="AI46" s="62">
        <f t="shared" si="12"/>
        <v>81749</v>
      </c>
      <c r="AJ46" s="63">
        <f t="shared" si="6"/>
        <v>-449820646.5464453</v>
      </c>
      <c r="AK46" s="63">
        <f aca="true" t="shared" si="13" ref="AK46:AP46">SUM(AK29:AK45)</f>
        <v>1707405433.4030576</v>
      </c>
      <c r="AL46" s="62">
        <f t="shared" si="13"/>
        <v>2157226079.9495025</v>
      </c>
      <c r="AM46" s="63">
        <f t="shared" si="13"/>
        <v>-449820646.5464453</v>
      </c>
      <c r="AN46" s="63">
        <f t="shared" si="13"/>
        <v>1707405433.403057</v>
      </c>
      <c r="AO46" s="63">
        <f t="shared" si="13"/>
        <v>57998286.932751</v>
      </c>
      <c r="AP46" s="63">
        <f t="shared" si="13"/>
        <v>1765403720.3358083</v>
      </c>
      <c r="AQ46" s="64"/>
      <c r="AR46" s="41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</row>
    <row r="47" spans="1:56" ht="13.5">
      <c r="A47" s="30">
        <f t="shared" si="2"/>
        <v>33</v>
      </c>
      <c r="C47" s="45"/>
      <c r="D47" s="46" t="s">
        <v>97</v>
      </c>
      <c r="E47" s="45"/>
      <c r="F47" s="45"/>
      <c r="G47" s="45" t="s">
        <v>97</v>
      </c>
      <c r="H47" s="45"/>
      <c r="I47" s="45"/>
      <c r="J47" s="45" t="s">
        <v>97</v>
      </c>
      <c r="K47" s="45"/>
      <c r="L47" s="45"/>
      <c r="M47" s="45"/>
      <c r="N47" s="39" t="s">
        <v>97</v>
      </c>
      <c r="O47" s="45" t="s">
        <v>97</v>
      </c>
      <c r="P47" s="45" t="s">
        <v>97</v>
      </c>
      <c r="Q47" s="45"/>
      <c r="R47" s="45" t="s">
        <v>97</v>
      </c>
      <c r="S47" s="45" t="s">
        <v>97</v>
      </c>
      <c r="T47" s="46" t="s">
        <v>97</v>
      </c>
      <c r="U47" s="45"/>
      <c r="V47" s="45"/>
      <c r="W47" s="45" t="s">
        <v>97</v>
      </c>
      <c r="X47" s="45"/>
      <c r="Y47" s="45" t="s">
        <v>97</v>
      </c>
      <c r="Z47" s="45" t="s">
        <v>97</v>
      </c>
      <c r="AA47" s="45" t="s">
        <v>97</v>
      </c>
      <c r="AB47" s="45" t="s">
        <v>97</v>
      </c>
      <c r="AC47" s="45" t="s">
        <v>97</v>
      </c>
      <c r="AD47" s="45" t="s">
        <v>97</v>
      </c>
      <c r="AE47" s="45"/>
      <c r="AF47" s="45"/>
      <c r="AG47" s="45" t="s">
        <v>97</v>
      </c>
      <c r="AH47" s="45" t="s">
        <v>97</v>
      </c>
      <c r="AI47" s="45" t="s">
        <v>97</v>
      </c>
      <c r="AJ47" s="46"/>
      <c r="AK47" s="46"/>
      <c r="AL47" s="39"/>
      <c r="AM47" s="46"/>
      <c r="AN47" s="46"/>
      <c r="AO47" s="40"/>
      <c r="AP47" s="46"/>
      <c r="AQ47" s="45"/>
      <c r="AR47" s="41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</row>
    <row r="48" spans="1:56" ht="13.5">
      <c r="A48" s="30">
        <f t="shared" si="2"/>
        <v>34</v>
      </c>
      <c r="B48" s="31" t="s">
        <v>120</v>
      </c>
      <c r="C48" s="35">
        <f aca="true" t="shared" si="14" ref="C48:AP48">C20-C46</f>
        <v>117427311.31048775</v>
      </c>
      <c r="D48" s="36">
        <f t="shared" si="14"/>
        <v>100033494.52960402</v>
      </c>
      <c r="E48" s="35">
        <f t="shared" si="14"/>
        <v>-39435507.140243806</v>
      </c>
      <c r="F48" s="35">
        <f t="shared" si="14"/>
        <v>-442084.0439538461</v>
      </c>
      <c r="G48" s="35">
        <f t="shared" si="14"/>
        <v>-100185.36833499989</v>
      </c>
      <c r="H48" s="35">
        <f t="shared" si="14"/>
        <v>179072.65999999997</v>
      </c>
      <c r="I48" s="35">
        <f t="shared" si="14"/>
        <v>108519512.98499936</v>
      </c>
      <c r="J48" s="35">
        <f t="shared" si="14"/>
        <v>1349514.236291667</v>
      </c>
      <c r="K48" s="35">
        <f t="shared" si="14"/>
        <v>30284100</v>
      </c>
      <c r="L48" s="35">
        <f t="shared" si="14"/>
        <v>-4607242.589499994</v>
      </c>
      <c r="M48" s="35">
        <f t="shared" si="14"/>
        <v>3683316.25567514</v>
      </c>
      <c r="N48" s="35">
        <f t="shared" si="14"/>
        <v>2294359.524583283</v>
      </c>
      <c r="O48" s="35">
        <f t="shared" si="14"/>
        <v>12971429.041821491</v>
      </c>
      <c r="P48" s="35">
        <f t="shared" si="14"/>
        <v>1490395.0479480047</v>
      </c>
      <c r="Q48" s="35">
        <f t="shared" si="14"/>
        <v>-306445.01612366736</v>
      </c>
      <c r="R48" s="35">
        <f t="shared" si="14"/>
        <v>-60471550.68100099</v>
      </c>
      <c r="S48" s="35">
        <f t="shared" si="14"/>
        <v>55619943.767639995</v>
      </c>
      <c r="T48" s="36">
        <f t="shared" si="14"/>
        <v>-4311355.846680547</v>
      </c>
      <c r="U48" s="35">
        <f t="shared" si="14"/>
        <v>688452.7259934542</v>
      </c>
      <c r="V48" s="35">
        <f t="shared" si="14"/>
        <v>-725617.9198201378</v>
      </c>
      <c r="W48" s="35">
        <f t="shared" si="14"/>
        <v>1638181</v>
      </c>
      <c r="X48" s="35">
        <f t="shared" si="14"/>
        <v>482219.6365044038</v>
      </c>
      <c r="Y48" s="35">
        <f t="shared" si="14"/>
        <v>-3359921.079999998</v>
      </c>
      <c r="Z48" s="35">
        <f t="shared" si="14"/>
        <v>-200979.422784999</v>
      </c>
      <c r="AA48" s="35">
        <f t="shared" si="14"/>
        <v>33583.776494048085</v>
      </c>
      <c r="AB48" s="35">
        <f t="shared" si="14"/>
        <v>-47149</v>
      </c>
      <c r="AC48" s="35">
        <f t="shared" si="14"/>
        <v>44411.25</v>
      </c>
      <c r="AD48" s="35">
        <f t="shared" si="14"/>
        <v>-1028316.1308333338</v>
      </c>
      <c r="AE48" s="35">
        <f t="shared" si="14"/>
        <v>-124477.49122349142</v>
      </c>
      <c r="AF48" s="35">
        <f t="shared" si="14"/>
        <v>-1199983.8866266394</v>
      </c>
      <c r="AG48" s="35">
        <f t="shared" si="14"/>
        <v>-2138613.75</v>
      </c>
      <c r="AH48" s="35">
        <f t="shared" si="14"/>
        <v>-107798.3571593985</v>
      </c>
      <c r="AI48" s="35">
        <f t="shared" si="14"/>
        <v>-81749</v>
      </c>
      <c r="AJ48" s="36">
        <f t="shared" si="14"/>
        <v>200623009.713269</v>
      </c>
      <c r="AK48" s="36">
        <f t="shared" si="14"/>
        <v>318050321.02375627</v>
      </c>
      <c r="AL48" s="35">
        <f t="shared" si="14"/>
        <v>117427311.31048775</v>
      </c>
      <c r="AM48" s="36">
        <f t="shared" si="14"/>
        <v>200623009.713269</v>
      </c>
      <c r="AN48" s="36">
        <f t="shared" si="14"/>
        <v>318050321.02375674</v>
      </c>
      <c r="AO48" s="36">
        <f t="shared" si="14"/>
        <v>94930214.067249</v>
      </c>
      <c r="AP48" s="35">
        <f t="shared" si="14"/>
        <v>412980535.0910053</v>
      </c>
      <c r="AQ48" s="35"/>
      <c r="AR48" s="41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</row>
    <row r="49" spans="1:56" ht="13.5">
      <c r="A49" s="30">
        <f t="shared" si="2"/>
        <v>35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 t="s">
        <v>97</v>
      </c>
      <c r="AO49" s="65"/>
      <c r="AP49" s="65" t="s">
        <v>97</v>
      </c>
      <c r="AQ49" s="65"/>
      <c r="AR49" s="41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</row>
    <row r="50" spans="1:56" ht="12.75">
      <c r="A50" s="30">
        <f t="shared" si="2"/>
        <v>36</v>
      </c>
      <c r="B50" s="31" t="s">
        <v>121</v>
      </c>
      <c r="C50" s="35">
        <f>C61</f>
        <v>4100870912.6196504</v>
      </c>
      <c r="D50" s="35">
        <v>0</v>
      </c>
      <c r="E50" s="35">
        <v>687710765.0434923</v>
      </c>
      <c r="F50" s="35">
        <v>110538909.02496499</v>
      </c>
      <c r="G50" s="35">
        <v>0</v>
      </c>
      <c r="H50" s="35">
        <v>-3370636</v>
      </c>
      <c r="I50" s="35">
        <v>0</v>
      </c>
      <c r="J50" s="35">
        <v>0</v>
      </c>
      <c r="K50" s="35">
        <v>-56496129.25</v>
      </c>
      <c r="L50" s="35">
        <v>135630302.1673249</v>
      </c>
      <c r="M50" s="35">
        <v>-19546417.706488293</v>
      </c>
      <c r="N50" s="35">
        <v>-50346992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-233768.7200889875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f>SUM(D50:AI50)</f>
        <v>803886032.559205</v>
      </c>
      <c r="AK50" s="35">
        <f>ROUND(AJ50+C50,0)+1</f>
        <v>4904756946</v>
      </c>
      <c r="AL50" s="35">
        <f>C50</f>
        <v>4100870912.6196504</v>
      </c>
      <c r="AM50" s="35">
        <f>AJ50</f>
        <v>803886032.559205</v>
      </c>
      <c r="AN50" s="35">
        <f>AK50</f>
        <v>4904756946</v>
      </c>
      <c r="AO50" s="35">
        <v>0</v>
      </c>
      <c r="AP50" s="35">
        <f>SUM(AN50:AO50)</f>
        <v>4904756946</v>
      </c>
      <c r="AQ50" s="45"/>
      <c r="AR50" s="41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</row>
    <row r="51" spans="1:56" ht="12.75">
      <c r="A51" s="30">
        <f t="shared" si="2"/>
        <v>37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R51" s="41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</row>
    <row r="52" spans="1:56" ht="13.5">
      <c r="A52" s="30">
        <f t="shared" si="2"/>
        <v>38</v>
      </c>
      <c r="B52" s="31" t="s">
        <v>122</v>
      </c>
      <c r="C52" s="67">
        <f>C48/C50</f>
        <v>0.028634725113908736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68">
        <f>AK48/AK50</f>
        <v>0.06484527664171766</v>
      </c>
      <c r="AL52" s="69">
        <f>AL48/AL50</f>
        <v>0.028634725113908736</v>
      </c>
      <c r="AM52" s="38"/>
      <c r="AN52" s="68">
        <f>AN48/AN50</f>
        <v>0.06484527664171776</v>
      </c>
      <c r="AO52" s="38"/>
      <c r="AP52" s="69">
        <f>AP48/AP50</f>
        <v>0.08420000004848463</v>
      </c>
      <c r="AQ52" s="70"/>
      <c r="AR52" s="41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</row>
    <row r="53" spans="1:56" ht="12.75">
      <c r="A53" s="30">
        <f t="shared" si="2"/>
        <v>39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 t="s">
        <v>97</v>
      </c>
      <c r="AP53" s="35"/>
      <c r="AR53" s="41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</row>
    <row r="54" spans="1:56" ht="12.75">
      <c r="A54" s="30">
        <f t="shared" si="2"/>
        <v>40</v>
      </c>
      <c r="B54" s="3" t="s">
        <v>123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 t="s">
        <v>97</v>
      </c>
      <c r="AP54" s="35"/>
      <c r="AR54" s="41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</row>
    <row r="55" spans="1:56" ht="12.75">
      <c r="A55" s="30">
        <f t="shared" si="2"/>
        <v>41</v>
      </c>
      <c r="B55" s="71" t="s">
        <v>124</v>
      </c>
      <c r="C55" s="35">
        <v>7157671290.748807</v>
      </c>
      <c r="D55" s="35">
        <v>0</v>
      </c>
      <c r="E55" s="35">
        <v>773432637.168031</v>
      </c>
      <c r="F55" s="35">
        <v>0</v>
      </c>
      <c r="G55" s="35">
        <v>0</v>
      </c>
      <c r="H55" s="35">
        <v>-4357020</v>
      </c>
      <c r="I55" s="35">
        <v>0</v>
      </c>
      <c r="J55" s="35">
        <v>0</v>
      </c>
      <c r="K55" s="35">
        <v>0</v>
      </c>
      <c r="L55" s="35">
        <v>0</v>
      </c>
      <c r="M55" s="35"/>
      <c r="N55" s="35">
        <f>N50-N58-N57-N56</f>
        <v>-75230110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f>T50-T56</f>
        <v>0</v>
      </c>
      <c r="U55" s="35">
        <v>-359644.18475228845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f>+AD50</f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f aca="true" t="shared" si="15" ref="AJ55:AJ60">SUM(D55:AI55)</f>
        <v>693485862.9832786</v>
      </c>
      <c r="AK55" s="35">
        <f>ROUND(+AJ55+C55,0)</f>
        <v>7851157154</v>
      </c>
      <c r="AL55" s="35">
        <f aca="true" t="shared" si="16" ref="AL55:AL60">C55</f>
        <v>7157671290.748807</v>
      </c>
      <c r="AM55" s="35">
        <f aca="true" t="shared" si="17" ref="AM55:AM60">+AJ55</f>
        <v>693485862.9832786</v>
      </c>
      <c r="AN55" s="35">
        <f aca="true" t="shared" si="18" ref="AN55:AN60">+AM55+AL55</f>
        <v>7851157153.732085</v>
      </c>
      <c r="AO55" s="35"/>
      <c r="AP55" s="35"/>
      <c r="AQ55" s="45"/>
      <c r="AR55" s="41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</row>
    <row r="56" spans="1:56" ht="12.75">
      <c r="A56" s="30">
        <f t="shared" si="2"/>
        <v>42</v>
      </c>
      <c r="B56" s="71" t="s">
        <v>125</v>
      </c>
      <c r="C56" s="61">
        <v>-2758182029.4807525</v>
      </c>
      <c r="D56" s="61"/>
      <c r="E56" s="61">
        <v>-17848252.050684582</v>
      </c>
      <c r="F56" s="61"/>
      <c r="G56" s="61"/>
      <c r="H56" s="61">
        <v>462883</v>
      </c>
      <c r="I56" s="61"/>
      <c r="J56" s="61"/>
      <c r="K56" s="61"/>
      <c r="L56" s="61"/>
      <c r="M56" s="61"/>
      <c r="N56" s="61">
        <v>25065430</v>
      </c>
      <c r="O56" s="61"/>
      <c r="P56" s="61"/>
      <c r="Q56" s="61"/>
      <c r="R56" s="61"/>
      <c r="S56" s="61"/>
      <c r="T56" s="61"/>
      <c r="U56" s="61">
        <v>125875.46466330095</v>
      </c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>
        <f t="shared" si="15"/>
        <v>7805936.413978718</v>
      </c>
      <c r="AK56" s="61">
        <f>ROUND(+AJ56+C56,0)</f>
        <v>-2750376093</v>
      </c>
      <c r="AL56" s="61">
        <f t="shared" si="16"/>
        <v>-2758182029.4807525</v>
      </c>
      <c r="AM56" s="61">
        <f t="shared" si="17"/>
        <v>7805936.413978718</v>
      </c>
      <c r="AN56" s="61">
        <f t="shared" si="18"/>
        <v>-2750376093.066774</v>
      </c>
      <c r="AO56" s="61"/>
      <c r="AP56" s="61"/>
      <c r="AQ56" s="45"/>
      <c r="AR56" s="41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</row>
    <row r="57" spans="1:56" ht="12.75">
      <c r="A57" s="30">
        <f t="shared" si="2"/>
        <v>43</v>
      </c>
      <c r="B57" s="3" t="s">
        <v>126</v>
      </c>
      <c r="C57" s="61">
        <v>241208022.97458333</v>
      </c>
      <c r="D57" s="61"/>
      <c r="E57" s="61"/>
      <c r="F57" s="61">
        <v>116371015.57686923</v>
      </c>
      <c r="G57" s="61"/>
      <c r="H57" s="61"/>
      <c r="I57" s="61"/>
      <c r="J57" s="61"/>
      <c r="K57" s="61">
        <v>-59395254</v>
      </c>
      <c r="L57" s="61">
        <v>153173246.20049992</v>
      </c>
      <c r="M57" s="61">
        <f>M50</f>
        <v>-19546417.706488293</v>
      </c>
      <c r="N57" s="61">
        <v>-6494531</v>
      </c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>
        <f t="shared" si="15"/>
        <v>184108059.07088086</v>
      </c>
      <c r="AK57" s="61">
        <f>ROUND(+AJ57+C57,0)</f>
        <v>425316082</v>
      </c>
      <c r="AL57" s="61">
        <f t="shared" si="16"/>
        <v>241208022.97458333</v>
      </c>
      <c r="AM57" s="61">
        <f t="shared" si="17"/>
        <v>184108059.07088086</v>
      </c>
      <c r="AN57" s="61">
        <f t="shared" si="18"/>
        <v>425316082.04546416</v>
      </c>
      <c r="AO57" s="61"/>
      <c r="AP57" s="61"/>
      <c r="AQ57" s="45"/>
      <c r="AR57" s="41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</row>
    <row r="58" spans="1:56" ht="12.75">
      <c r="A58" s="30">
        <f t="shared" si="2"/>
        <v>44</v>
      </c>
      <c r="B58" s="3" t="s">
        <v>127</v>
      </c>
      <c r="C58" s="61">
        <v>-656658556.6968611</v>
      </c>
      <c r="D58" s="61"/>
      <c r="E58" s="61">
        <v>-67873620.07385407</v>
      </c>
      <c r="F58" s="61">
        <v>-5832106.55190423</v>
      </c>
      <c r="G58" s="61"/>
      <c r="H58" s="61">
        <v>523501</v>
      </c>
      <c r="I58" s="61"/>
      <c r="J58" s="61"/>
      <c r="K58" s="61">
        <v>2899124.75</v>
      </c>
      <c r="L58" s="61">
        <v>-17542944.033175014</v>
      </c>
      <c r="M58" s="61">
        <v>0</v>
      </c>
      <c r="N58" s="61">
        <v>6312219</v>
      </c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>
        <f t="shared" si="15"/>
        <v>-81513825.90893331</v>
      </c>
      <c r="AK58" s="61">
        <f>ROUND(+AJ58+C58,0)</f>
        <v>-738172383</v>
      </c>
      <c r="AL58" s="61">
        <f t="shared" si="16"/>
        <v>-656658556.6968611</v>
      </c>
      <c r="AM58" s="61">
        <f t="shared" si="17"/>
        <v>-81513825.90893331</v>
      </c>
      <c r="AN58" s="61">
        <f t="shared" si="18"/>
        <v>-738172382.6057944</v>
      </c>
      <c r="AO58" s="61"/>
      <c r="AP58" s="61"/>
      <c r="AQ58" s="45"/>
      <c r="AR58" s="41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</row>
    <row r="59" spans="1:56" ht="12.75">
      <c r="A59" s="30">
        <f>A58+1</f>
        <v>45</v>
      </c>
      <c r="B59" s="3" t="s">
        <v>128</v>
      </c>
      <c r="C59" s="61">
        <v>204952588.93762287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>
        <v>0</v>
      </c>
      <c r="AB59" s="61">
        <v>0</v>
      </c>
      <c r="AC59" s="61"/>
      <c r="AD59" s="61"/>
      <c r="AE59" s="61"/>
      <c r="AF59" s="61"/>
      <c r="AG59" s="61"/>
      <c r="AH59" s="61"/>
      <c r="AI59" s="61"/>
      <c r="AJ59" s="61">
        <f t="shared" si="15"/>
        <v>0</v>
      </c>
      <c r="AK59" s="61">
        <f>ROUND(+AJ59+C59,0)</f>
        <v>204952589</v>
      </c>
      <c r="AL59" s="61">
        <f t="shared" si="16"/>
        <v>204952588.93762287</v>
      </c>
      <c r="AM59" s="61">
        <f t="shared" si="17"/>
        <v>0</v>
      </c>
      <c r="AN59" s="61">
        <f t="shared" si="18"/>
        <v>204952588.93762287</v>
      </c>
      <c r="AO59" s="61"/>
      <c r="AP59" s="61"/>
      <c r="AQ59" s="45"/>
      <c r="AR59" s="41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</row>
    <row r="60" spans="1:56" ht="12.75">
      <c r="A60" s="30">
        <f t="shared" si="2"/>
        <v>46</v>
      </c>
      <c r="B60" s="3" t="s">
        <v>129</v>
      </c>
      <c r="C60" s="61">
        <v>-88120403.86375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>
        <f t="shared" si="15"/>
        <v>0</v>
      </c>
      <c r="AK60" s="61">
        <f>ROUND(+AJ60+C60,0)+1</f>
        <v>-88120403</v>
      </c>
      <c r="AL60" s="61">
        <f t="shared" si="16"/>
        <v>-88120403.86375</v>
      </c>
      <c r="AM60" s="61">
        <f t="shared" si="17"/>
        <v>0</v>
      </c>
      <c r="AN60" s="61">
        <f t="shared" si="18"/>
        <v>-88120403.86375</v>
      </c>
      <c r="AO60" s="61"/>
      <c r="AP60" s="61"/>
      <c r="AQ60" s="45"/>
      <c r="AR60" s="41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</row>
    <row r="61" spans="1:56" ht="13.5" thickBot="1">
      <c r="A61" s="30">
        <f t="shared" si="2"/>
        <v>47</v>
      </c>
      <c r="B61" s="3" t="s">
        <v>130</v>
      </c>
      <c r="C61" s="72">
        <f aca="true" t="shared" si="19" ref="C61:AI61">SUM(C55:C60)</f>
        <v>4100870912.6196504</v>
      </c>
      <c r="D61" s="72">
        <f t="shared" si="19"/>
        <v>0</v>
      </c>
      <c r="E61" s="72">
        <f t="shared" si="19"/>
        <v>687710765.0434923</v>
      </c>
      <c r="F61" s="72">
        <f t="shared" si="19"/>
        <v>110538909.024965</v>
      </c>
      <c r="G61" s="72">
        <f t="shared" si="19"/>
        <v>0</v>
      </c>
      <c r="H61" s="72">
        <f t="shared" si="19"/>
        <v>-3370636</v>
      </c>
      <c r="I61" s="72">
        <f t="shared" si="19"/>
        <v>0</v>
      </c>
      <c r="J61" s="72">
        <f t="shared" si="19"/>
        <v>0</v>
      </c>
      <c r="K61" s="72">
        <f t="shared" si="19"/>
        <v>-56496129.25</v>
      </c>
      <c r="L61" s="72">
        <f t="shared" si="19"/>
        <v>135630302.1673249</v>
      </c>
      <c r="M61" s="72">
        <f t="shared" si="19"/>
        <v>-19546417.706488293</v>
      </c>
      <c r="N61" s="72">
        <f t="shared" si="19"/>
        <v>-50346992</v>
      </c>
      <c r="O61" s="72">
        <f t="shared" si="19"/>
        <v>0</v>
      </c>
      <c r="P61" s="72">
        <f t="shared" si="19"/>
        <v>0</v>
      </c>
      <c r="Q61" s="72">
        <f t="shared" si="19"/>
        <v>0</v>
      </c>
      <c r="R61" s="72">
        <f t="shared" si="19"/>
        <v>0</v>
      </c>
      <c r="S61" s="72">
        <f t="shared" si="19"/>
        <v>0</v>
      </c>
      <c r="T61" s="72">
        <f t="shared" si="19"/>
        <v>0</v>
      </c>
      <c r="U61" s="72">
        <f t="shared" si="19"/>
        <v>-233768.7200889875</v>
      </c>
      <c r="V61" s="72">
        <f t="shared" si="19"/>
        <v>0</v>
      </c>
      <c r="W61" s="72">
        <f t="shared" si="19"/>
        <v>0</v>
      </c>
      <c r="X61" s="72">
        <f t="shared" si="19"/>
        <v>0</v>
      </c>
      <c r="Y61" s="72">
        <f t="shared" si="19"/>
        <v>0</v>
      </c>
      <c r="Z61" s="72">
        <f t="shared" si="19"/>
        <v>0</v>
      </c>
      <c r="AA61" s="72">
        <f t="shared" si="19"/>
        <v>0</v>
      </c>
      <c r="AB61" s="72">
        <f t="shared" si="19"/>
        <v>0</v>
      </c>
      <c r="AC61" s="72">
        <f t="shared" si="19"/>
        <v>0</v>
      </c>
      <c r="AD61" s="72">
        <f t="shared" si="19"/>
        <v>0</v>
      </c>
      <c r="AE61" s="72">
        <f t="shared" si="19"/>
        <v>0</v>
      </c>
      <c r="AF61" s="72">
        <f t="shared" si="19"/>
        <v>0</v>
      </c>
      <c r="AG61" s="72">
        <f t="shared" si="19"/>
        <v>0</v>
      </c>
      <c r="AH61" s="72">
        <f t="shared" si="19"/>
        <v>0</v>
      </c>
      <c r="AI61" s="72">
        <f t="shared" si="19"/>
        <v>0</v>
      </c>
      <c r="AJ61" s="72">
        <f>SUM(AJ55:AJ60)</f>
        <v>803886032.5592049</v>
      </c>
      <c r="AK61" s="72">
        <f>ROUND(SUM(AK55:AK60),0)</f>
        <v>4904756946</v>
      </c>
      <c r="AL61" s="72">
        <f>SUM(AL55:AL60)</f>
        <v>4100870912.6196504</v>
      </c>
      <c r="AM61" s="72">
        <f>SUM(AM55:AM60)</f>
        <v>803886032.5592049</v>
      </c>
      <c r="AN61" s="72">
        <f>SUM(AN55:AN60)+1</f>
        <v>4904756946.178855</v>
      </c>
      <c r="AO61" s="73"/>
      <c r="AP61" s="73"/>
      <c r="AQ61" s="45"/>
      <c r="AR61" s="41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</row>
    <row r="62" ht="13.5" thickTop="1">
      <c r="AP62" s="3"/>
    </row>
    <row r="63" ht="12.75">
      <c r="AP63" s="3"/>
    </row>
    <row r="64" ht="12.75">
      <c r="AP64" s="3"/>
    </row>
    <row r="65" ht="12.75">
      <c r="AP65" s="3"/>
    </row>
    <row r="66" ht="12.75">
      <c r="AP66" s="3"/>
    </row>
    <row r="67" ht="12.75">
      <c r="AP67" s="3"/>
    </row>
    <row r="68" ht="12.75">
      <c r="AP68" s="3"/>
    </row>
    <row r="69" ht="12.75">
      <c r="AP69" s="3"/>
    </row>
    <row r="70" ht="12.75">
      <c r="AP70" s="3"/>
    </row>
    <row r="71" ht="12.75">
      <c r="AP71" s="3"/>
    </row>
    <row r="72" ht="12.75">
      <c r="AP72" s="3"/>
    </row>
    <row r="73" ht="12.75">
      <c r="AP73" s="3"/>
    </row>
    <row r="74" ht="12.75">
      <c r="AP74" s="3"/>
    </row>
    <row r="75" ht="12.75">
      <c r="AP75" s="3"/>
    </row>
    <row r="76" ht="12.75">
      <c r="AP76" s="3"/>
    </row>
    <row r="77" ht="12.75">
      <c r="AP77" s="3"/>
    </row>
    <row r="78" ht="12.75">
      <c r="AP78" s="3"/>
    </row>
    <row r="79" ht="12.75">
      <c r="AP79" s="3"/>
    </row>
    <row r="80" ht="12.75">
      <c r="AP80" s="3"/>
    </row>
    <row r="81" ht="12.75">
      <c r="AP81" s="3"/>
    </row>
    <row r="82" ht="12.75">
      <c r="AP82" s="3"/>
    </row>
    <row r="83" ht="12.75">
      <c r="AP83" s="3"/>
    </row>
    <row r="84" ht="12.75">
      <c r="AP84" s="3"/>
    </row>
    <row r="85" ht="12.75">
      <c r="AP85" s="3"/>
    </row>
    <row r="90" ht="12.75">
      <c r="AL90" s="4"/>
    </row>
  </sheetData>
  <sheetProtection/>
  <printOptions horizontalCentered="1"/>
  <pageMargins left="0.45" right="0.46" top="0.48" bottom="0.58" header="0.24" footer="0.31"/>
  <pageSetup fitToWidth="0" horizontalDpi="600" verticalDpi="600" orientation="landscape" scale="69" r:id="rId1"/>
  <headerFooter alignWithMargins="0">
    <oddFooter>&amp;L&amp;"Times New Roman,Bold Italic"&amp;10Note:  Amounts presented in bold italic type have changed since the June 13 original filing.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sfree</dc:creator>
  <cp:keywords/>
  <dc:description/>
  <cp:lastModifiedBy>sfree</cp:lastModifiedBy>
  <cp:lastPrinted>2011-08-30T03:04:05Z</cp:lastPrinted>
  <dcterms:created xsi:type="dcterms:W3CDTF">2011-08-29T21:09:23Z</dcterms:created>
  <dcterms:modified xsi:type="dcterms:W3CDTF">2011-08-30T05:31:15Z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2011-09-01T00:00:00Z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