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4004C415-7D88-456A-A6C2-55AC13C50777}" xr6:coauthVersionLast="47" xr6:coauthVersionMax="47" xr10:uidLastSave="{00000000-0000-0000-0000-000000000000}"/>
  <bookViews>
    <workbookView xWindow="-120" yWindow="-120" windowWidth="20730" windowHeight="11160" xr2:uid="{7160AF18-3A9F-4F58-A154-F71390B5E311}"/>
  </bookViews>
  <sheets>
    <sheet name="Sheet1" sheetId="1" r:id="rId1"/>
    <sheet name="Tables" sheetId="4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Sheet1!$A$1:$N$51</definedName>
    <definedName name="_xlnm.Print_Area" localSheetId="1">Tables!$A$1:$H$41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4" l="1"/>
  <c r="H29" i="4" l="1"/>
  <c r="G29" i="4"/>
  <c r="F29" i="4"/>
  <c r="G14" i="4" l="1"/>
  <c r="H14" i="4"/>
  <c r="A20" i="1" l="1"/>
  <c r="A21" i="1" s="1"/>
  <c r="A22" i="1" s="1"/>
  <c r="A23" i="1" s="1"/>
  <c r="H31" i="1"/>
  <c r="K31" i="1" s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K35" i="1" l="1"/>
  <c r="N31" i="1"/>
  <c r="N35" i="1" s="1"/>
  <c r="H35" i="1"/>
  <c r="K39" i="1" l="1"/>
  <c r="K43" i="1"/>
  <c r="N39" i="1"/>
  <c r="N43" i="1"/>
  <c r="H39" i="1"/>
  <c r="H43" i="1"/>
  <c r="A11" i="1"/>
  <c r="A12" i="1" s="1"/>
  <c r="A13" i="1" s="1"/>
  <c r="A14" i="1" s="1"/>
  <c r="A15" i="1" s="1"/>
  <c r="A16" i="1" s="1"/>
  <c r="A17" i="1" s="1"/>
  <c r="A18" i="1" s="1"/>
  <c r="A19" i="1" s="1"/>
  <c r="H11" i="1" l="1"/>
  <c r="H15" i="1" s="1"/>
  <c r="H19" i="1" l="1"/>
  <c r="H23" i="1"/>
  <c r="K11" i="1"/>
  <c r="N11" i="1" l="1"/>
  <c r="N15" i="1" s="1"/>
  <c r="K15" i="1"/>
  <c r="K19" i="1" l="1"/>
  <c r="K23" i="1"/>
  <c r="N19" i="1"/>
  <c r="N23" i="1"/>
</calcChain>
</file>

<file path=xl/sharedStrings.xml><?xml version="1.0" encoding="utf-8"?>
<sst xmlns="http://schemas.openxmlformats.org/spreadsheetml/2006/main" count="77" uniqueCount="37">
  <si>
    <t>2019-2021</t>
  </si>
  <si>
    <t>Amount</t>
  </si>
  <si>
    <t>Inflation</t>
  </si>
  <si>
    <t>Public Counsel Calculation</t>
  </si>
  <si>
    <t>Adjustment (System)</t>
  </si>
  <si>
    <t>WA Electric Adjustment</t>
  </si>
  <si>
    <t>(a)</t>
  </si>
  <si>
    <t>(b)</t>
  </si>
  <si>
    <t>(c)</t>
  </si>
  <si>
    <t>(d)</t>
  </si>
  <si>
    <t>(e)</t>
  </si>
  <si>
    <t>(f)</t>
  </si>
  <si>
    <t>(g)</t>
  </si>
  <si>
    <t>(h)</t>
  </si>
  <si>
    <t>Avista Corporation</t>
  </si>
  <si>
    <t>Docket Nos. UE-220053 &amp; UG-220054</t>
  </si>
  <si>
    <r>
      <t xml:space="preserve">Average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</si>
  <si>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Rate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</si>
  <si>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Capital Additions</t>
  </si>
  <si>
    <r>
      <t xml:space="preserve">Avista Forecast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</si>
  <si>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WA Electric Allocation Factor 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</si>
  <si>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Source: </t>
  </si>
  <si>
    <t>Line #</t>
  </si>
  <si>
    <t>(2) Exhibit SC-9.</t>
  </si>
  <si>
    <t>(1) Exhibit SC-22, Schedule B.</t>
  </si>
  <si>
    <t xml:space="preserve">Avista Forecast </t>
  </si>
  <si>
    <t>(3) Exh, JMK-2.</t>
  </si>
  <si>
    <r>
      <t xml:space="preserve">WA Gas Allocation Factor </t>
    </r>
    <r>
      <rPr>
        <vertAlign val="superscript"/>
        <sz val="11"/>
        <color theme="1"/>
        <rFont val="Calibri"/>
        <family val="2"/>
        <scheme val="minor"/>
      </rPr>
      <t>4</t>
    </r>
  </si>
  <si>
    <t>WA Gas Adjustment</t>
  </si>
  <si>
    <t>Exhibit SC-35</t>
  </si>
  <si>
    <t>New Distribution Station Capacity and Station Rebuilds Programs - Adjustments to  Capital Additions for 2022-2024</t>
  </si>
  <si>
    <t>New Distribution Station Capacity:</t>
  </si>
  <si>
    <t>Station Rebuilds:</t>
  </si>
  <si>
    <t xml:space="preserve">Average </t>
  </si>
  <si>
    <t>Table 16 Distribution Station Capacity Capital Adjustments</t>
  </si>
  <si>
    <t>Table 17 Distribution Station Rebuilds Capital Adjustments</t>
  </si>
  <si>
    <t>(4) WP SC-24 New AVA-Exh-JBB-2 1-21-22 with PC Disallow.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</si>
</sst>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2" xfId="0" applyBorder="1"/>
    <xf numFmtId="10" fontId="0" fillId="0" borderId="1" xfId="3" applyNumberFormat="1" applyFont="1" applyBorder="1"/>
    <xf numFmtId="164" fontId="2" fillId="0" borderId="3" xfId="2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3" applyNumberFormat="1" applyFont="1" applyBorder="1"/>
    <xf numFmtId="164" fontId="2" fillId="0" borderId="0" xfId="2" applyNumberFormat="1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0" fillId="0" borderId="6" xfId="0" applyBorder="1"/>
    <xf numFmtId="164" fontId="0" fillId="0" borderId="0" xfId="2" applyNumberFormat="1" applyFont="1" applyBorder="1"/>
    <xf numFmtId="164" fontId="0" fillId="0" borderId="6" xfId="2" applyNumberFormat="1" applyFont="1" applyBorder="1"/>
    <xf numFmtId="165" fontId="0" fillId="0" borderId="6" xfId="1" applyNumberFormat="1" applyFont="1" applyBorder="1"/>
    <xf numFmtId="0" fontId="0" fillId="0" borderId="4" xfId="0" applyBorder="1"/>
    <xf numFmtId="0" fontId="2" fillId="0" borderId="8" xfId="0" applyFont="1" applyBorder="1"/>
    <xf numFmtId="0" fontId="0" fillId="0" borderId="7" xfId="0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0" fillId="0" borderId="1" xfId="0" applyBorder="1"/>
    <xf numFmtId="0" fontId="2" fillId="0" borderId="6" xfId="0" applyFont="1" applyBorder="1"/>
    <xf numFmtId="164" fontId="2" fillId="0" borderId="11" xfId="2" applyNumberFormat="1" applyFont="1" applyBorder="1"/>
    <xf numFmtId="0" fontId="0" fillId="0" borderId="12" xfId="0" applyBorder="1"/>
    <xf numFmtId="164" fontId="0" fillId="0" borderId="12" xfId="2" applyNumberFormat="1" applyFont="1" applyBorder="1"/>
    <xf numFmtId="165" fontId="0" fillId="0" borderId="13" xfId="1" applyNumberFormat="1" applyFont="1" applyBorder="1"/>
    <xf numFmtId="0" fontId="2" fillId="0" borderId="14" xfId="0" quotePrefix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/>
    <xf numFmtId="0" fontId="0" fillId="0" borderId="13" xfId="0" applyBorder="1"/>
    <xf numFmtId="164" fontId="2" fillId="0" borderId="10" xfId="2" applyNumberFormat="1" applyFont="1" applyBorder="1"/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892D4-58F3-44C7-B0B1-F80649479DAC}">
  <sheetPr>
    <pageSetUpPr fitToPage="1"/>
  </sheetPr>
  <dimension ref="A1:N51"/>
  <sheetViews>
    <sheetView tabSelected="1" topLeftCell="A19" workbookViewId="0">
      <selection activeCell="B52" sqref="B52"/>
    </sheetView>
  </sheetViews>
  <sheetFormatPr defaultRowHeight="15" x14ac:dyDescent="0.25"/>
  <cols>
    <col min="4" max="5" width="14.85546875" customWidth="1"/>
    <col min="6" max="6" width="2" customWidth="1"/>
    <col min="8" max="8" width="14" customWidth="1"/>
    <col min="9" max="9" width="2" customWidth="1"/>
    <col min="11" max="11" width="15" customWidth="1"/>
    <col min="12" max="12" width="2" customWidth="1"/>
    <col min="14" max="14" width="14.85546875" customWidth="1"/>
  </cols>
  <sheetData>
    <row r="1" spans="1:14" x14ac:dyDescent="0.25">
      <c r="A1" s="17" t="s">
        <v>14</v>
      </c>
      <c r="N1" s="18" t="s">
        <v>29</v>
      </c>
    </row>
    <row r="2" spans="1:14" x14ac:dyDescent="0.25">
      <c r="A2" t="s">
        <v>15</v>
      </c>
    </row>
    <row r="3" spans="1:14" x14ac:dyDescent="0.25">
      <c r="A3" s="1" t="s">
        <v>30</v>
      </c>
    </row>
    <row r="5" spans="1:14" x14ac:dyDescent="0.25">
      <c r="B5" s="52" t="s">
        <v>6</v>
      </c>
      <c r="C5" s="52"/>
      <c r="D5" s="52"/>
      <c r="E5" s="48" t="s">
        <v>7</v>
      </c>
      <c r="F5" s="48"/>
      <c r="G5" s="48" t="s">
        <v>8</v>
      </c>
      <c r="H5" s="48" t="s">
        <v>9</v>
      </c>
      <c r="I5" s="48"/>
      <c r="J5" s="48" t="s">
        <v>10</v>
      </c>
      <c r="K5" s="48" t="s">
        <v>11</v>
      </c>
      <c r="L5" s="48"/>
      <c r="M5" s="48" t="s">
        <v>12</v>
      </c>
      <c r="N5" s="48" t="s">
        <v>13</v>
      </c>
    </row>
    <row r="6" spans="1:14" x14ac:dyDescent="0.25">
      <c r="G6" s="51">
        <v>2022</v>
      </c>
      <c r="H6" s="51"/>
      <c r="I6" s="13"/>
      <c r="J6" s="51">
        <v>2023</v>
      </c>
      <c r="K6" s="51"/>
      <c r="L6" s="13"/>
      <c r="M6" s="51">
        <v>2024</v>
      </c>
      <c r="N6" s="51"/>
    </row>
    <row r="7" spans="1:14" x14ac:dyDescent="0.25">
      <c r="E7" s="2" t="s">
        <v>0</v>
      </c>
      <c r="F7" s="2"/>
      <c r="G7" s="3" t="s">
        <v>2</v>
      </c>
      <c r="H7" s="3"/>
      <c r="I7" s="3"/>
      <c r="J7" s="3" t="s">
        <v>2</v>
      </c>
      <c r="K7" s="3"/>
      <c r="L7" s="3"/>
      <c r="M7" s="3" t="s">
        <v>2</v>
      </c>
      <c r="N7" s="3"/>
    </row>
    <row r="8" spans="1:14" ht="17.25" x14ac:dyDescent="0.25">
      <c r="A8" t="s">
        <v>22</v>
      </c>
      <c r="E8" s="32" t="s">
        <v>16</v>
      </c>
      <c r="F8" s="3"/>
      <c r="G8" s="13" t="s">
        <v>17</v>
      </c>
      <c r="H8" s="13" t="s">
        <v>1</v>
      </c>
      <c r="I8" s="3"/>
      <c r="J8" s="13" t="s">
        <v>17</v>
      </c>
      <c r="K8" s="13" t="s">
        <v>1</v>
      </c>
      <c r="L8" s="3"/>
      <c r="M8" s="13" t="s">
        <v>17</v>
      </c>
      <c r="N8" s="13" t="s">
        <v>1</v>
      </c>
    </row>
    <row r="9" spans="1:14" x14ac:dyDescent="0.25">
      <c r="B9" s="1" t="s">
        <v>18</v>
      </c>
    </row>
    <row r="10" spans="1:14" x14ac:dyDescent="0.25">
      <c r="A10" s="4">
        <v>1</v>
      </c>
      <c r="B10" s="1" t="s">
        <v>31</v>
      </c>
    </row>
    <row r="11" spans="1:14" x14ac:dyDescent="0.25">
      <c r="A11" s="4">
        <f>+A10+1</f>
        <v>2</v>
      </c>
      <c r="B11" t="s">
        <v>3</v>
      </c>
      <c r="E11" s="7">
        <v>4710873</v>
      </c>
      <c r="F11" s="7"/>
      <c r="G11" s="6">
        <v>3.6999999999999998E-2</v>
      </c>
      <c r="H11" s="7">
        <f>+E11*(1+G11)</f>
        <v>4885175.301</v>
      </c>
      <c r="I11" s="7"/>
      <c r="J11" s="6">
        <v>2.4E-2</v>
      </c>
      <c r="K11" s="7">
        <f>+H11*(1+J11)</f>
        <v>5002419.5082240002</v>
      </c>
      <c r="L11" s="7"/>
      <c r="M11" s="6">
        <v>2.3E-2</v>
      </c>
      <c r="N11" s="7">
        <f>+K11*(1+M11)</f>
        <v>5117475.156913152</v>
      </c>
    </row>
    <row r="12" spans="1:14" x14ac:dyDescent="0.25">
      <c r="A12" s="4">
        <f t="shared" ref="A12:A23" si="0">+A11+1</f>
        <v>3</v>
      </c>
    </row>
    <row r="13" spans="1:14" ht="17.25" x14ac:dyDescent="0.25">
      <c r="A13" s="4">
        <f t="shared" si="0"/>
        <v>4</v>
      </c>
      <c r="B13" t="s">
        <v>19</v>
      </c>
      <c r="H13" s="9">
        <v>5765300</v>
      </c>
      <c r="I13" s="14"/>
      <c r="J13" s="8"/>
      <c r="K13" s="9">
        <v>11076449</v>
      </c>
      <c r="L13" s="14"/>
      <c r="M13" s="8"/>
      <c r="N13" s="8">
        <v>12701549</v>
      </c>
    </row>
    <row r="14" spans="1:14" x14ac:dyDescent="0.25">
      <c r="A14" s="4">
        <f t="shared" si="0"/>
        <v>5</v>
      </c>
      <c r="N14" s="10"/>
    </row>
    <row r="15" spans="1:14" x14ac:dyDescent="0.25">
      <c r="A15" s="4">
        <f t="shared" si="0"/>
        <v>6</v>
      </c>
      <c r="B15" t="s">
        <v>4</v>
      </c>
      <c r="H15" s="7">
        <f>+H11-H13</f>
        <v>-880124.69900000002</v>
      </c>
      <c r="I15" s="7"/>
      <c r="K15" s="7">
        <f>+K11-K13</f>
        <v>-6074029.4917759998</v>
      </c>
      <c r="L15" s="7"/>
      <c r="N15" s="7">
        <f>+N11-N13</f>
        <v>-7584073.843086848</v>
      </c>
    </row>
    <row r="16" spans="1:14" x14ac:dyDescent="0.25">
      <c r="A16" s="4">
        <f t="shared" si="0"/>
        <v>7</v>
      </c>
    </row>
    <row r="17" spans="1:14" ht="17.25" x14ac:dyDescent="0.25">
      <c r="A17" s="4">
        <f t="shared" si="0"/>
        <v>8</v>
      </c>
      <c r="B17" t="s">
        <v>20</v>
      </c>
      <c r="H17" s="11">
        <v>0.57519932546892527</v>
      </c>
      <c r="I17" s="15"/>
      <c r="K17" s="11">
        <v>0.88090772631192549</v>
      </c>
      <c r="L17" s="15"/>
      <c r="N17" s="11">
        <v>0.8296826359084235</v>
      </c>
    </row>
    <row r="18" spans="1:14" x14ac:dyDescent="0.25">
      <c r="A18" s="4">
        <f t="shared" si="0"/>
        <v>9</v>
      </c>
    </row>
    <row r="19" spans="1:14" x14ac:dyDescent="0.25">
      <c r="A19" s="4">
        <f t="shared" si="0"/>
        <v>10</v>
      </c>
      <c r="B19" s="1" t="s">
        <v>5</v>
      </c>
      <c r="C19" s="1"/>
      <c r="D19" s="1"/>
      <c r="E19" s="1"/>
      <c r="F19" s="1"/>
      <c r="G19" s="1"/>
      <c r="H19" s="12">
        <f>+H15*H17</f>
        <v>-506247.13319334091</v>
      </c>
      <c r="I19" s="16"/>
      <c r="J19" s="1"/>
      <c r="K19" s="12">
        <f>+K15*K17</f>
        <v>-5350659.5091519766</v>
      </c>
      <c r="L19" s="16"/>
      <c r="M19" s="1"/>
      <c r="N19" s="12">
        <f>+N15*N17</f>
        <v>-6292374.3770564236</v>
      </c>
    </row>
    <row r="20" spans="1:14" x14ac:dyDescent="0.25">
      <c r="A20" s="19">
        <f t="shared" si="0"/>
        <v>11</v>
      </c>
    </row>
    <row r="21" spans="1:14" ht="17.25" x14ac:dyDescent="0.25">
      <c r="A21" s="19">
        <f t="shared" si="0"/>
        <v>12</v>
      </c>
      <c r="B21" t="s">
        <v>27</v>
      </c>
      <c r="H21" s="11">
        <v>3.523886589351681E-2</v>
      </c>
      <c r="I21" s="15"/>
      <c r="K21" s="11">
        <v>0</v>
      </c>
      <c r="L21" s="15"/>
      <c r="N21" s="11">
        <v>9.5042009443100199E-3</v>
      </c>
    </row>
    <row r="22" spans="1:14" x14ac:dyDescent="0.25">
      <c r="A22" s="19">
        <f t="shared" si="0"/>
        <v>13</v>
      </c>
    </row>
    <row r="23" spans="1:14" x14ac:dyDescent="0.25">
      <c r="A23" s="19">
        <f t="shared" si="0"/>
        <v>14</v>
      </c>
      <c r="B23" s="1" t="s">
        <v>28</v>
      </c>
      <c r="H23" s="12">
        <f>+H15*H21</f>
        <v>-31014.59623763285</v>
      </c>
      <c r="I23" s="16"/>
      <c r="J23" s="1"/>
      <c r="K23" s="12">
        <f>+K15*K21</f>
        <v>0</v>
      </c>
      <c r="L23" s="16"/>
      <c r="M23" s="1"/>
      <c r="N23" s="12">
        <f>+N15*N21</f>
        <v>-72080.561781182943</v>
      </c>
    </row>
    <row r="26" spans="1:14" x14ac:dyDescent="0.25">
      <c r="G26" s="51">
        <v>2022</v>
      </c>
      <c r="H26" s="51"/>
      <c r="I26" s="13"/>
      <c r="J26" s="51">
        <v>2023</v>
      </c>
      <c r="K26" s="51"/>
      <c r="L26" s="13"/>
      <c r="M26" s="51">
        <v>2024</v>
      </c>
      <c r="N26" s="51"/>
    </row>
    <row r="27" spans="1:14" x14ac:dyDescent="0.25">
      <c r="E27" s="2" t="s">
        <v>0</v>
      </c>
      <c r="F27" s="2"/>
      <c r="G27" s="3" t="s">
        <v>2</v>
      </c>
      <c r="H27" s="3"/>
      <c r="I27" s="3"/>
      <c r="J27" s="3" t="s">
        <v>2</v>
      </c>
      <c r="K27" s="3"/>
      <c r="L27" s="3"/>
      <c r="M27" s="3" t="s">
        <v>2</v>
      </c>
      <c r="N27" s="3"/>
    </row>
    <row r="28" spans="1:14" ht="17.25" x14ac:dyDescent="0.25">
      <c r="A28" t="s">
        <v>22</v>
      </c>
      <c r="E28" s="13" t="s">
        <v>16</v>
      </c>
      <c r="F28" s="3"/>
      <c r="G28" s="13" t="s">
        <v>17</v>
      </c>
      <c r="H28" s="13" t="s">
        <v>1</v>
      </c>
      <c r="I28" s="3"/>
      <c r="J28" s="13" t="s">
        <v>17</v>
      </c>
      <c r="K28" s="13" t="s">
        <v>1</v>
      </c>
      <c r="L28" s="3"/>
      <c r="M28" s="13" t="s">
        <v>17</v>
      </c>
      <c r="N28" s="13" t="s">
        <v>1</v>
      </c>
    </row>
    <row r="29" spans="1:14" x14ac:dyDescent="0.25">
      <c r="B29" s="1" t="s">
        <v>18</v>
      </c>
    </row>
    <row r="30" spans="1:14" x14ac:dyDescent="0.25">
      <c r="A30" s="5">
        <v>15</v>
      </c>
      <c r="B30" s="1" t="s">
        <v>32</v>
      </c>
    </row>
    <row r="31" spans="1:14" x14ac:dyDescent="0.25">
      <c r="A31" s="5">
        <f>+A30+1</f>
        <v>16</v>
      </c>
      <c r="B31" t="s">
        <v>3</v>
      </c>
      <c r="E31" s="7">
        <v>10133395</v>
      </c>
      <c r="F31" s="7"/>
      <c r="G31" s="6">
        <v>3.6999999999999998E-2</v>
      </c>
      <c r="H31" s="7">
        <f>+E31*(1+G31)</f>
        <v>10508330.614999998</v>
      </c>
      <c r="I31" s="7"/>
      <c r="J31" s="6">
        <v>2.4E-2</v>
      </c>
      <c r="K31" s="7">
        <f>+H31*(1+J31)</f>
        <v>10760530.549759999</v>
      </c>
      <c r="L31" s="7"/>
      <c r="M31" s="6">
        <v>2.3E-2</v>
      </c>
      <c r="N31" s="7">
        <f>+K31*(1+M31)</f>
        <v>11008022.752404477</v>
      </c>
    </row>
    <row r="32" spans="1:14" x14ac:dyDescent="0.25">
      <c r="A32" s="5">
        <f t="shared" ref="A32:A43" si="1">+A31+1</f>
        <v>17</v>
      </c>
    </row>
    <row r="33" spans="1:14" ht="17.25" x14ac:dyDescent="0.25">
      <c r="A33" s="5">
        <f t="shared" si="1"/>
        <v>18</v>
      </c>
      <c r="B33" t="s">
        <v>19</v>
      </c>
      <c r="H33" s="9">
        <v>12998326</v>
      </c>
      <c r="I33" s="14"/>
      <c r="J33" s="8"/>
      <c r="K33" s="9">
        <v>58412186</v>
      </c>
      <c r="L33" s="14"/>
      <c r="M33" s="8"/>
      <c r="N33" s="8">
        <v>41493604</v>
      </c>
    </row>
    <row r="34" spans="1:14" x14ac:dyDescent="0.25">
      <c r="A34" s="5">
        <f t="shared" si="1"/>
        <v>19</v>
      </c>
      <c r="N34" s="10"/>
    </row>
    <row r="35" spans="1:14" x14ac:dyDescent="0.25">
      <c r="A35" s="5">
        <f t="shared" si="1"/>
        <v>20</v>
      </c>
      <c r="B35" t="s">
        <v>4</v>
      </c>
      <c r="H35" s="7">
        <f>+H31-H33</f>
        <v>-2489995.3850000016</v>
      </c>
      <c r="I35" s="7"/>
      <c r="K35" s="7">
        <f>+K31-K33</f>
        <v>-47651655.450240001</v>
      </c>
      <c r="L35" s="7"/>
      <c r="N35" s="7">
        <f>+N31-N33</f>
        <v>-30485581.247595523</v>
      </c>
    </row>
    <row r="36" spans="1:14" x14ac:dyDescent="0.25">
      <c r="A36" s="5">
        <f t="shared" si="1"/>
        <v>21</v>
      </c>
    </row>
    <row r="37" spans="1:14" ht="17.25" x14ac:dyDescent="0.25">
      <c r="A37" s="5">
        <f t="shared" si="1"/>
        <v>22</v>
      </c>
      <c r="B37" t="s">
        <v>20</v>
      </c>
      <c r="H37" s="11">
        <v>0.60487883920992025</v>
      </c>
      <c r="I37" s="15"/>
      <c r="K37" s="11">
        <v>0.76677816888002215</v>
      </c>
      <c r="L37" s="15"/>
      <c r="N37" s="11">
        <v>0.84437012104531728</v>
      </c>
    </row>
    <row r="38" spans="1:14" x14ac:dyDescent="0.25">
      <c r="A38" s="5">
        <f t="shared" si="1"/>
        <v>23</v>
      </c>
    </row>
    <row r="39" spans="1:14" x14ac:dyDescent="0.25">
      <c r="A39" s="5">
        <f t="shared" si="1"/>
        <v>24</v>
      </c>
      <c r="B39" s="1" t="s">
        <v>5</v>
      </c>
      <c r="C39" s="1"/>
      <c r="D39" s="1"/>
      <c r="E39" s="1"/>
      <c r="F39" s="1"/>
      <c r="G39" s="1"/>
      <c r="H39" s="12">
        <f>+H35*H37</f>
        <v>-1506145.5181168595</v>
      </c>
      <c r="I39" s="16"/>
      <c r="J39" s="1"/>
      <c r="K39" s="12">
        <f>+K35*K37</f>
        <v>-36538249.110236757</v>
      </c>
      <c r="L39" s="16"/>
      <c r="M39" s="1"/>
      <c r="N39" s="12">
        <f>+N35*N37</f>
        <v>-25741113.928169087</v>
      </c>
    </row>
    <row r="40" spans="1:14" x14ac:dyDescent="0.25">
      <c r="A40" s="19">
        <f t="shared" si="1"/>
        <v>25</v>
      </c>
    </row>
    <row r="41" spans="1:14" ht="17.25" x14ac:dyDescent="0.25">
      <c r="A41" s="19">
        <f t="shared" si="1"/>
        <v>26</v>
      </c>
      <c r="B41" t="s">
        <v>27</v>
      </c>
      <c r="H41" s="11">
        <v>2.6114902744773249E-2</v>
      </c>
      <c r="I41" s="15"/>
      <c r="K41" s="11">
        <v>6.3200501022064115E-3</v>
      </c>
      <c r="L41" s="15"/>
      <c r="N41" s="11">
        <v>2.7175281464279408E-3</v>
      </c>
    </row>
    <row r="42" spans="1:14" x14ac:dyDescent="0.25">
      <c r="A42" s="19">
        <f t="shared" si="1"/>
        <v>27</v>
      </c>
    </row>
    <row r="43" spans="1:14" x14ac:dyDescent="0.25">
      <c r="A43" s="19">
        <f t="shared" si="1"/>
        <v>28</v>
      </c>
      <c r="B43" s="1" t="s">
        <v>28</v>
      </c>
      <c r="H43" s="12">
        <f>+H35*H41</f>
        <v>-65025.987314209262</v>
      </c>
      <c r="I43" s="16"/>
      <c r="J43" s="1"/>
      <c r="K43" s="12">
        <f>+K35*K41</f>
        <v>-301160.84989859402</v>
      </c>
      <c r="L43" s="16"/>
      <c r="M43" s="1"/>
      <c r="N43" s="12">
        <f>+N35*N41</f>
        <v>-82845.425100556648</v>
      </c>
    </row>
    <row r="48" spans="1:14" x14ac:dyDescent="0.25">
      <c r="A48" t="s">
        <v>21</v>
      </c>
      <c r="B48" t="s">
        <v>24</v>
      </c>
    </row>
    <row r="49" spans="2:2" x14ac:dyDescent="0.25">
      <c r="B49" t="s">
        <v>23</v>
      </c>
    </row>
    <row r="50" spans="2:2" x14ac:dyDescent="0.25">
      <c r="B50" t="s">
        <v>26</v>
      </c>
    </row>
    <row r="51" spans="2:2" x14ac:dyDescent="0.25">
      <c r="B51" t="s">
        <v>36</v>
      </c>
    </row>
  </sheetData>
  <mergeCells count="7">
    <mergeCell ref="G6:H6"/>
    <mergeCell ref="J6:K6"/>
    <mergeCell ref="M6:N6"/>
    <mergeCell ref="B5:D5"/>
    <mergeCell ref="G26:H26"/>
    <mergeCell ref="J26:K26"/>
    <mergeCell ref="M26:N26"/>
  </mergeCells>
  <pageMargins left="0.7" right="0.7" top="0.75" bottom="0.75" header="0.3" footer="0.3"/>
  <pageSetup scale="9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7302F-3BCD-4FCC-B610-33044F13F694}">
  <sheetPr>
    <pageSetUpPr fitToPage="1"/>
  </sheetPr>
  <dimension ref="A1:H33"/>
  <sheetViews>
    <sheetView workbookViewId="0">
      <selection activeCell="B21" sqref="B21:H33"/>
    </sheetView>
  </sheetViews>
  <sheetFormatPr defaultRowHeight="15" x14ac:dyDescent="0.25"/>
  <cols>
    <col min="4" max="5" width="14.85546875" customWidth="1"/>
    <col min="6" max="6" width="14" customWidth="1"/>
    <col min="7" max="7" width="15" customWidth="1"/>
    <col min="8" max="8" width="14.85546875" customWidth="1"/>
  </cols>
  <sheetData>
    <row r="1" spans="1:8" x14ac:dyDescent="0.25">
      <c r="A1" s="17"/>
      <c r="H1" s="18"/>
    </row>
    <row r="3" spans="1:8" x14ac:dyDescent="0.25">
      <c r="A3" s="1"/>
    </row>
    <row r="5" spans="1:8" x14ac:dyDescent="0.25">
      <c r="B5" s="52"/>
      <c r="C5" s="52"/>
      <c r="D5" s="52"/>
      <c r="E5" s="48"/>
      <c r="F5" s="48"/>
      <c r="G5" s="48"/>
      <c r="H5" s="48"/>
    </row>
    <row r="6" spans="1:8" ht="23.25" x14ac:dyDescent="0.35">
      <c r="B6" s="53" t="s">
        <v>34</v>
      </c>
      <c r="C6" s="54"/>
      <c r="D6" s="54"/>
      <c r="E6" s="54"/>
      <c r="F6" s="54"/>
      <c r="G6" s="54"/>
      <c r="H6" s="55"/>
    </row>
    <row r="7" spans="1:8" x14ac:dyDescent="0.25">
      <c r="B7" s="20"/>
      <c r="C7" s="21"/>
      <c r="D7" s="29"/>
      <c r="E7" s="49" t="s">
        <v>0</v>
      </c>
      <c r="F7" s="45"/>
      <c r="G7" s="45"/>
      <c r="H7" s="22"/>
    </row>
    <row r="8" spans="1:8" x14ac:dyDescent="0.25">
      <c r="B8" s="20"/>
      <c r="C8" s="21"/>
      <c r="D8" s="25"/>
      <c r="E8" s="23" t="s">
        <v>33</v>
      </c>
      <c r="F8" s="41">
        <v>2022</v>
      </c>
      <c r="G8" s="41">
        <v>2023</v>
      </c>
      <c r="H8" s="23">
        <v>2024</v>
      </c>
    </row>
    <row r="9" spans="1:8" x14ac:dyDescent="0.25">
      <c r="A9" s="47"/>
      <c r="B9" s="24" t="s">
        <v>31</v>
      </c>
      <c r="C9" s="21"/>
      <c r="D9" s="25"/>
      <c r="E9" s="25"/>
      <c r="F9" s="37"/>
      <c r="G9" s="37"/>
      <c r="H9" s="25"/>
    </row>
    <row r="10" spans="1:8" x14ac:dyDescent="0.25">
      <c r="A10" s="47"/>
      <c r="B10" s="20" t="s">
        <v>3</v>
      </c>
      <c r="C10" s="21"/>
      <c r="D10" s="25"/>
      <c r="E10" s="27">
        <v>4710873</v>
      </c>
      <c r="F10" s="38">
        <v>4885175.301</v>
      </c>
      <c r="G10" s="38">
        <v>5002419.5082240002</v>
      </c>
      <c r="H10" s="27">
        <v>5117475.156913152</v>
      </c>
    </row>
    <row r="11" spans="1:8" x14ac:dyDescent="0.25">
      <c r="A11" s="47"/>
      <c r="B11" s="20"/>
      <c r="C11" s="21"/>
      <c r="D11" s="25"/>
      <c r="E11" s="25"/>
      <c r="F11" s="37"/>
      <c r="G11" s="37"/>
      <c r="H11" s="25"/>
    </row>
    <row r="12" spans="1:8" x14ac:dyDescent="0.25">
      <c r="A12" s="47"/>
      <c r="B12" s="20" t="s">
        <v>25</v>
      </c>
      <c r="C12" s="21"/>
      <c r="D12" s="25"/>
      <c r="E12" s="25"/>
      <c r="F12" s="39">
        <v>5765300</v>
      </c>
      <c r="G12" s="39">
        <v>11076449</v>
      </c>
      <c r="H12" s="28">
        <v>12701549</v>
      </c>
    </row>
    <row r="13" spans="1:8" x14ac:dyDescent="0.25">
      <c r="A13" s="47"/>
      <c r="B13" s="20"/>
      <c r="C13" s="21"/>
      <c r="D13" s="25"/>
      <c r="E13" s="25"/>
      <c r="F13" s="37"/>
      <c r="G13" s="37"/>
      <c r="H13" s="29"/>
    </row>
    <row r="14" spans="1:8" x14ac:dyDescent="0.25">
      <c r="A14" s="47"/>
      <c r="B14" s="20" t="s">
        <v>4</v>
      </c>
      <c r="C14" s="21"/>
      <c r="D14" s="25"/>
      <c r="E14" s="25"/>
      <c r="F14" s="38">
        <f>+F10-F12</f>
        <v>-880124.69900000002</v>
      </c>
      <c r="G14" s="38">
        <f>+G10-G12</f>
        <v>-6074029.4917759998</v>
      </c>
      <c r="H14" s="27">
        <f>+H10-H12</f>
        <v>-7584073.843086848</v>
      </c>
    </row>
    <row r="15" spans="1:8" x14ac:dyDescent="0.25">
      <c r="A15" s="47"/>
      <c r="B15" s="20"/>
      <c r="C15" s="21"/>
      <c r="D15" s="25"/>
      <c r="E15" s="25"/>
      <c r="F15" s="37"/>
      <c r="G15" s="37"/>
      <c r="H15" s="25"/>
    </row>
    <row r="16" spans="1:8" x14ac:dyDescent="0.25">
      <c r="A16" s="47"/>
      <c r="B16" s="24" t="s">
        <v>5</v>
      </c>
      <c r="C16" s="33"/>
      <c r="D16" s="35"/>
      <c r="E16" s="35"/>
      <c r="F16" s="12">
        <v>-506247.13319334091</v>
      </c>
      <c r="G16" s="12">
        <v>-5350659.5091519766</v>
      </c>
      <c r="H16" s="36">
        <v>-6292374.3770564236</v>
      </c>
    </row>
    <row r="17" spans="1:8" x14ac:dyDescent="0.25">
      <c r="A17" s="47"/>
      <c r="B17" s="20"/>
      <c r="C17" s="21"/>
      <c r="D17" s="25"/>
      <c r="E17" s="25"/>
      <c r="F17" s="37"/>
      <c r="G17" s="37"/>
      <c r="H17" s="25"/>
    </row>
    <row r="18" spans="1:8" x14ac:dyDescent="0.25">
      <c r="A18" s="47"/>
      <c r="B18" s="30" t="s">
        <v>28</v>
      </c>
      <c r="C18" s="34"/>
      <c r="D18" s="31"/>
      <c r="E18" s="34"/>
      <c r="F18" s="12">
        <v>-31014.59623763285</v>
      </c>
      <c r="G18" s="12">
        <v>0</v>
      </c>
      <c r="H18" s="36">
        <v>-72080.561781182943</v>
      </c>
    </row>
    <row r="21" spans="1:8" ht="23.25" x14ac:dyDescent="0.35">
      <c r="B21" s="53" t="s">
        <v>35</v>
      </c>
      <c r="C21" s="54"/>
      <c r="D21" s="54"/>
      <c r="E21" s="54"/>
      <c r="F21" s="54"/>
      <c r="G21" s="54"/>
      <c r="H21" s="55"/>
    </row>
    <row r="22" spans="1:8" x14ac:dyDescent="0.25">
      <c r="B22" s="20"/>
      <c r="C22" s="21"/>
      <c r="D22" s="29"/>
      <c r="E22" s="40" t="s">
        <v>0</v>
      </c>
      <c r="F22" s="50"/>
      <c r="G22" s="45"/>
      <c r="H22" s="22"/>
    </row>
    <row r="23" spans="1:8" x14ac:dyDescent="0.25">
      <c r="B23" s="20"/>
      <c r="C23" s="21"/>
      <c r="D23" s="25"/>
      <c r="E23" s="41" t="s">
        <v>33</v>
      </c>
      <c r="F23" s="46">
        <v>2022</v>
      </c>
      <c r="G23" s="41">
        <v>2023</v>
      </c>
      <c r="H23" s="23">
        <v>2024</v>
      </c>
    </row>
    <row r="24" spans="1:8" x14ac:dyDescent="0.25">
      <c r="A24" s="47"/>
      <c r="B24" s="24" t="s">
        <v>32</v>
      </c>
      <c r="C24" s="21"/>
      <c r="D24" s="25"/>
      <c r="E24" s="37"/>
      <c r="F24" s="21"/>
      <c r="G24" s="37"/>
      <c r="H24" s="25"/>
    </row>
    <row r="25" spans="1:8" x14ac:dyDescent="0.25">
      <c r="A25" s="47"/>
      <c r="B25" s="20" t="s">
        <v>3</v>
      </c>
      <c r="C25" s="21"/>
      <c r="D25" s="25"/>
      <c r="E25" s="38">
        <v>10133395</v>
      </c>
      <c r="F25" s="26">
        <v>10508330.614999998</v>
      </c>
      <c r="G25" s="38">
        <v>10760530.549759999</v>
      </c>
      <c r="H25" s="27">
        <v>11008022.752404477</v>
      </c>
    </row>
    <row r="26" spans="1:8" x14ac:dyDescent="0.25">
      <c r="A26" s="47"/>
      <c r="B26" s="20"/>
      <c r="C26" s="21"/>
      <c r="D26" s="25"/>
      <c r="E26" s="37"/>
      <c r="F26" s="21"/>
      <c r="G26" s="37"/>
      <c r="H26" s="25"/>
    </row>
    <row r="27" spans="1:8" x14ac:dyDescent="0.25">
      <c r="A27" s="47"/>
      <c r="B27" s="20" t="s">
        <v>25</v>
      </c>
      <c r="C27" s="21"/>
      <c r="D27" s="25"/>
      <c r="E27" s="37"/>
      <c r="F27" s="9">
        <v>12998326</v>
      </c>
      <c r="G27" s="39">
        <v>58412186</v>
      </c>
      <c r="H27" s="28">
        <v>41493604</v>
      </c>
    </row>
    <row r="28" spans="1:8" x14ac:dyDescent="0.25">
      <c r="A28" s="47"/>
      <c r="B28" s="20"/>
      <c r="C28" s="21"/>
      <c r="D28" s="25"/>
      <c r="E28" s="37"/>
      <c r="F28" s="21"/>
      <c r="G28" s="37"/>
      <c r="H28" s="29"/>
    </row>
    <row r="29" spans="1:8" x14ac:dyDescent="0.25">
      <c r="A29" s="47"/>
      <c r="B29" s="20" t="s">
        <v>4</v>
      </c>
      <c r="C29" s="21"/>
      <c r="D29" s="25"/>
      <c r="E29" s="37"/>
      <c r="F29" s="26">
        <f>+F25-F27</f>
        <v>-2489995.3850000016</v>
      </c>
      <c r="G29" s="38">
        <f>+G25-G27</f>
        <v>-47651655.450240001</v>
      </c>
      <c r="H29" s="27">
        <f>+H25-H27</f>
        <v>-30485581.247595523</v>
      </c>
    </row>
    <row r="30" spans="1:8" x14ac:dyDescent="0.25">
      <c r="A30" s="47"/>
      <c r="B30" s="20"/>
      <c r="C30" s="21"/>
      <c r="D30" s="25"/>
      <c r="E30" s="37"/>
      <c r="F30" s="21"/>
      <c r="G30" s="37"/>
      <c r="H30" s="25"/>
    </row>
    <row r="31" spans="1:8" x14ac:dyDescent="0.25">
      <c r="A31" s="47"/>
      <c r="B31" s="24" t="s">
        <v>5</v>
      </c>
      <c r="C31" s="33"/>
      <c r="D31" s="35"/>
      <c r="E31" s="42"/>
      <c r="F31" s="44">
        <v>-1506145.5181168595</v>
      </c>
      <c r="G31" s="12">
        <v>-36538249.110236757</v>
      </c>
      <c r="H31" s="36">
        <v>-25741113.928169087</v>
      </c>
    </row>
    <row r="32" spans="1:8" x14ac:dyDescent="0.25">
      <c r="A32" s="47"/>
      <c r="B32" s="20"/>
      <c r="C32" s="21"/>
      <c r="D32" s="25"/>
      <c r="E32" s="37"/>
      <c r="F32" s="21"/>
      <c r="G32" s="43"/>
      <c r="H32" s="25"/>
    </row>
    <row r="33" spans="1:8" x14ac:dyDescent="0.25">
      <c r="A33" s="47"/>
      <c r="B33" s="30" t="s">
        <v>28</v>
      </c>
      <c r="C33" s="34"/>
      <c r="D33" s="31"/>
      <c r="E33" s="43"/>
      <c r="F33" s="36">
        <v>-65025.987314209262</v>
      </c>
      <c r="G33" s="12">
        <v>-301160.84989859402</v>
      </c>
      <c r="H33" s="12">
        <v>-82845.425100556648</v>
      </c>
    </row>
  </sheetData>
  <mergeCells count="3">
    <mergeCell ref="B6:H6"/>
    <mergeCell ref="B21:H21"/>
    <mergeCell ref="B5:D5"/>
  </mergeCells>
  <pageMargins left="0.7" right="0.7" top="0.75" bottom="0.75" header="0.3" footer="0.3"/>
  <pageSetup scale="9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C1A1B0A-6A18-4944-AA16-84BEC6BB3219}"/>
</file>

<file path=customXml/itemProps2.xml><?xml version="1.0" encoding="utf-8"?>
<ds:datastoreItem xmlns:ds="http://schemas.openxmlformats.org/officeDocument/2006/customXml" ds:itemID="{703F34B4-E2BA-4A3E-8E4A-BBE481E50049}"/>
</file>

<file path=customXml/itemProps3.xml><?xml version="1.0" encoding="utf-8"?>
<ds:datastoreItem xmlns:ds="http://schemas.openxmlformats.org/officeDocument/2006/customXml" ds:itemID="{7B910288-9A7A-429B-BF3C-17983AEFC607}"/>
</file>

<file path=customXml/itemProps4.xml><?xml version="1.0" encoding="utf-8"?>
<ds:datastoreItem xmlns:ds="http://schemas.openxmlformats.org/officeDocument/2006/customXml" ds:itemID="{D65F3DFC-7309-4646-9621-730690E2C0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Tables</vt:lpstr>
      <vt:lpstr>Sheet1!Print_Area</vt:lpstr>
      <vt:lpstr>Tables!Print_Area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2022-07-13T00:38:06Z</cp:lastPrinted>
  <dcterms:created xsi:type="dcterms:W3CDTF">2022-07-12T23:10:35Z</dcterms:created>
  <dcterms:modified xsi:type="dcterms:W3CDTF">2022-07-25T20:59:17Z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{530FBC57-C02E-4749-ABA9-1ED3FCAD5DCD}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