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1 Original Filing\Testimony and Exhibits\#Susan Free\Exhibits\Ready for review\"/>
    </mc:Choice>
  </mc:AlternateContent>
  <bookViews>
    <workbookView xWindow="0" yWindow="0" windowWidth="28800" windowHeight="12000"/>
  </bookViews>
  <sheets>
    <sheet name="SEF-20 Summary" sheetId="12" r:id="rId1"/>
    <sheet name="SEF-20 Plant Prov Proforma" sheetId="13" r:id="rId2"/>
    <sheet name="SEF-20 Retirements" sheetId="14" r:id="rId3"/>
  </sheet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14" l="1"/>
  <c r="A34" i="14"/>
  <c r="A35" i="14"/>
  <c r="A36" i="14"/>
  <c r="A37" i="14"/>
  <c r="A12" i="14" l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8" i="14" s="1"/>
  <c r="A9" i="12" l="1"/>
  <c r="A10" i="12"/>
  <c r="A11" i="12"/>
  <c r="E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D14" i="12" l="1"/>
  <c r="E14" i="12" l="1"/>
  <c r="D18" i="12" l="1"/>
  <c r="E18" i="12" l="1"/>
  <c r="D22" i="12"/>
  <c r="E22" i="12" l="1"/>
  <c r="E15" i="12" l="1"/>
  <c r="E16" i="12" s="1"/>
  <c r="D15" i="12"/>
  <c r="D16" i="12" s="1"/>
  <c r="D32" i="12" l="1"/>
  <c r="D28" i="12"/>
  <c r="E32" i="12"/>
  <c r="E28" i="12"/>
  <c r="D19" i="12" l="1"/>
  <c r="D20" i="12" s="1"/>
  <c r="E19" i="12"/>
  <c r="E20" i="12" s="1"/>
  <c r="E23" i="12" l="1"/>
  <c r="E24" i="12" s="1"/>
  <c r="E26" i="12" s="1"/>
  <c r="E30" i="12" s="1"/>
  <c r="E34" i="12" s="1"/>
  <c r="E36" i="12" s="1"/>
  <c r="E38" i="12" s="1"/>
  <c r="D23" i="12"/>
  <c r="D24" i="12" s="1"/>
  <c r="D26" i="12" s="1"/>
  <c r="D30" i="12" s="1"/>
  <c r="D34" i="12" s="1"/>
  <c r="D36" i="12" s="1"/>
  <c r="D38" i="12" s="1"/>
  <c r="D40" i="12" s="1"/>
  <c r="E40" i="12" l="1"/>
</calcChain>
</file>

<file path=xl/sharedStrings.xml><?xml version="1.0" encoding="utf-8"?>
<sst xmlns="http://schemas.openxmlformats.org/spreadsheetml/2006/main" count="209" uniqueCount="96">
  <si>
    <t xml:space="preserve">DETERMINATION OF DEFICIENCY ASSOCIATED WITH </t>
  </si>
  <si>
    <t>SUBJECT TO REFUND</t>
  </si>
  <si>
    <t>NATURAL GAS</t>
  </si>
  <si>
    <t>LINE</t>
  </si>
  <si>
    <t>PLANT RELATED COSTS</t>
  </si>
  <si>
    <t>Cost of Debt</t>
  </si>
  <si>
    <t>Statutory Federal Income Tax Rate</t>
  </si>
  <si>
    <t>Conversion Factor</t>
  </si>
  <si>
    <t>Impact on Operating Income for Depreciation/Amortization Expense</t>
  </si>
  <si>
    <t>Income Tax Expense</t>
  </si>
  <si>
    <t>Impact on NOI for Depreciation/Amortization Expense</t>
  </si>
  <si>
    <t>Tax Benefit of Proforma Interest</t>
  </si>
  <si>
    <t>Net Operating Income</t>
  </si>
  <si>
    <t>Net Operating Income Requirement (Return on Rate Base)</t>
  </si>
  <si>
    <t>Net Operating Income Deficiency</t>
  </si>
  <si>
    <t>Grossed Up Deficiency - Cumulative</t>
  </si>
  <si>
    <t>Grossed Up Deficiency - Cumulative In Rates</t>
  </si>
  <si>
    <t>Grossed Up Deficiency - By Year</t>
  </si>
  <si>
    <t>Source</t>
  </si>
  <si>
    <t>Requested Rate of Return</t>
  </si>
  <si>
    <t>Total Rate Base Proposed Subject to Refund</t>
  </si>
  <si>
    <t xml:space="preserve"> Line 9 x Line 11 x Line 16</t>
  </si>
  <si>
    <t>Line 10 x Line 16</t>
  </si>
  <si>
    <t>Line 36</t>
  </si>
  <si>
    <t>Line 38 - Prior Year Line 38</t>
  </si>
  <si>
    <t>Exh. SEF-7 page 2</t>
  </si>
  <si>
    <t>Exh. SEF-7 page 3</t>
  </si>
  <si>
    <t>ADJUSTED</t>
  </si>
  <si>
    <t>PROFORMA</t>
  </si>
  <si>
    <t>GAP YEAR</t>
  </si>
  <si>
    <t>RESULTS</t>
  </si>
  <si>
    <t>RATE YEAR 1</t>
  </si>
  <si>
    <t>RATE YEAR 2</t>
  </si>
  <si>
    <t>RESULTS OF</t>
  </si>
  <si>
    <t>PROVISIONAL</t>
  </si>
  <si>
    <t>START OF</t>
  </si>
  <si>
    <t>END OF</t>
  </si>
  <si>
    <t>ADJUSTMENTS</t>
  </si>
  <si>
    <t>OPERATIONS</t>
  </si>
  <si>
    <t>NO.</t>
  </si>
  <si>
    <t>DESCRIPTION</t>
  </si>
  <si>
    <t>403 GAS DEPRECIATION EXPENSE</t>
  </si>
  <si>
    <t>403 GAS PORTION OF COMMON</t>
  </si>
  <si>
    <t>404 GAS AMORTIZATION EXPENSE</t>
  </si>
  <si>
    <t>404 GAS PORTION OF COMMON</t>
  </si>
  <si>
    <t>TOTAL DEPRECIATION AND AMORTIZATION EXPENSE</t>
  </si>
  <si>
    <t>INCREASE (DECREASE) EXPENSE</t>
  </si>
  <si>
    <t>INCREASE (DECREASE) FIT</t>
  </si>
  <si>
    <t>INCREASE (DECREASE) NOI</t>
  </si>
  <si>
    <t>TOTAL ADJUSTMENT TO RATE BASE</t>
  </si>
  <si>
    <t>SUBTOTAL DEPRECIATION EXPENSE 403</t>
  </si>
  <si>
    <t>403.1 GAS ASSET RETIREMENT COST DEPRECIATION</t>
  </si>
  <si>
    <t>403.1 GAS PORTION OF COMMON</t>
  </si>
  <si>
    <t>411.10 GAS ASSET RETIREMENT OBLIGATION ACCRETION</t>
  </si>
  <si>
    <t>TOTAL DEPRECIATION AND ACCRETION</t>
  </si>
  <si>
    <t>ADJUSTMENT TO RATE BASE:</t>
  </si>
  <si>
    <t>TOTAL ADJUSTMENT TO RATEBASE</t>
  </si>
  <si>
    <t>INCREASE (DECREASE) TAX EXPENSE</t>
  </si>
  <si>
    <t>EOP</t>
  </si>
  <si>
    <t>AMA</t>
  </si>
  <si>
    <t>TRADITIONAL</t>
  </si>
  <si>
    <t>Programmatic</t>
  </si>
  <si>
    <t>INCREASE TO RATE BASE</t>
  </si>
  <si>
    <t>ACCUM. DEPRECIATION &amp; AMORTIZATION</t>
  </si>
  <si>
    <t>DFIT</t>
  </si>
  <si>
    <t>Specific</t>
  </si>
  <si>
    <t>Projected</t>
  </si>
  <si>
    <t>Total All Provisional Proformas</t>
  </si>
  <si>
    <t>Four Factor Allocation Percentages:</t>
  </si>
  <si>
    <t>Gas:</t>
  </si>
  <si>
    <t>Electric:</t>
  </si>
  <si>
    <t>Line 32 - Line 30</t>
  </si>
  <si>
    <t>Line 34 / Line 12</t>
  </si>
  <si>
    <t xml:space="preserve">PROVISIONAL PROFORMA ADJUSTMENTS </t>
  </si>
  <si>
    <t>PROVISIONAL PROFORMA ADJUSTMENTS</t>
  </si>
  <si>
    <t>Programmatic Customer Driven</t>
  </si>
  <si>
    <t>DEC 2023</t>
  </si>
  <si>
    <t>INCREASE (DECREASE) DFIT</t>
  </si>
  <si>
    <t xml:space="preserve">ADJUSTMENT TO ACCUM. DEPREC. </t>
  </si>
  <si>
    <t>Rate Base Associated with Post 2024 Plant Additions</t>
  </si>
  <si>
    <t>Rate Base Associated with Post 2024 Plant Retirements</t>
  </si>
  <si>
    <t>Depr/Amort Expense Associated with Post 2024 Plant Additions</t>
  </si>
  <si>
    <t>Depr/Amort Expense Associated with Post 2024 Plant Retirements</t>
  </si>
  <si>
    <t>Income Tax Expense Associated with Post 2024 Plant Additions</t>
  </si>
  <si>
    <t>Income Tax Expense Associated with Post 2024 Plant Retirements</t>
  </si>
  <si>
    <t>UG-240005</t>
  </si>
  <si>
    <t>Exh. SEF-20 page 1 of 4</t>
  </si>
  <si>
    <t>Exh. SEF-20 page 2 of 4</t>
  </si>
  <si>
    <t>Exh. SEF-20 page 4 of 4</t>
  </si>
  <si>
    <t>SEF-20 page 3 line 89</t>
  </si>
  <si>
    <t>SEF-20 page 4 line 24</t>
  </si>
  <si>
    <t>SEF-20 page 3 line 80</t>
  </si>
  <si>
    <t>SEF-20 page 4 line 12</t>
  </si>
  <si>
    <t>SEF-20 page 3 line 82</t>
  </si>
  <si>
    <t>SEF-20 page 4 line 17</t>
  </si>
  <si>
    <t>Line 26 + Line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</si>
</sst>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ADJ&quot;\ 0.00\ &quot;ER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b/>
      <i/>
      <sz val="10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Font="1"/>
    <xf numFmtId="0" fontId="4" fillId="0" borderId="0" xfId="0" applyFont="1"/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/>
    <xf numFmtId="43" fontId="6" fillId="0" borderId="0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8" fillId="0" borderId="0" xfId="0" applyFont="1"/>
    <xf numFmtId="43" fontId="7" fillId="0" borderId="0" xfId="0" applyNumberFormat="1" applyFont="1"/>
    <xf numFmtId="0" fontId="7" fillId="0" borderId="0" xfId="0" quotePrefix="1" applyFont="1"/>
    <xf numFmtId="0" fontId="9" fillId="0" borderId="0" xfId="0" applyFont="1"/>
    <xf numFmtId="0" fontId="10" fillId="0" borderId="0" xfId="0" applyFont="1"/>
    <xf numFmtId="9" fontId="2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 applyFill="1"/>
    <xf numFmtId="43" fontId="1" fillId="0" borderId="0" xfId="0" applyNumberFormat="1" applyFont="1" applyFill="1"/>
    <xf numFmtId="164" fontId="1" fillId="0" borderId="0" xfId="0" applyNumberFormat="1" applyFont="1" applyFill="1"/>
    <xf numFmtId="43" fontId="1" fillId="0" borderId="1" xfId="0" applyNumberFormat="1" applyFont="1" applyFill="1" applyBorder="1"/>
    <xf numFmtId="164" fontId="1" fillId="0" borderId="1" xfId="0" applyNumberFormat="1" applyFont="1" applyFill="1" applyBorder="1"/>
    <xf numFmtId="0" fontId="0" fillId="0" borderId="0" xfId="0" applyFill="1"/>
    <xf numFmtId="43" fontId="1" fillId="0" borderId="0" xfId="0" applyNumberFormat="1" applyFont="1" applyFill="1" applyBorder="1"/>
    <xf numFmtId="164" fontId="1" fillId="0" borderId="0" xfId="0" applyNumberFormat="1" applyFont="1" applyFill="1" applyBorder="1"/>
    <xf numFmtId="9" fontId="1" fillId="0" borderId="0" xfId="0" applyNumberFormat="1" applyFont="1" applyFill="1"/>
    <xf numFmtId="43" fontId="1" fillId="0" borderId="2" xfId="0" applyNumberFormat="1" applyFont="1" applyFill="1" applyBorder="1"/>
    <xf numFmtId="43" fontId="1" fillId="0" borderId="5" xfId="0" applyNumberFormat="1" applyFont="1" applyFill="1" applyBorder="1"/>
    <xf numFmtId="164" fontId="1" fillId="0" borderId="5" xfId="0" applyNumberFormat="1" applyFont="1" applyFill="1" applyBorder="1"/>
    <xf numFmtId="43" fontId="11" fillId="0" borderId="0" xfId="0" applyNumberFormat="1" applyFont="1" applyFill="1"/>
    <xf numFmtId="164" fontId="1" fillId="0" borderId="2" xfId="0" applyNumberFormat="1" applyFont="1" applyFill="1" applyBorder="1"/>
    <xf numFmtId="0" fontId="0" fillId="0" borderId="0" xfId="0" applyFill="1" applyAlignment="1">
      <alignment horizontal="right"/>
    </xf>
    <xf numFmtId="43" fontId="0" fillId="0" borderId="0" xfId="0" applyNumberFormat="1" applyFill="1" applyAlignment="1">
      <alignment horizontal="right"/>
    </xf>
    <xf numFmtId="43" fontId="0" fillId="0" borderId="0" xfId="0" applyNumberFormat="1" applyFill="1" applyAlignment="1">
      <alignment horizontal="left"/>
    </xf>
    <xf numFmtId="10" fontId="0" fillId="0" borderId="0" xfId="1" applyNumberFormat="1" applyFont="1" applyFill="1" applyAlignment="1">
      <alignment horizontal="left"/>
    </xf>
    <xf numFmtId="0" fontId="12" fillId="0" borderId="0" xfId="0" applyFont="1"/>
    <xf numFmtId="10" fontId="13" fillId="0" borderId="0" xfId="0" applyNumberFormat="1" applyFont="1" applyFill="1" applyBorder="1"/>
    <xf numFmtId="164" fontId="13" fillId="0" borderId="1" xfId="0" applyNumberFormat="1" applyFont="1" applyFill="1" applyBorder="1"/>
    <xf numFmtId="164" fontId="13" fillId="0" borderId="0" xfId="0" applyNumberFormat="1" applyFont="1" applyFill="1" applyBorder="1"/>
    <xf numFmtId="164" fontId="13" fillId="0" borderId="2" xfId="0" applyNumberFormat="1" applyFont="1" applyFill="1" applyBorder="1"/>
    <xf numFmtId="164" fontId="13" fillId="0" borderId="3" xfId="0" applyNumberFormat="1" applyFont="1" applyFill="1" applyBorder="1"/>
    <xf numFmtId="43" fontId="13" fillId="0" borderId="0" xfId="0" applyNumberFormat="1" applyFont="1" applyFill="1" applyBorder="1"/>
    <xf numFmtId="164" fontId="13" fillId="0" borderId="4" xfId="0" applyNumberFormat="1" applyFont="1" applyFill="1" applyBorder="1"/>
    <xf numFmtId="0" fontId="8" fillId="0" borderId="1" xfId="0" applyFont="1" applyBorder="1" applyAlignment="1">
      <alignment horizontal="center"/>
    </xf>
    <xf numFmtId="165" fontId="13" fillId="0" borderId="0" xfId="0" applyNumberFormat="1" applyFont="1" applyFill="1" applyBorder="1"/>
    <xf numFmtId="43" fontId="14" fillId="0" borderId="0" xfId="0" applyNumberFormat="1" applyFont="1"/>
    <xf numFmtId="43" fontId="14" fillId="0" borderId="1" xfId="0" applyNumberFormat="1" applyFont="1" applyBorder="1"/>
    <xf numFmtId="43" fontId="14" fillId="0" borderId="5" xfId="0" applyNumberFormat="1" applyFont="1" applyBorder="1"/>
    <xf numFmtId="0" fontId="13" fillId="0" borderId="0" xfId="0" applyFont="1"/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4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/>
    <xf numFmtId="0" fontId="6" fillId="0" borderId="6" xfId="0" applyNumberFormat="1" applyFont="1" applyFill="1" applyBorder="1" applyAlignment="1">
      <alignment horizontal="left"/>
    </xf>
    <xf numFmtId="166" fontId="6" fillId="0" borderId="7" xfId="0" applyNumberFormat="1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="85" zoomScaleNormal="85" workbookViewId="0">
      <pane ySplit="7" topLeftCell="A8" activePane="bottomLeft" state="frozen"/>
      <selection pane="bottomLeft" activeCell="J26" sqref="J26"/>
    </sheetView>
  </sheetViews>
  <sheetFormatPr defaultColWidth="9.1796875" defaultRowHeight="14.5" x14ac:dyDescent="0.35"/>
  <cols>
    <col min="1" max="1" width="6.1796875" style="11" customWidth="1"/>
    <col min="2" max="2" width="53.81640625" style="11" bestFit="1" customWidth="1"/>
    <col min="3" max="3" width="16.81640625" bestFit="1" customWidth="1"/>
    <col min="4" max="5" width="16.81640625" style="15" bestFit="1" customWidth="1"/>
    <col min="6" max="6" width="16.81640625" style="1" bestFit="1" customWidth="1"/>
    <col min="7" max="7" width="21.54296875" style="11" bestFit="1" customWidth="1"/>
    <col min="8" max="8" width="11.1796875" style="11" bestFit="1" customWidth="1"/>
    <col min="9" max="16384" width="9.1796875" style="11"/>
  </cols>
  <sheetData>
    <row r="1" spans="1:7" x14ac:dyDescent="0.35">
      <c r="A1" s="4" t="s">
        <v>0</v>
      </c>
      <c r="G1" s="69" t="s">
        <v>85</v>
      </c>
    </row>
    <row r="2" spans="1:7" ht="15" thickBot="1" x14ac:dyDescent="0.4">
      <c r="A2" s="4" t="s">
        <v>73</v>
      </c>
      <c r="G2" s="70" t="s">
        <v>86</v>
      </c>
    </row>
    <row r="3" spans="1:7" x14ac:dyDescent="0.35">
      <c r="A3" s="4" t="s">
        <v>1</v>
      </c>
      <c r="G3" s="12"/>
    </row>
    <row r="4" spans="1:7" x14ac:dyDescent="0.35">
      <c r="A4" s="4"/>
      <c r="B4" s="47"/>
    </row>
    <row r="5" spans="1:7" x14ac:dyDescent="0.35">
      <c r="A5" s="18" t="s">
        <v>2</v>
      </c>
    </row>
    <row r="7" spans="1:7" x14ac:dyDescent="0.35">
      <c r="A7" s="13" t="s">
        <v>3</v>
      </c>
      <c r="B7" s="13" t="s">
        <v>4</v>
      </c>
      <c r="D7" s="55">
        <v>2025</v>
      </c>
      <c r="E7" s="55">
        <v>2026</v>
      </c>
      <c r="G7" s="13" t="s">
        <v>18</v>
      </c>
    </row>
    <row r="9" spans="1:7" x14ac:dyDescent="0.35">
      <c r="A9" s="14">
        <f>ROW()</f>
        <v>9</v>
      </c>
      <c r="B9" s="11" t="s">
        <v>5</v>
      </c>
      <c r="D9" s="48">
        <v>2.6699999999999998E-2</v>
      </c>
      <c r="E9" s="48">
        <v>2.63E-2</v>
      </c>
      <c r="G9" s="11" t="s">
        <v>25</v>
      </c>
    </row>
    <row r="10" spans="1:7" x14ac:dyDescent="0.35">
      <c r="A10" s="14">
        <f>ROW()</f>
        <v>10</v>
      </c>
      <c r="B10" s="11" t="s">
        <v>19</v>
      </c>
      <c r="D10" s="48">
        <v>7.6499999999999999E-2</v>
      </c>
      <c r="E10" s="48">
        <v>7.9899999999999999E-2</v>
      </c>
      <c r="G10" s="11" t="s">
        <v>25</v>
      </c>
    </row>
    <row r="11" spans="1:7" x14ac:dyDescent="0.35">
      <c r="A11" s="14">
        <f>ROW()</f>
        <v>11</v>
      </c>
      <c r="B11" s="11" t="s">
        <v>6</v>
      </c>
      <c r="D11" s="48">
        <v>0.21</v>
      </c>
      <c r="E11" s="48">
        <f>D11</f>
        <v>0.21</v>
      </c>
    </row>
    <row r="12" spans="1:7" x14ac:dyDescent="0.35">
      <c r="A12" s="14">
        <f>ROW()</f>
        <v>12</v>
      </c>
      <c r="B12" s="11" t="s">
        <v>7</v>
      </c>
      <c r="D12" s="48">
        <v>0.75421300000000002</v>
      </c>
      <c r="E12" s="48">
        <v>0.75421300000000002</v>
      </c>
      <c r="G12" s="11" t="s">
        <v>26</v>
      </c>
    </row>
    <row r="13" spans="1:7" x14ac:dyDescent="0.35">
      <c r="A13" s="14">
        <f>ROW()</f>
        <v>13</v>
      </c>
      <c r="D13" s="48"/>
      <c r="E13" s="48"/>
    </row>
    <row r="14" spans="1:7" x14ac:dyDescent="0.35">
      <c r="A14" s="14">
        <f>ROW()</f>
        <v>14</v>
      </c>
      <c r="B14" s="11" t="s">
        <v>79</v>
      </c>
      <c r="D14" s="56">
        <f>'SEF-20 Plant Prov Proforma'!I99</f>
        <v>100724774.15917501</v>
      </c>
      <c r="E14" s="56">
        <f>'SEF-20 Plant Prov Proforma'!K99</f>
        <v>352815860.66951996</v>
      </c>
      <c r="G14" s="15" t="s">
        <v>89</v>
      </c>
    </row>
    <row r="15" spans="1:7" x14ac:dyDescent="0.35">
      <c r="A15" s="14">
        <f>ROW()</f>
        <v>15</v>
      </c>
      <c r="B15" s="11" t="s">
        <v>80</v>
      </c>
      <c r="D15" s="49">
        <f>'SEF-20 Retirements'!J34</f>
        <v>-7206751.389521041</v>
      </c>
      <c r="E15" s="49">
        <f>'SEF-20 Retirements'!L34</f>
        <v>-25143902.365346543</v>
      </c>
      <c r="G15" s="15" t="s">
        <v>90</v>
      </c>
    </row>
    <row r="16" spans="1:7" x14ac:dyDescent="0.35">
      <c r="A16" s="14">
        <f>ROW()</f>
        <v>16</v>
      </c>
      <c r="B16" s="4" t="s">
        <v>20</v>
      </c>
      <c r="D16" s="50">
        <f>SUM(D14:D15)</f>
        <v>93518022.769653961</v>
      </c>
      <c r="E16" s="50">
        <f>SUM(E14:E15)</f>
        <v>327671958.30417341</v>
      </c>
      <c r="G16" s="15"/>
    </row>
    <row r="17" spans="1:8" x14ac:dyDescent="0.35">
      <c r="A17" s="14">
        <f>ROW()</f>
        <v>17</v>
      </c>
      <c r="D17" s="50"/>
      <c r="E17" s="50"/>
      <c r="G17" s="15"/>
    </row>
    <row r="18" spans="1:8" x14ac:dyDescent="0.35">
      <c r="A18" s="14">
        <f>ROW()</f>
        <v>18</v>
      </c>
      <c r="B18" s="11" t="s">
        <v>81</v>
      </c>
      <c r="D18" s="50">
        <f>-'SEF-20 Plant Prov Proforma'!I90</f>
        <v>-6434902.4299599994</v>
      </c>
      <c r="E18" s="50">
        <f>-'SEF-20 Plant Prov Proforma'!K90</f>
        <v>-27934486.087355003</v>
      </c>
      <c r="G18" s="15" t="s">
        <v>91</v>
      </c>
    </row>
    <row r="19" spans="1:8" x14ac:dyDescent="0.35">
      <c r="A19" s="14">
        <f>ROW()</f>
        <v>19</v>
      </c>
      <c r="B19" s="11" t="s">
        <v>82</v>
      </c>
      <c r="D19" s="49">
        <f>-'SEF-20 Retirements'!J22</f>
        <v>214282.08999999988</v>
      </c>
      <c r="E19" s="49">
        <f>-'SEF-20 Retirements'!L22</f>
        <v>669912.13</v>
      </c>
      <c r="G19" s="15" t="s">
        <v>92</v>
      </c>
    </row>
    <row r="20" spans="1:8" x14ac:dyDescent="0.35">
      <c r="A20" s="14">
        <f>ROW()</f>
        <v>20</v>
      </c>
      <c r="B20" s="4" t="s">
        <v>8</v>
      </c>
      <c r="D20" s="50">
        <f>SUM(D18:D19)</f>
        <v>-6220620.3399599995</v>
      </c>
      <c r="E20" s="50">
        <f>SUM(E18:E19)</f>
        <v>-27264573.957355004</v>
      </c>
      <c r="G20" s="15"/>
    </row>
    <row r="21" spans="1:8" x14ac:dyDescent="0.35">
      <c r="A21" s="14">
        <f>ROW()</f>
        <v>21</v>
      </c>
      <c r="D21" s="50"/>
      <c r="E21" s="50"/>
      <c r="G21" s="15"/>
    </row>
    <row r="22" spans="1:8" x14ac:dyDescent="0.35">
      <c r="A22" s="14">
        <f>ROW()</f>
        <v>22</v>
      </c>
      <c r="B22" s="11" t="s">
        <v>83</v>
      </c>
      <c r="D22" s="50">
        <f>-'SEF-20 Plant Prov Proforma'!I92</f>
        <v>1351329.5102915999</v>
      </c>
      <c r="E22" s="50">
        <f>-'SEF-20 Plant Prov Proforma'!K92</f>
        <v>5866242.07834455</v>
      </c>
      <c r="G22" s="15" t="s">
        <v>93</v>
      </c>
    </row>
    <row r="23" spans="1:8" x14ac:dyDescent="0.35">
      <c r="A23" s="14">
        <f>ROW()</f>
        <v>23</v>
      </c>
      <c r="B23" s="11" t="s">
        <v>84</v>
      </c>
      <c r="D23" s="49">
        <f>-'SEF-20 Retirements'!J27</f>
        <v>-3708959.5709967013</v>
      </c>
      <c r="E23" s="49">
        <f>-'SEF-20 Retirements'!L27</f>
        <v>-3848128.3618249991</v>
      </c>
      <c r="G23" s="15" t="s">
        <v>94</v>
      </c>
    </row>
    <row r="24" spans="1:8" x14ac:dyDescent="0.35">
      <c r="A24" s="14">
        <f>ROW()</f>
        <v>24</v>
      </c>
      <c r="B24" s="4" t="s">
        <v>9</v>
      </c>
      <c r="D24" s="50">
        <f>SUM(D22:D23)</f>
        <v>-2357630.0607051011</v>
      </c>
      <c r="E24" s="50">
        <f>SUM(E22:E23)</f>
        <v>2018113.7165195509</v>
      </c>
    </row>
    <row r="25" spans="1:8" x14ac:dyDescent="0.35">
      <c r="A25" s="14">
        <f>ROW()</f>
        <v>25</v>
      </c>
      <c r="D25" s="50"/>
      <c r="E25" s="50"/>
      <c r="H25" s="16"/>
    </row>
    <row r="26" spans="1:8" x14ac:dyDescent="0.35">
      <c r="A26" s="14">
        <f>ROW()</f>
        <v>26</v>
      </c>
      <c r="B26" s="11" t="s">
        <v>10</v>
      </c>
      <c r="D26" s="50">
        <f>SUM(D20,D24)</f>
        <v>-8578250.4006651007</v>
      </c>
      <c r="E26" s="50">
        <f>SUM(E20,E24)</f>
        <v>-25246460.240835454</v>
      </c>
    </row>
    <row r="27" spans="1:8" x14ac:dyDescent="0.35">
      <c r="A27" s="14">
        <f>ROW()</f>
        <v>27</v>
      </c>
      <c r="D27" s="50"/>
      <c r="E27" s="50"/>
    </row>
    <row r="28" spans="1:8" x14ac:dyDescent="0.35">
      <c r="A28" s="14">
        <f>ROW()</f>
        <v>28</v>
      </c>
      <c r="B28" s="11" t="s">
        <v>11</v>
      </c>
      <c r="D28" s="50">
        <f>D16*D9*D11</f>
        <v>524355.55366944964</v>
      </c>
      <c r="E28" s="50">
        <f>E16*E9*E11</f>
        <v>1809732.2257139499</v>
      </c>
      <c r="G28" s="17" t="s">
        <v>21</v>
      </c>
    </row>
    <row r="29" spans="1:8" x14ac:dyDescent="0.35">
      <c r="A29" s="14">
        <f>ROW()</f>
        <v>29</v>
      </c>
      <c r="D29" s="50"/>
      <c r="E29" s="50"/>
    </row>
    <row r="30" spans="1:8" x14ac:dyDescent="0.35">
      <c r="A30" s="14">
        <f>ROW()</f>
        <v>30</v>
      </c>
      <c r="B30" s="11" t="s">
        <v>12</v>
      </c>
      <c r="D30" s="51">
        <f>SUM(D26:D28)</f>
        <v>-8053894.8469956508</v>
      </c>
      <c r="E30" s="51">
        <f>SUM(E26:E28)</f>
        <v>-23436728.015121505</v>
      </c>
      <c r="G30" s="11" t="s">
        <v>95</v>
      </c>
    </row>
    <row r="31" spans="1:8" x14ac:dyDescent="0.35">
      <c r="A31" s="14">
        <f>ROW()</f>
        <v>31</v>
      </c>
      <c r="D31" s="50"/>
      <c r="E31" s="50"/>
    </row>
    <row r="32" spans="1:8" x14ac:dyDescent="0.35">
      <c r="A32" s="14">
        <f>ROW()</f>
        <v>32</v>
      </c>
      <c r="B32" s="11" t="s">
        <v>13</v>
      </c>
      <c r="D32" s="50">
        <f>D16*D10</f>
        <v>7154128.7418785281</v>
      </c>
      <c r="E32" s="50">
        <f>E16*E10</f>
        <v>26180989.468503457</v>
      </c>
      <c r="G32" s="11" t="s">
        <v>22</v>
      </c>
    </row>
    <row r="33" spans="1:7" x14ac:dyDescent="0.35">
      <c r="A33" s="14">
        <f>ROW()</f>
        <v>33</v>
      </c>
      <c r="D33" s="50"/>
      <c r="E33" s="50"/>
    </row>
    <row r="34" spans="1:7" x14ac:dyDescent="0.35">
      <c r="A34" s="14">
        <f>ROW()</f>
        <v>34</v>
      </c>
      <c r="B34" s="11" t="s">
        <v>14</v>
      </c>
      <c r="D34" s="51">
        <f>D32-D30</f>
        <v>15208023.58887418</v>
      </c>
      <c r="E34" s="51">
        <f>E32-E30</f>
        <v>49617717.483624965</v>
      </c>
      <c r="G34" s="11" t="s">
        <v>71</v>
      </c>
    </row>
    <row r="35" spans="1:7" x14ac:dyDescent="0.35">
      <c r="A35" s="14">
        <f>ROW()</f>
        <v>35</v>
      </c>
      <c r="D35" s="51"/>
      <c r="E35" s="51"/>
    </row>
    <row r="36" spans="1:7" x14ac:dyDescent="0.35">
      <c r="A36" s="14">
        <f>ROW()</f>
        <v>36</v>
      </c>
      <c r="B36" s="11" t="s">
        <v>15</v>
      </c>
      <c r="D36" s="52">
        <f>D34/D12</f>
        <v>20164096.334688183</v>
      </c>
      <c r="E36" s="52">
        <f>E34/E12</f>
        <v>65787406.85141328</v>
      </c>
      <c r="G36" s="11" t="s">
        <v>72</v>
      </c>
    </row>
    <row r="37" spans="1:7" x14ac:dyDescent="0.35">
      <c r="A37" s="14">
        <f>ROW()</f>
        <v>37</v>
      </c>
      <c r="D37" s="51"/>
      <c r="E37" s="51"/>
    </row>
    <row r="38" spans="1:7" x14ac:dyDescent="0.35">
      <c r="A38" s="14">
        <f>ROW()</f>
        <v>38</v>
      </c>
      <c r="B38" s="11" t="s">
        <v>16</v>
      </c>
      <c r="D38" s="51">
        <f>D36</f>
        <v>20164096.334688183</v>
      </c>
      <c r="E38" s="51">
        <f>E36</f>
        <v>65787406.85141328</v>
      </c>
      <c r="G38" s="11" t="s">
        <v>23</v>
      </c>
    </row>
    <row r="39" spans="1:7" x14ac:dyDescent="0.35">
      <c r="A39" s="14">
        <f>ROW()</f>
        <v>39</v>
      </c>
      <c r="D39" s="53"/>
      <c r="E39" s="53"/>
    </row>
    <row r="40" spans="1:7" ht="15" thickBot="1" x14ac:dyDescent="0.4">
      <c r="A40" s="14">
        <f>ROW()</f>
        <v>40</v>
      </c>
      <c r="B40" s="11" t="s">
        <v>17</v>
      </c>
      <c r="D40" s="54">
        <f>D38-C38</f>
        <v>20164096.334688183</v>
      </c>
      <c r="E40" s="54">
        <f>E38-D38</f>
        <v>45623310.516725093</v>
      </c>
      <c r="G40" s="11" t="s">
        <v>24</v>
      </c>
    </row>
    <row r="41" spans="1:7" ht="15" thickTop="1" x14ac:dyDescent="0.35"/>
  </sheetData>
  <pageMargins left="0.45" right="0.45" top="0.75" bottom="0.5" header="0.3" footer="0.3"/>
  <pageSetup scale="86" orientation="landscape" horizontalDpi="90" verticalDpi="9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workbookViewId="0">
      <selection activeCell="K3" sqref="K3"/>
    </sheetView>
  </sheetViews>
  <sheetFormatPr defaultRowHeight="14.5" x14ac:dyDescent="0.35"/>
  <cols>
    <col min="1" max="1" width="4.81640625" bestFit="1" customWidth="1"/>
    <col min="2" max="2" width="45.1796875" bestFit="1" customWidth="1"/>
    <col min="3" max="3" width="4.453125" bestFit="1" customWidth="1"/>
    <col min="4" max="4" width="13.1796875" bestFit="1" customWidth="1"/>
    <col min="5" max="5" width="11.81640625" bestFit="1" customWidth="1"/>
    <col min="6" max="7" width="15.81640625" bestFit="1" customWidth="1"/>
    <col min="8" max="8" width="14.81640625" bestFit="1" customWidth="1"/>
    <col min="9" max="10" width="15.81640625" bestFit="1" customWidth="1"/>
    <col min="11" max="11" width="19.1796875" bestFit="1" customWidth="1"/>
  </cols>
  <sheetData>
    <row r="1" spans="1:11" x14ac:dyDescent="0.35">
      <c r="A1" s="4" t="s">
        <v>0</v>
      </c>
      <c r="B1" s="11"/>
      <c r="C1" s="11"/>
      <c r="D1" s="11"/>
      <c r="E1" s="11"/>
      <c r="F1" s="1"/>
      <c r="K1" s="69" t="s">
        <v>85</v>
      </c>
    </row>
    <row r="2" spans="1:11" ht="15" thickBot="1" x14ac:dyDescent="0.4">
      <c r="A2" s="4" t="s">
        <v>74</v>
      </c>
      <c r="B2" s="11"/>
      <c r="C2" s="11"/>
      <c r="D2" s="11"/>
      <c r="E2" s="11"/>
      <c r="F2" s="1"/>
      <c r="K2" s="70" t="s">
        <v>87</v>
      </c>
    </row>
    <row r="3" spans="1:11" x14ac:dyDescent="0.35">
      <c r="A3" s="4" t="s">
        <v>1</v>
      </c>
      <c r="B3" s="11"/>
      <c r="C3" s="11"/>
      <c r="D3" s="11"/>
      <c r="E3" s="11"/>
      <c r="F3" s="1"/>
      <c r="G3" s="12"/>
    </row>
    <row r="4" spans="1:11" x14ac:dyDescent="0.35">
      <c r="A4" s="4"/>
      <c r="B4" s="47"/>
      <c r="C4" s="11"/>
      <c r="D4" s="11"/>
      <c r="E4" s="11"/>
      <c r="F4" s="1"/>
      <c r="G4" s="11"/>
    </row>
    <row r="5" spans="1:11" x14ac:dyDescent="0.35">
      <c r="A5" s="18" t="s">
        <v>2</v>
      </c>
      <c r="B5" s="3"/>
      <c r="C5" s="3"/>
      <c r="D5" s="5"/>
      <c r="E5" s="5" t="s">
        <v>58</v>
      </c>
      <c r="F5" s="5"/>
      <c r="G5" s="5" t="s">
        <v>58</v>
      </c>
      <c r="H5" s="5"/>
      <c r="I5" s="5" t="s">
        <v>59</v>
      </c>
      <c r="J5" s="5"/>
      <c r="K5" s="5" t="s">
        <v>59</v>
      </c>
    </row>
    <row r="6" spans="1:11" x14ac:dyDescent="0.35">
      <c r="A6" s="3"/>
      <c r="B6" s="3"/>
      <c r="C6" s="3"/>
      <c r="D6" s="5"/>
      <c r="E6" s="5"/>
      <c r="F6" s="5"/>
      <c r="G6" s="5"/>
      <c r="H6" s="5"/>
      <c r="I6" s="5"/>
      <c r="J6" s="5"/>
      <c r="K6" s="5"/>
    </row>
    <row r="7" spans="1:11" x14ac:dyDescent="0.35">
      <c r="A7" s="3"/>
      <c r="B7" s="3"/>
      <c r="C7" s="3"/>
      <c r="D7" s="61"/>
      <c r="E7" s="62">
        <v>45261</v>
      </c>
      <c r="F7" s="61">
        <v>2024</v>
      </c>
      <c r="G7" s="61" t="s">
        <v>27</v>
      </c>
      <c r="H7" s="61">
        <v>2025</v>
      </c>
      <c r="I7" s="22" t="s">
        <v>27</v>
      </c>
      <c r="J7" s="22">
        <v>2026</v>
      </c>
      <c r="K7" s="63" t="s">
        <v>27</v>
      </c>
    </row>
    <row r="8" spans="1:11" x14ac:dyDescent="0.35">
      <c r="A8" s="3"/>
      <c r="B8" s="3"/>
      <c r="C8" s="6"/>
      <c r="D8" s="7" t="s">
        <v>60</v>
      </c>
      <c r="E8" s="61" t="s">
        <v>27</v>
      </c>
      <c r="F8" s="61" t="s">
        <v>29</v>
      </c>
      <c r="G8" s="61" t="s">
        <v>30</v>
      </c>
      <c r="H8" s="61" t="s">
        <v>31</v>
      </c>
      <c r="I8" s="22" t="s">
        <v>30</v>
      </c>
      <c r="J8" s="22" t="s">
        <v>32</v>
      </c>
      <c r="K8" s="63" t="s">
        <v>30</v>
      </c>
    </row>
    <row r="9" spans="1:11" x14ac:dyDescent="0.35">
      <c r="A9" s="5" t="s">
        <v>3</v>
      </c>
      <c r="B9" s="8"/>
      <c r="C9" s="9"/>
      <c r="D9" s="64" t="s">
        <v>28</v>
      </c>
      <c r="E9" s="61" t="s">
        <v>33</v>
      </c>
      <c r="F9" s="61" t="s">
        <v>28</v>
      </c>
      <c r="G9" s="61" t="s">
        <v>35</v>
      </c>
      <c r="H9" s="61" t="s">
        <v>34</v>
      </c>
      <c r="I9" s="22" t="s">
        <v>36</v>
      </c>
      <c r="J9" s="22" t="s">
        <v>34</v>
      </c>
      <c r="K9" s="63" t="s">
        <v>36</v>
      </c>
    </row>
    <row r="10" spans="1:11" x14ac:dyDescent="0.35">
      <c r="A10" s="10" t="s">
        <v>39</v>
      </c>
      <c r="B10" s="10" t="s">
        <v>40</v>
      </c>
      <c r="C10" s="10"/>
      <c r="D10" s="65" t="s">
        <v>37</v>
      </c>
      <c r="E10" s="65" t="s">
        <v>38</v>
      </c>
      <c r="F10" s="65" t="s">
        <v>37</v>
      </c>
      <c r="G10" s="65" t="s">
        <v>31</v>
      </c>
      <c r="H10" s="65" t="s">
        <v>37</v>
      </c>
      <c r="I10" s="28" t="s">
        <v>31</v>
      </c>
      <c r="J10" s="28" t="s">
        <v>37</v>
      </c>
      <c r="K10" s="66" t="s">
        <v>32</v>
      </c>
    </row>
    <row r="11" spans="1:11" ht="18.5" x14ac:dyDescent="0.45">
      <c r="A11" s="5">
        <v>1</v>
      </c>
      <c r="B11" s="19" t="s">
        <v>61</v>
      </c>
      <c r="C11" s="9"/>
      <c r="D11" s="9"/>
      <c r="E11" s="3"/>
      <c r="F11" s="3"/>
      <c r="G11" s="3"/>
      <c r="H11" s="3"/>
      <c r="I11" s="3"/>
      <c r="J11" s="3"/>
      <c r="K11" s="3"/>
    </row>
    <row r="12" spans="1:11" x14ac:dyDescent="0.35">
      <c r="A12" s="5">
        <v>2</v>
      </c>
      <c r="B12" s="3" t="s">
        <v>41</v>
      </c>
      <c r="C12" s="3"/>
      <c r="D12" s="57">
        <v>0</v>
      </c>
      <c r="E12" s="57">
        <v>0</v>
      </c>
      <c r="F12" s="57">
        <v>0</v>
      </c>
      <c r="G12" s="57">
        <v>0</v>
      </c>
      <c r="H12" s="57">
        <v>3093213.9699999997</v>
      </c>
      <c r="I12" s="57">
        <v>3093213.9699999997</v>
      </c>
      <c r="J12" s="57">
        <v>6362082.7700000005</v>
      </c>
      <c r="K12" s="57">
        <v>9455296.7400000002</v>
      </c>
    </row>
    <row r="13" spans="1:11" x14ac:dyDescent="0.35">
      <c r="A13" s="5">
        <v>3</v>
      </c>
      <c r="B13" s="3" t="s">
        <v>42</v>
      </c>
      <c r="C13" s="3"/>
      <c r="D13" s="57">
        <v>0</v>
      </c>
      <c r="E13" s="57">
        <v>0</v>
      </c>
      <c r="F13" s="57">
        <v>0</v>
      </c>
      <c r="G13" s="57">
        <v>0</v>
      </c>
      <c r="H13" s="57">
        <v>22160.591119999997</v>
      </c>
      <c r="I13" s="57">
        <v>22160.591119999997</v>
      </c>
      <c r="J13" s="57">
        <v>539806.42563499999</v>
      </c>
      <c r="K13" s="57">
        <v>561967.01675499999</v>
      </c>
    </row>
    <row r="14" spans="1:11" x14ac:dyDescent="0.35">
      <c r="A14" s="5">
        <v>4</v>
      </c>
      <c r="B14" s="3" t="s">
        <v>43</v>
      </c>
      <c r="C14" s="3"/>
      <c r="D14" s="57">
        <v>0</v>
      </c>
      <c r="E14" s="57">
        <v>0</v>
      </c>
      <c r="F14" s="57">
        <v>0</v>
      </c>
      <c r="G14" s="57">
        <v>0</v>
      </c>
      <c r="H14" s="57">
        <v>102916.33</v>
      </c>
      <c r="I14" s="57">
        <v>102916.33</v>
      </c>
      <c r="J14" s="57">
        <v>305957.89999999997</v>
      </c>
      <c r="K14" s="57">
        <v>408874.23</v>
      </c>
    </row>
    <row r="15" spans="1:11" x14ac:dyDescent="0.35">
      <c r="A15" s="5">
        <v>5</v>
      </c>
      <c r="B15" s="3" t="s">
        <v>44</v>
      </c>
      <c r="C15" s="3"/>
      <c r="D15" s="58">
        <v>0</v>
      </c>
      <c r="E15" s="58">
        <v>0</v>
      </c>
      <c r="F15" s="58">
        <v>0</v>
      </c>
      <c r="G15" s="58">
        <v>0</v>
      </c>
      <c r="H15" s="58">
        <v>142808.62104500001</v>
      </c>
      <c r="I15" s="58">
        <v>142808.62104500001</v>
      </c>
      <c r="J15" s="58">
        <v>3378928.3697100002</v>
      </c>
      <c r="K15" s="58">
        <v>3521736.9907550002</v>
      </c>
    </row>
    <row r="16" spans="1:11" x14ac:dyDescent="0.35">
      <c r="A16" s="5">
        <v>6</v>
      </c>
      <c r="B16" s="3" t="s">
        <v>45</v>
      </c>
      <c r="C16" s="3"/>
      <c r="D16" s="57">
        <v>0</v>
      </c>
      <c r="E16" s="57">
        <v>0</v>
      </c>
      <c r="F16" s="57">
        <v>0</v>
      </c>
      <c r="G16" s="57">
        <v>0</v>
      </c>
      <c r="H16" s="57">
        <v>3361099.5121649997</v>
      </c>
      <c r="I16" s="57">
        <v>3361099.5121649997</v>
      </c>
      <c r="J16" s="57">
        <v>10586775.465345001</v>
      </c>
      <c r="K16" s="57">
        <v>13947874.977510002</v>
      </c>
    </row>
    <row r="17" spans="1:11" x14ac:dyDescent="0.35">
      <c r="A17" s="5">
        <v>7</v>
      </c>
      <c r="B17" s="3"/>
      <c r="C17" s="3"/>
      <c r="D17" s="57"/>
      <c r="E17" s="57"/>
      <c r="F17" s="57"/>
      <c r="G17" s="57"/>
      <c r="H17" s="57"/>
      <c r="I17" s="57"/>
      <c r="J17" s="57"/>
      <c r="K17" s="57"/>
    </row>
    <row r="18" spans="1:11" x14ac:dyDescent="0.35">
      <c r="A18" s="5">
        <v>8</v>
      </c>
      <c r="B18" s="3" t="s">
        <v>46</v>
      </c>
      <c r="C18" s="3"/>
      <c r="D18" s="57">
        <v>0</v>
      </c>
      <c r="E18" s="57">
        <v>0</v>
      </c>
      <c r="F18" s="57">
        <v>0</v>
      </c>
      <c r="G18" s="57">
        <v>0</v>
      </c>
      <c r="H18" s="57">
        <v>3361099.5121649997</v>
      </c>
      <c r="I18" s="57">
        <v>3361099.5121649997</v>
      </c>
      <c r="J18" s="57">
        <v>10586775.465345001</v>
      </c>
      <c r="K18" s="57">
        <v>13947874.977510002</v>
      </c>
    </row>
    <row r="19" spans="1:11" x14ac:dyDescent="0.35">
      <c r="A19" s="5">
        <v>9</v>
      </c>
      <c r="B19" s="3"/>
      <c r="C19" s="3"/>
      <c r="D19" s="57"/>
      <c r="E19" s="57"/>
      <c r="F19" s="57"/>
      <c r="G19" s="57"/>
      <c r="H19" s="57"/>
      <c r="I19" s="57"/>
      <c r="J19" s="57"/>
      <c r="K19" s="57"/>
    </row>
    <row r="20" spans="1:11" x14ac:dyDescent="0.35">
      <c r="A20" s="5">
        <v>10</v>
      </c>
      <c r="B20" s="3" t="s">
        <v>47</v>
      </c>
      <c r="C20" s="20">
        <v>0.21</v>
      </c>
      <c r="D20" s="58">
        <v>0</v>
      </c>
      <c r="E20" s="58">
        <v>0</v>
      </c>
      <c r="F20" s="58">
        <v>0</v>
      </c>
      <c r="G20" s="58">
        <v>0</v>
      </c>
      <c r="H20" s="58">
        <v>-705830.89755464997</v>
      </c>
      <c r="I20" s="58">
        <v>-705830.89755464997</v>
      </c>
      <c r="J20" s="58">
        <v>-2223222.8477224503</v>
      </c>
      <c r="K20" s="58">
        <v>-2929053.7452771002</v>
      </c>
    </row>
    <row r="21" spans="1:11" x14ac:dyDescent="0.35">
      <c r="A21" s="5">
        <v>11</v>
      </c>
      <c r="B21" s="3"/>
      <c r="C21" s="3"/>
      <c r="D21" s="57"/>
      <c r="E21" s="57"/>
      <c r="F21" s="57"/>
      <c r="G21" s="57"/>
      <c r="H21" s="57"/>
      <c r="I21" s="57"/>
      <c r="J21" s="57"/>
      <c r="K21" s="57"/>
    </row>
    <row r="22" spans="1:11" ht="15" thickBot="1" x14ac:dyDescent="0.4">
      <c r="A22" s="5">
        <v>12</v>
      </c>
      <c r="B22" s="2" t="s">
        <v>48</v>
      </c>
      <c r="C22" s="3"/>
      <c r="D22" s="59">
        <v>0</v>
      </c>
      <c r="E22" s="59">
        <v>0</v>
      </c>
      <c r="F22" s="59">
        <v>0</v>
      </c>
      <c r="G22" s="59">
        <v>0</v>
      </c>
      <c r="H22" s="59">
        <v>-2655268.6146103498</v>
      </c>
      <c r="I22" s="59">
        <v>-2655268.6146103498</v>
      </c>
      <c r="J22" s="59">
        <v>-8363552.6176225506</v>
      </c>
      <c r="K22" s="59">
        <v>-11018821.232232902</v>
      </c>
    </row>
    <row r="23" spans="1:11" ht="15" thickTop="1" x14ac:dyDescent="0.35">
      <c r="A23" s="5">
        <v>13</v>
      </c>
      <c r="B23" s="3"/>
      <c r="C23" s="3"/>
      <c r="D23" s="57"/>
      <c r="E23" s="57"/>
      <c r="F23" s="57"/>
      <c r="G23" s="57"/>
      <c r="H23" s="57"/>
      <c r="I23" s="57"/>
      <c r="J23" s="57"/>
      <c r="K23" s="57"/>
    </row>
    <row r="24" spans="1:11" x14ac:dyDescent="0.35">
      <c r="A24" s="5">
        <v>14</v>
      </c>
      <c r="B24" s="3" t="s">
        <v>62</v>
      </c>
      <c r="C24" s="3"/>
      <c r="D24" s="57">
        <v>0</v>
      </c>
      <c r="E24" s="57">
        <v>0</v>
      </c>
      <c r="F24" s="57">
        <v>0</v>
      </c>
      <c r="G24" s="57">
        <v>0</v>
      </c>
      <c r="H24" s="57">
        <v>61776287.738435</v>
      </c>
      <c r="I24" s="57">
        <v>61776287.738435</v>
      </c>
      <c r="J24" s="57">
        <v>148518084.85406497</v>
      </c>
      <c r="K24" s="57">
        <v>210294372.59249997</v>
      </c>
    </row>
    <row r="25" spans="1:11" x14ac:dyDescent="0.35">
      <c r="A25" s="5">
        <v>15</v>
      </c>
      <c r="B25" s="3" t="s">
        <v>63</v>
      </c>
      <c r="C25" s="3"/>
      <c r="D25" s="57">
        <v>0</v>
      </c>
      <c r="E25" s="57">
        <v>0</v>
      </c>
      <c r="F25" s="57">
        <v>0</v>
      </c>
      <c r="G25" s="57">
        <v>0</v>
      </c>
      <c r="H25" s="57">
        <v>-1054473.1221349998</v>
      </c>
      <c r="I25" s="57">
        <v>-1054473.1221349998</v>
      </c>
      <c r="J25" s="57">
        <v>-8684311.8348999992</v>
      </c>
      <c r="K25" s="57">
        <v>-9738784.9570349995</v>
      </c>
    </row>
    <row r="26" spans="1:11" x14ac:dyDescent="0.35">
      <c r="A26" s="5">
        <v>16</v>
      </c>
      <c r="B26" s="3" t="s">
        <v>64</v>
      </c>
      <c r="C26" s="3"/>
      <c r="D26" s="58">
        <v>0</v>
      </c>
      <c r="E26" s="58">
        <v>0</v>
      </c>
      <c r="F26" s="58">
        <v>0</v>
      </c>
      <c r="G26" s="58">
        <v>0</v>
      </c>
      <c r="H26" s="58">
        <v>-298755.76569999999</v>
      </c>
      <c r="I26" s="58">
        <v>-298755.76569999999</v>
      </c>
      <c r="J26" s="58">
        <v>-987859.373915</v>
      </c>
      <c r="K26" s="58">
        <v>-1286615.139615</v>
      </c>
    </row>
    <row r="27" spans="1:11" x14ac:dyDescent="0.35">
      <c r="A27" s="5">
        <v>17</v>
      </c>
      <c r="B27" s="2" t="s">
        <v>49</v>
      </c>
      <c r="C27" s="3"/>
      <c r="D27" s="57">
        <v>0</v>
      </c>
      <c r="E27" s="57">
        <v>0</v>
      </c>
      <c r="F27" s="57">
        <v>0</v>
      </c>
      <c r="G27" s="57">
        <v>0</v>
      </c>
      <c r="H27" s="57">
        <v>60423058.850600004</v>
      </c>
      <c r="I27" s="57">
        <v>60423058.850600004</v>
      </c>
      <c r="J27" s="57">
        <v>138845913.64524999</v>
      </c>
      <c r="K27" s="57">
        <v>199268972.49584997</v>
      </c>
    </row>
    <row r="28" spans="1:11" x14ac:dyDescent="0.35">
      <c r="A28" s="5">
        <v>18</v>
      </c>
      <c r="B28" s="3"/>
      <c r="C28" s="3"/>
      <c r="D28" s="57"/>
      <c r="E28" s="57"/>
      <c r="F28" s="57"/>
      <c r="G28" s="57"/>
      <c r="H28" s="57"/>
      <c r="I28" s="57"/>
      <c r="J28" s="57"/>
      <c r="K28" s="57"/>
    </row>
    <row r="29" spans="1:11" ht="18.5" x14ac:dyDescent="0.45">
      <c r="A29" s="5">
        <v>19</v>
      </c>
      <c r="B29" s="19" t="s">
        <v>75</v>
      </c>
      <c r="C29" s="3"/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</row>
    <row r="30" spans="1:11" x14ac:dyDescent="0.35">
      <c r="A30" s="5">
        <v>20</v>
      </c>
      <c r="B30" s="3" t="s">
        <v>41</v>
      </c>
      <c r="C30" s="3"/>
      <c r="D30" s="57">
        <v>0</v>
      </c>
      <c r="E30" s="57">
        <v>0</v>
      </c>
      <c r="F30" s="57">
        <v>0</v>
      </c>
      <c r="G30" s="57">
        <v>0</v>
      </c>
      <c r="H30" s="57">
        <v>1252300.0200000003</v>
      </c>
      <c r="I30" s="57">
        <v>1252300.0200000003</v>
      </c>
      <c r="J30" s="57">
        <v>2294484.1099999994</v>
      </c>
      <c r="K30" s="57">
        <v>3546784.13</v>
      </c>
    </row>
    <row r="31" spans="1:11" x14ac:dyDescent="0.35">
      <c r="A31" s="5">
        <v>21</v>
      </c>
      <c r="B31" s="3" t="s">
        <v>42</v>
      </c>
      <c r="C31" s="3"/>
      <c r="D31" s="57">
        <v>0</v>
      </c>
      <c r="E31" s="57">
        <v>0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</row>
    <row r="32" spans="1:11" x14ac:dyDescent="0.35">
      <c r="A32" s="5">
        <v>22</v>
      </c>
      <c r="B32" s="3" t="s">
        <v>43</v>
      </c>
      <c r="C32" s="3"/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</row>
    <row r="33" spans="1:11" x14ac:dyDescent="0.35">
      <c r="A33" s="5">
        <v>23</v>
      </c>
      <c r="B33" s="3" t="s">
        <v>44</v>
      </c>
      <c r="C33" s="3"/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</row>
    <row r="34" spans="1:11" x14ac:dyDescent="0.35">
      <c r="A34" s="5">
        <v>24</v>
      </c>
      <c r="B34" s="3" t="s">
        <v>45</v>
      </c>
      <c r="C34" s="3"/>
      <c r="D34" s="57">
        <v>0</v>
      </c>
      <c r="E34" s="57">
        <v>0</v>
      </c>
      <c r="F34" s="57">
        <v>0</v>
      </c>
      <c r="G34" s="57">
        <v>0</v>
      </c>
      <c r="H34" s="57">
        <v>1252300.0200000003</v>
      </c>
      <c r="I34" s="57">
        <v>1252300.0200000003</v>
      </c>
      <c r="J34" s="57">
        <v>2294484.1099999994</v>
      </c>
      <c r="K34" s="57">
        <v>3546784.13</v>
      </c>
    </row>
    <row r="35" spans="1:11" x14ac:dyDescent="0.35">
      <c r="A35" s="5">
        <v>25</v>
      </c>
      <c r="B35" s="3"/>
      <c r="C35" s="3"/>
      <c r="D35" s="57"/>
      <c r="E35" s="57"/>
      <c r="F35" s="57"/>
      <c r="G35" s="57"/>
      <c r="H35" s="57"/>
      <c r="I35" s="57"/>
      <c r="J35" s="57"/>
      <c r="K35" s="57"/>
    </row>
    <row r="36" spans="1:11" x14ac:dyDescent="0.35">
      <c r="A36" s="5">
        <v>26</v>
      </c>
      <c r="B36" s="3" t="s">
        <v>46</v>
      </c>
      <c r="C36" s="3"/>
      <c r="D36" s="57">
        <v>0</v>
      </c>
      <c r="E36" s="57">
        <v>0</v>
      </c>
      <c r="F36" s="57">
        <v>0</v>
      </c>
      <c r="G36" s="57">
        <v>0</v>
      </c>
      <c r="H36" s="57">
        <v>1252300.0200000003</v>
      </c>
      <c r="I36" s="57">
        <v>1252300.0200000003</v>
      </c>
      <c r="J36" s="57">
        <v>2294484.1099999994</v>
      </c>
      <c r="K36" s="57">
        <v>3546784.13</v>
      </c>
    </row>
    <row r="37" spans="1:11" x14ac:dyDescent="0.35">
      <c r="A37" s="5">
        <v>27</v>
      </c>
      <c r="B37" s="3"/>
      <c r="C37" s="3"/>
      <c r="D37" s="57"/>
      <c r="E37" s="57"/>
      <c r="F37" s="57"/>
      <c r="G37" s="57"/>
      <c r="H37" s="57"/>
      <c r="I37" s="57"/>
      <c r="J37" s="57"/>
      <c r="K37" s="57"/>
    </row>
    <row r="38" spans="1:11" x14ac:dyDescent="0.35">
      <c r="A38" s="5">
        <v>28</v>
      </c>
      <c r="B38" s="3" t="s">
        <v>47</v>
      </c>
      <c r="C38" s="20">
        <v>0.21</v>
      </c>
      <c r="D38" s="58">
        <v>0</v>
      </c>
      <c r="E38" s="58">
        <v>0</v>
      </c>
      <c r="F38" s="58">
        <v>0</v>
      </c>
      <c r="G38" s="58">
        <v>0</v>
      </c>
      <c r="H38" s="58">
        <v>-262983.00420000002</v>
      </c>
      <c r="I38" s="58">
        <v>-262983.00420000002</v>
      </c>
      <c r="J38" s="58">
        <v>-481841.66309999983</v>
      </c>
      <c r="K38" s="58">
        <v>-744824.66729999997</v>
      </c>
    </row>
    <row r="39" spans="1:11" x14ac:dyDescent="0.35">
      <c r="A39" s="5">
        <v>29</v>
      </c>
      <c r="B39" s="3"/>
      <c r="C39" s="3"/>
      <c r="D39" s="57"/>
      <c r="E39" s="57"/>
      <c r="F39" s="57"/>
      <c r="G39" s="57"/>
      <c r="H39" s="57"/>
      <c r="I39" s="57"/>
      <c r="J39" s="57"/>
      <c r="K39" s="57"/>
    </row>
    <row r="40" spans="1:11" ht="15" thickBot="1" x14ac:dyDescent="0.4">
      <c r="A40" s="5">
        <v>30</v>
      </c>
      <c r="B40" s="2" t="s">
        <v>48</v>
      </c>
      <c r="C40" s="3"/>
      <c r="D40" s="59">
        <v>0</v>
      </c>
      <c r="E40" s="59">
        <v>0</v>
      </c>
      <c r="F40" s="59">
        <v>0</v>
      </c>
      <c r="G40" s="59">
        <v>0</v>
      </c>
      <c r="H40" s="59">
        <v>-989317.01580000017</v>
      </c>
      <c r="I40" s="59">
        <v>-989317.01580000017</v>
      </c>
      <c r="J40" s="59">
        <v>-1812642.4468999996</v>
      </c>
      <c r="K40" s="59">
        <v>-2801959.4627</v>
      </c>
    </row>
    <row r="41" spans="1:11" ht="15" thickTop="1" x14ac:dyDescent="0.35">
      <c r="A41" s="5">
        <v>31</v>
      </c>
      <c r="B41" s="3"/>
      <c r="C41" s="3"/>
      <c r="D41" s="57"/>
      <c r="E41" s="57"/>
      <c r="F41" s="57"/>
      <c r="G41" s="57"/>
      <c r="H41" s="57"/>
      <c r="I41" s="57"/>
      <c r="J41" s="57"/>
      <c r="K41" s="57"/>
    </row>
    <row r="42" spans="1:11" x14ac:dyDescent="0.35">
      <c r="A42" s="5">
        <v>32</v>
      </c>
      <c r="B42" s="3" t="s">
        <v>62</v>
      </c>
      <c r="C42" s="3"/>
      <c r="D42" s="57">
        <v>0</v>
      </c>
      <c r="E42" s="57">
        <v>0</v>
      </c>
      <c r="F42" s="57">
        <v>0</v>
      </c>
      <c r="G42" s="57">
        <v>0</v>
      </c>
      <c r="H42" s="57">
        <v>28472966.34</v>
      </c>
      <c r="I42" s="57">
        <v>28472966.34</v>
      </c>
      <c r="J42" s="57">
        <v>53719330.549999997</v>
      </c>
      <c r="K42" s="57">
        <v>82192296.890000001</v>
      </c>
    </row>
    <row r="43" spans="1:11" x14ac:dyDescent="0.35">
      <c r="A43" s="5">
        <v>33</v>
      </c>
      <c r="B43" s="3" t="s">
        <v>63</v>
      </c>
      <c r="C43" s="3"/>
      <c r="D43" s="57">
        <v>0</v>
      </c>
      <c r="E43" s="57">
        <v>0</v>
      </c>
      <c r="F43" s="57">
        <v>0</v>
      </c>
      <c r="G43" s="57">
        <v>0</v>
      </c>
      <c r="H43" s="57">
        <v>-418631.86</v>
      </c>
      <c r="I43" s="57">
        <v>-418631.86</v>
      </c>
      <c r="J43" s="57">
        <v>-2453536.8199999998</v>
      </c>
      <c r="K43" s="57">
        <v>-2872168.6799999997</v>
      </c>
    </row>
    <row r="44" spans="1:11" x14ac:dyDescent="0.35">
      <c r="A44" s="5">
        <v>34</v>
      </c>
      <c r="B44" s="3" t="s">
        <v>64</v>
      </c>
      <c r="C44" s="3"/>
      <c r="D44" s="58">
        <v>0</v>
      </c>
      <c r="E44" s="58">
        <v>0</v>
      </c>
      <c r="F44" s="58">
        <v>0</v>
      </c>
      <c r="G44" s="58">
        <v>0</v>
      </c>
      <c r="H44" s="58">
        <v>-136688.74</v>
      </c>
      <c r="I44" s="58">
        <v>-136688.74</v>
      </c>
      <c r="J44" s="58">
        <v>-343302.21000000008</v>
      </c>
      <c r="K44" s="58">
        <v>-479990.95000000007</v>
      </c>
    </row>
    <row r="45" spans="1:11" x14ac:dyDescent="0.35">
      <c r="A45" s="5">
        <v>35</v>
      </c>
      <c r="B45" s="2" t="s">
        <v>49</v>
      </c>
      <c r="C45" s="3"/>
      <c r="D45" s="57">
        <v>0</v>
      </c>
      <c r="E45" s="57">
        <v>0</v>
      </c>
      <c r="F45" s="57">
        <v>0</v>
      </c>
      <c r="G45" s="57">
        <v>0</v>
      </c>
      <c r="H45" s="57">
        <v>27917645.740000002</v>
      </c>
      <c r="I45" s="57">
        <v>27917645.740000002</v>
      </c>
      <c r="J45" s="57">
        <v>50922491.519999996</v>
      </c>
      <c r="K45" s="57">
        <v>78840137.260000005</v>
      </c>
    </row>
    <row r="46" spans="1:11" x14ac:dyDescent="0.35">
      <c r="A46" s="5">
        <v>36</v>
      </c>
      <c r="B46" s="3"/>
      <c r="C46" s="3"/>
      <c r="D46" s="57"/>
      <c r="E46" s="57"/>
      <c r="F46" s="57"/>
      <c r="G46" s="57"/>
      <c r="H46" s="57"/>
      <c r="I46" s="57"/>
      <c r="J46" s="57"/>
      <c r="K46" s="57"/>
    </row>
    <row r="47" spans="1:11" ht="18.5" x14ac:dyDescent="0.45">
      <c r="A47" s="5">
        <v>37</v>
      </c>
      <c r="B47" s="19" t="s">
        <v>65</v>
      </c>
      <c r="C47" s="3"/>
      <c r="D47" s="57"/>
      <c r="E47" s="57"/>
      <c r="F47" s="57"/>
      <c r="G47" s="57"/>
      <c r="H47" s="57"/>
      <c r="I47" s="57"/>
      <c r="J47" s="57"/>
      <c r="K47" s="57"/>
    </row>
    <row r="48" spans="1:11" x14ac:dyDescent="0.35">
      <c r="A48" s="5">
        <v>38</v>
      </c>
      <c r="B48" s="3" t="s">
        <v>41</v>
      </c>
      <c r="C48" s="3"/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</row>
    <row r="49" spans="1:11" x14ac:dyDescent="0.35">
      <c r="A49" s="5">
        <v>39</v>
      </c>
      <c r="B49" s="3" t="s">
        <v>42</v>
      </c>
      <c r="C49" s="3"/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</row>
    <row r="50" spans="1:11" x14ac:dyDescent="0.35">
      <c r="A50" s="5">
        <v>40</v>
      </c>
      <c r="B50" s="3" t="s">
        <v>43</v>
      </c>
      <c r="C50" s="3"/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</row>
    <row r="51" spans="1:11" x14ac:dyDescent="0.35">
      <c r="A51" s="5">
        <v>41</v>
      </c>
      <c r="B51" s="3" t="s">
        <v>44</v>
      </c>
      <c r="C51" s="3"/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243767.49736000001</v>
      </c>
      <c r="K51" s="58">
        <v>243767.49736000001</v>
      </c>
    </row>
    <row r="52" spans="1:11" x14ac:dyDescent="0.35">
      <c r="A52" s="5">
        <v>42</v>
      </c>
      <c r="B52" s="3" t="s">
        <v>45</v>
      </c>
      <c r="C52" s="3"/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7">
        <v>243767.49736000001</v>
      </c>
      <c r="K52" s="57">
        <v>243767.49736000001</v>
      </c>
    </row>
    <row r="53" spans="1:11" x14ac:dyDescent="0.35">
      <c r="A53" s="5">
        <v>43</v>
      </c>
      <c r="B53" s="3"/>
      <c r="C53" s="3"/>
      <c r="D53" s="57"/>
      <c r="E53" s="57"/>
      <c r="F53" s="57"/>
      <c r="G53" s="57"/>
      <c r="H53" s="57"/>
      <c r="I53" s="57"/>
      <c r="J53" s="57"/>
      <c r="K53" s="57"/>
    </row>
    <row r="54" spans="1:11" x14ac:dyDescent="0.35">
      <c r="A54" s="5">
        <v>44</v>
      </c>
      <c r="B54" s="3" t="s">
        <v>46</v>
      </c>
      <c r="C54" s="3"/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243767.49736000001</v>
      </c>
      <c r="K54" s="57">
        <v>243767.49736000001</v>
      </c>
    </row>
    <row r="55" spans="1:11" x14ac:dyDescent="0.35">
      <c r="A55" s="5">
        <v>45</v>
      </c>
      <c r="B55" s="3"/>
      <c r="C55" s="3"/>
      <c r="D55" s="57"/>
      <c r="E55" s="57"/>
      <c r="F55" s="57"/>
      <c r="G55" s="57"/>
      <c r="H55" s="57"/>
      <c r="I55" s="57"/>
      <c r="J55" s="57"/>
      <c r="K55" s="57"/>
    </row>
    <row r="56" spans="1:11" x14ac:dyDescent="0.35">
      <c r="A56" s="5">
        <v>46</v>
      </c>
      <c r="B56" s="3" t="s">
        <v>47</v>
      </c>
      <c r="C56" s="20">
        <v>0.21</v>
      </c>
      <c r="D56" s="58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-51191.174445600001</v>
      </c>
      <c r="K56" s="58">
        <v>-51191.174445600001</v>
      </c>
    </row>
    <row r="57" spans="1:11" x14ac:dyDescent="0.35">
      <c r="A57" s="5">
        <v>47</v>
      </c>
      <c r="B57" s="3"/>
      <c r="C57" s="3"/>
      <c r="D57" s="57"/>
      <c r="E57" s="57"/>
      <c r="F57" s="57"/>
      <c r="G57" s="57"/>
      <c r="H57" s="57"/>
      <c r="I57" s="57"/>
      <c r="J57" s="57"/>
      <c r="K57" s="57"/>
    </row>
    <row r="58" spans="1:11" ht="15" thickBot="1" x14ac:dyDescent="0.4">
      <c r="A58" s="5">
        <v>48</v>
      </c>
      <c r="B58" s="2" t="s">
        <v>48</v>
      </c>
      <c r="C58" s="3"/>
      <c r="D58" s="59">
        <v>0</v>
      </c>
      <c r="E58" s="59">
        <v>0</v>
      </c>
      <c r="F58" s="59">
        <v>0</v>
      </c>
      <c r="G58" s="59">
        <v>0</v>
      </c>
      <c r="H58" s="59">
        <v>0</v>
      </c>
      <c r="I58" s="59">
        <v>0</v>
      </c>
      <c r="J58" s="59">
        <v>-192576.32291440002</v>
      </c>
      <c r="K58" s="59">
        <v>-192576.32291440002</v>
      </c>
    </row>
    <row r="59" spans="1:11" ht="15" thickTop="1" x14ac:dyDescent="0.35">
      <c r="A59" s="5">
        <v>49</v>
      </c>
      <c r="B59" s="3"/>
      <c r="C59" s="3"/>
      <c r="D59" s="57"/>
      <c r="E59" s="57"/>
      <c r="F59" s="57"/>
      <c r="G59" s="57"/>
      <c r="H59" s="57"/>
      <c r="I59" s="57"/>
      <c r="J59" s="57"/>
      <c r="K59" s="57"/>
    </row>
    <row r="60" spans="1:11" x14ac:dyDescent="0.35">
      <c r="A60" s="5">
        <v>50</v>
      </c>
      <c r="B60" s="3" t="s">
        <v>62</v>
      </c>
      <c r="C60" s="3"/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2437674.9908749997</v>
      </c>
      <c r="K60" s="57">
        <v>2437674.9908749997</v>
      </c>
    </row>
    <row r="61" spans="1:11" x14ac:dyDescent="0.35">
      <c r="A61" s="5">
        <v>51</v>
      </c>
      <c r="B61" s="3" t="s">
        <v>63</v>
      </c>
      <c r="C61" s="3"/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-26315.871249999997</v>
      </c>
      <c r="K61" s="57">
        <v>-26315.871249999997</v>
      </c>
    </row>
    <row r="62" spans="1:11" x14ac:dyDescent="0.35">
      <c r="A62" s="5">
        <v>52</v>
      </c>
      <c r="B62" s="3" t="s">
        <v>64</v>
      </c>
      <c r="C62" s="3"/>
      <c r="D62" s="58">
        <v>0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8">
        <v>-75474.989794999987</v>
      </c>
      <c r="K62" s="58">
        <v>-75474.989794999987</v>
      </c>
    </row>
    <row r="63" spans="1:11" x14ac:dyDescent="0.35">
      <c r="A63" s="5">
        <v>53</v>
      </c>
      <c r="B63" s="2" t="s">
        <v>49</v>
      </c>
      <c r="C63" s="3"/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2335884.12983</v>
      </c>
      <c r="K63" s="57">
        <v>2335884.12983</v>
      </c>
    </row>
    <row r="64" spans="1:11" x14ac:dyDescent="0.35">
      <c r="A64" s="5">
        <v>54</v>
      </c>
      <c r="B64" s="3"/>
      <c r="C64" s="3"/>
      <c r="D64" s="57"/>
      <c r="E64" s="57"/>
      <c r="F64" s="57"/>
      <c r="G64" s="57"/>
      <c r="H64" s="57"/>
      <c r="I64" s="57"/>
      <c r="J64" s="57"/>
      <c r="K64" s="57"/>
    </row>
    <row r="65" spans="1:11" ht="18.5" x14ac:dyDescent="0.45">
      <c r="A65" s="5">
        <v>55</v>
      </c>
      <c r="B65" s="19" t="s">
        <v>66</v>
      </c>
      <c r="C65" s="3"/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</row>
    <row r="66" spans="1:11" x14ac:dyDescent="0.35">
      <c r="A66" s="5">
        <v>56</v>
      </c>
      <c r="B66" s="3" t="s">
        <v>41</v>
      </c>
      <c r="C66" s="3"/>
      <c r="D66" s="57">
        <v>0</v>
      </c>
      <c r="E66" s="57">
        <v>0</v>
      </c>
      <c r="F66" s="57">
        <v>0</v>
      </c>
      <c r="G66" s="57">
        <v>0</v>
      </c>
      <c r="H66" s="57">
        <v>212452.39000000004</v>
      </c>
      <c r="I66" s="57">
        <v>212452.39000000004</v>
      </c>
      <c r="J66" s="57">
        <v>881172.93</v>
      </c>
      <c r="K66" s="57">
        <v>1093625.32</v>
      </c>
    </row>
    <row r="67" spans="1:11" x14ac:dyDescent="0.35">
      <c r="A67" s="5">
        <v>57</v>
      </c>
      <c r="B67" s="3" t="s">
        <v>42</v>
      </c>
      <c r="C67" s="3"/>
      <c r="D67" s="57">
        <v>0</v>
      </c>
      <c r="E67" s="57">
        <v>0</v>
      </c>
      <c r="F67" s="57">
        <v>0</v>
      </c>
      <c r="G67" s="57">
        <v>0</v>
      </c>
      <c r="H67" s="57">
        <v>58537.615849999995</v>
      </c>
      <c r="I67" s="57">
        <v>58537.615849999995</v>
      </c>
      <c r="J67" s="57">
        <v>1001332.5569500001</v>
      </c>
      <c r="K67" s="57">
        <v>1059870.1728000001</v>
      </c>
    </row>
    <row r="68" spans="1:11" x14ac:dyDescent="0.35">
      <c r="A68" s="5">
        <v>58</v>
      </c>
      <c r="B68" s="3" t="s">
        <v>43</v>
      </c>
      <c r="C68" s="3"/>
      <c r="D68" s="57">
        <v>0</v>
      </c>
      <c r="E68" s="57">
        <v>0</v>
      </c>
      <c r="F68" s="57">
        <v>0</v>
      </c>
      <c r="G68" s="57">
        <v>0</v>
      </c>
      <c r="H68" s="57">
        <v>864875.47</v>
      </c>
      <c r="I68" s="57">
        <v>864875.47</v>
      </c>
      <c r="J68" s="57">
        <v>1575923.9000000001</v>
      </c>
      <c r="K68" s="57">
        <v>2440799.37</v>
      </c>
    </row>
    <row r="69" spans="1:11" x14ac:dyDescent="0.35">
      <c r="A69" s="5">
        <v>59</v>
      </c>
      <c r="B69" s="3" t="s">
        <v>44</v>
      </c>
      <c r="C69" s="3"/>
      <c r="D69" s="58">
        <v>0</v>
      </c>
      <c r="E69" s="58">
        <v>0</v>
      </c>
      <c r="F69" s="58">
        <v>0</v>
      </c>
      <c r="G69" s="58">
        <v>0</v>
      </c>
      <c r="H69" s="58">
        <v>685637.42194499995</v>
      </c>
      <c r="I69" s="58">
        <v>685637.42194499995</v>
      </c>
      <c r="J69" s="58">
        <v>4916127.1977399997</v>
      </c>
      <c r="K69" s="58">
        <v>5601764.6196849998</v>
      </c>
    </row>
    <row r="70" spans="1:11" x14ac:dyDescent="0.35">
      <c r="A70" s="5">
        <v>60</v>
      </c>
      <c r="B70" s="3" t="s">
        <v>45</v>
      </c>
      <c r="C70" s="3"/>
      <c r="D70" s="57">
        <v>0</v>
      </c>
      <c r="E70" s="57">
        <v>0</v>
      </c>
      <c r="F70" s="57">
        <v>0</v>
      </c>
      <c r="G70" s="57">
        <v>0</v>
      </c>
      <c r="H70" s="57">
        <v>1821502.8977950001</v>
      </c>
      <c r="I70" s="57">
        <v>1821502.8977950001</v>
      </c>
      <c r="J70" s="57">
        <v>8374556.5846899999</v>
      </c>
      <c r="K70" s="57">
        <v>10196059.482485</v>
      </c>
    </row>
    <row r="71" spans="1:11" x14ac:dyDescent="0.35">
      <c r="A71" s="5">
        <v>61</v>
      </c>
      <c r="B71" s="3"/>
      <c r="C71" s="3"/>
      <c r="D71" s="57"/>
      <c r="E71" s="57"/>
      <c r="F71" s="57"/>
      <c r="G71" s="57"/>
      <c r="H71" s="57"/>
      <c r="I71" s="57"/>
      <c r="J71" s="57"/>
      <c r="K71" s="57"/>
    </row>
    <row r="72" spans="1:11" x14ac:dyDescent="0.35">
      <c r="A72" s="5">
        <v>62</v>
      </c>
      <c r="B72" s="3" t="s">
        <v>46</v>
      </c>
      <c r="C72" s="3"/>
      <c r="D72" s="57">
        <v>0</v>
      </c>
      <c r="E72" s="57">
        <v>0</v>
      </c>
      <c r="F72" s="57">
        <v>0</v>
      </c>
      <c r="G72" s="57">
        <v>0</v>
      </c>
      <c r="H72" s="57">
        <v>1821502.8977950001</v>
      </c>
      <c r="I72" s="57">
        <v>1821502.8977950001</v>
      </c>
      <c r="J72" s="57">
        <v>8374556.5846899999</v>
      </c>
      <c r="K72" s="57">
        <v>10196059.482485</v>
      </c>
    </row>
    <row r="73" spans="1:11" x14ac:dyDescent="0.35">
      <c r="A73" s="5">
        <v>63</v>
      </c>
      <c r="B73" s="3"/>
      <c r="C73" s="3"/>
      <c r="D73" s="57"/>
      <c r="E73" s="57"/>
      <c r="F73" s="57"/>
      <c r="G73" s="57"/>
      <c r="H73" s="57"/>
      <c r="I73" s="57"/>
      <c r="J73" s="57"/>
      <c r="K73" s="57"/>
    </row>
    <row r="74" spans="1:11" x14ac:dyDescent="0.35">
      <c r="A74" s="5">
        <v>64</v>
      </c>
      <c r="B74" s="3" t="s">
        <v>47</v>
      </c>
      <c r="C74" s="20">
        <v>0.21</v>
      </c>
      <c r="D74" s="58">
        <v>0</v>
      </c>
      <c r="E74" s="58">
        <v>0</v>
      </c>
      <c r="F74" s="58">
        <v>0</v>
      </c>
      <c r="G74" s="58">
        <v>0</v>
      </c>
      <c r="H74" s="58">
        <v>-382515.60853695002</v>
      </c>
      <c r="I74" s="58">
        <v>-382515.60853695002</v>
      </c>
      <c r="J74" s="58">
        <v>-1758656.8827849</v>
      </c>
      <c r="K74" s="58">
        <v>-2141172.4913218501</v>
      </c>
    </row>
    <row r="75" spans="1:11" x14ac:dyDescent="0.35">
      <c r="A75" s="5">
        <v>65</v>
      </c>
      <c r="B75" s="3"/>
      <c r="C75" s="3"/>
      <c r="D75" s="57"/>
      <c r="E75" s="57"/>
      <c r="F75" s="57"/>
      <c r="G75" s="57"/>
      <c r="H75" s="57"/>
      <c r="I75" s="57"/>
      <c r="J75" s="57"/>
      <c r="K75" s="57"/>
    </row>
    <row r="76" spans="1:11" ht="15" thickBot="1" x14ac:dyDescent="0.4">
      <c r="A76" s="5">
        <v>66</v>
      </c>
      <c r="B76" s="2" t="s">
        <v>48</v>
      </c>
      <c r="C76" s="3"/>
      <c r="D76" s="59">
        <v>0</v>
      </c>
      <c r="E76" s="59">
        <v>0</v>
      </c>
      <c r="F76" s="59">
        <v>0</v>
      </c>
      <c r="G76" s="59">
        <v>0</v>
      </c>
      <c r="H76" s="59">
        <v>-1438987.28925805</v>
      </c>
      <c r="I76" s="59">
        <v>-1438987.28925805</v>
      </c>
      <c r="J76" s="59">
        <v>-6615899.7019050997</v>
      </c>
      <c r="K76" s="59">
        <v>-8054886.9911631495</v>
      </c>
    </row>
    <row r="77" spans="1:11" ht="15" thickTop="1" x14ac:dyDescent="0.35">
      <c r="A77" s="5">
        <v>67</v>
      </c>
      <c r="B77" s="3"/>
      <c r="C77" s="3"/>
      <c r="D77" s="57"/>
      <c r="E77" s="57"/>
      <c r="F77" s="57"/>
      <c r="G77" s="57"/>
      <c r="H77" s="57"/>
      <c r="I77" s="57"/>
      <c r="J77" s="57"/>
      <c r="K77" s="57"/>
    </row>
    <row r="78" spans="1:11" x14ac:dyDescent="0.35">
      <c r="A78" s="5">
        <v>68</v>
      </c>
      <c r="B78" s="3" t="s">
        <v>62</v>
      </c>
      <c r="C78" s="3"/>
      <c r="D78" s="57">
        <v>0</v>
      </c>
      <c r="E78" s="57">
        <v>0</v>
      </c>
      <c r="F78" s="57">
        <v>0</v>
      </c>
      <c r="G78" s="57">
        <v>0</v>
      </c>
      <c r="H78" s="57">
        <v>13304012.33382</v>
      </c>
      <c r="I78" s="57">
        <v>13304012.33382</v>
      </c>
      <c r="J78" s="57">
        <v>67432604.695659995</v>
      </c>
      <c r="K78" s="57">
        <v>80736617.029479995</v>
      </c>
    </row>
    <row r="79" spans="1:11" x14ac:dyDescent="0.35">
      <c r="A79" s="5">
        <v>69</v>
      </c>
      <c r="B79" s="3" t="s">
        <v>63</v>
      </c>
      <c r="C79" s="3"/>
      <c r="D79" s="57">
        <v>0</v>
      </c>
      <c r="E79" s="57">
        <v>0</v>
      </c>
      <c r="F79" s="57">
        <v>0</v>
      </c>
      <c r="G79" s="57">
        <v>0</v>
      </c>
      <c r="H79" s="57">
        <v>-506590.61060499994</v>
      </c>
      <c r="I79" s="57">
        <v>-506590.61060499994</v>
      </c>
      <c r="J79" s="57">
        <v>-6132803.3605450001</v>
      </c>
      <c r="K79" s="57">
        <v>-6639393.9711499996</v>
      </c>
    </row>
    <row r="80" spans="1:11" x14ac:dyDescent="0.35">
      <c r="A80" s="5">
        <v>70</v>
      </c>
      <c r="B80" s="3" t="s">
        <v>64</v>
      </c>
      <c r="C80" s="3"/>
      <c r="D80" s="58">
        <v>0</v>
      </c>
      <c r="E80" s="58">
        <v>0</v>
      </c>
      <c r="F80" s="58">
        <v>0</v>
      </c>
      <c r="G80" s="58">
        <v>0</v>
      </c>
      <c r="H80" s="58">
        <v>-413352.15463999996</v>
      </c>
      <c r="I80" s="58">
        <v>-413352.15463999996</v>
      </c>
      <c r="J80" s="58">
        <v>-1313004.1198500004</v>
      </c>
      <c r="K80" s="58">
        <v>-1726356.2744900002</v>
      </c>
    </row>
    <row r="81" spans="1:11" x14ac:dyDescent="0.35">
      <c r="A81" s="5">
        <v>71</v>
      </c>
      <c r="B81" s="2" t="s">
        <v>49</v>
      </c>
      <c r="C81" s="3"/>
      <c r="D81" s="57">
        <v>0</v>
      </c>
      <c r="E81" s="57">
        <v>0</v>
      </c>
      <c r="F81" s="57">
        <v>0</v>
      </c>
      <c r="G81" s="57">
        <v>0</v>
      </c>
      <c r="H81" s="57">
        <v>12384069.568575</v>
      </c>
      <c r="I81" s="57">
        <v>12384069.568575</v>
      </c>
      <c r="J81" s="57">
        <v>59986797.215264991</v>
      </c>
      <c r="K81" s="57">
        <v>72370866.783840001</v>
      </c>
    </row>
    <row r="82" spans="1:11" x14ac:dyDescent="0.35">
      <c r="A82" s="5">
        <v>72</v>
      </c>
      <c r="B82" s="3"/>
      <c r="C82" s="3"/>
      <c r="D82" s="57"/>
      <c r="E82" s="57"/>
      <c r="F82" s="57"/>
      <c r="G82" s="57"/>
      <c r="H82" s="57"/>
      <c r="I82" s="57"/>
      <c r="J82" s="57"/>
      <c r="K82" s="57"/>
    </row>
    <row r="83" spans="1:11" ht="18.5" x14ac:dyDescent="0.45">
      <c r="A83" s="5">
        <v>73</v>
      </c>
      <c r="B83" s="19" t="s">
        <v>67</v>
      </c>
      <c r="C83" s="3"/>
      <c r="D83" s="57"/>
      <c r="E83" s="57"/>
      <c r="F83" s="57"/>
      <c r="G83" s="57"/>
      <c r="H83" s="57"/>
      <c r="I83" s="57"/>
      <c r="J83" s="57"/>
      <c r="K83" s="57"/>
    </row>
    <row r="84" spans="1:11" x14ac:dyDescent="0.35">
      <c r="A84" s="5">
        <v>74</v>
      </c>
      <c r="B84" s="3" t="s">
        <v>41</v>
      </c>
      <c r="C84" s="3"/>
      <c r="D84" s="57">
        <v>0</v>
      </c>
      <c r="E84" s="57">
        <v>0</v>
      </c>
      <c r="F84" s="57">
        <v>0</v>
      </c>
      <c r="G84" s="57">
        <v>0</v>
      </c>
      <c r="H84" s="57">
        <v>4557966.38</v>
      </c>
      <c r="I84" s="57">
        <v>4557966.38</v>
      </c>
      <c r="J84" s="57">
        <v>9537739.8100000005</v>
      </c>
      <c r="K84" s="57">
        <v>14095706.190000001</v>
      </c>
    </row>
    <row r="85" spans="1:11" x14ac:dyDescent="0.35">
      <c r="A85" s="5">
        <v>75</v>
      </c>
      <c r="B85" s="3" t="s">
        <v>42</v>
      </c>
      <c r="C85" s="3"/>
      <c r="D85" s="57">
        <v>0</v>
      </c>
      <c r="E85" s="57">
        <v>0</v>
      </c>
      <c r="F85" s="57">
        <v>0</v>
      </c>
      <c r="G85" s="57">
        <v>0</v>
      </c>
      <c r="H85" s="57">
        <v>80698.206969999999</v>
      </c>
      <c r="I85" s="57">
        <v>80698.206969999999</v>
      </c>
      <c r="J85" s="57">
        <v>1541138.9825850001</v>
      </c>
      <c r="K85" s="57">
        <v>1621837.189555</v>
      </c>
    </row>
    <row r="86" spans="1:11" x14ac:dyDescent="0.35">
      <c r="A86" s="5">
        <v>76</v>
      </c>
      <c r="B86" s="3" t="s">
        <v>43</v>
      </c>
      <c r="C86" s="3"/>
      <c r="D86" s="57">
        <v>0</v>
      </c>
      <c r="E86" s="57">
        <v>0</v>
      </c>
      <c r="F86" s="57">
        <v>0</v>
      </c>
      <c r="G86" s="57">
        <v>0</v>
      </c>
      <c r="H86" s="57">
        <v>967791.79999999993</v>
      </c>
      <c r="I86" s="57">
        <v>967791.79999999993</v>
      </c>
      <c r="J86" s="57">
        <v>1881881.8</v>
      </c>
      <c r="K86" s="57">
        <v>2849673.6</v>
      </c>
    </row>
    <row r="87" spans="1:11" x14ac:dyDescent="0.35">
      <c r="A87" s="5">
        <v>77</v>
      </c>
      <c r="B87" s="3" t="s">
        <v>44</v>
      </c>
      <c r="C87" s="3"/>
      <c r="D87" s="58">
        <v>0</v>
      </c>
      <c r="E87" s="58">
        <v>0</v>
      </c>
      <c r="F87" s="58">
        <v>0</v>
      </c>
      <c r="G87" s="58">
        <v>0</v>
      </c>
      <c r="H87" s="58">
        <v>828446.04298999999</v>
      </c>
      <c r="I87" s="58">
        <v>828446.04298999999</v>
      </c>
      <c r="J87" s="58">
        <v>8538823.0648100004</v>
      </c>
      <c r="K87" s="58">
        <v>9367269.1077999994</v>
      </c>
    </row>
    <row r="88" spans="1:11" x14ac:dyDescent="0.35">
      <c r="A88" s="5">
        <v>78</v>
      </c>
      <c r="B88" s="3" t="s">
        <v>45</v>
      </c>
      <c r="C88" s="3"/>
      <c r="D88" s="57">
        <v>0</v>
      </c>
      <c r="E88" s="57">
        <v>0</v>
      </c>
      <c r="F88" s="57">
        <v>0</v>
      </c>
      <c r="G88" s="57">
        <v>0</v>
      </c>
      <c r="H88" s="57">
        <v>6434902.4299599994</v>
      </c>
      <c r="I88" s="57">
        <v>6434902.4299599994</v>
      </c>
      <c r="J88" s="57">
        <v>21499583.657395002</v>
      </c>
      <c r="K88" s="57">
        <v>27934486.087355003</v>
      </c>
    </row>
    <row r="89" spans="1:11" x14ac:dyDescent="0.35">
      <c r="A89" s="5">
        <v>79</v>
      </c>
      <c r="B89" s="3"/>
      <c r="C89" s="3"/>
      <c r="D89" s="57"/>
      <c r="E89" s="57"/>
      <c r="F89" s="57"/>
      <c r="G89" s="57"/>
      <c r="H89" s="57"/>
      <c r="I89" s="57"/>
      <c r="J89" s="57"/>
      <c r="K89" s="57"/>
    </row>
    <row r="90" spans="1:11" x14ac:dyDescent="0.35">
      <c r="A90" s="5">
        <v>80</v>
      </c>
      <c r="B90" s="3" t="s">
        <v>46</v>
      </c>
      <c r="C90" s="3"/>
      <c r="D90" s="57">
        <v>0</v>
      </c>
      <c r="E90" s="57">
        <v>0</v>
      </c>
      <c r="F90" s="57">
        <v>0</v>
      </c>
      <c r="G90" s="57">
        <v>0</v>
      </c>
      <c r="H90" s="57">
        <v>6434902.4299599994</v>
      </c>
      <c r="I90" s="57">
        <v>6434902.4299599994</v>
      </c>
      <c r="J90" s="57">
        <v>21499583.657395002</v>
      </c>
      <c r="K90" s="57">
        <v>27934486.087355003</v>
      </c>
    </row>
    <row r="91" spans="1:11" x14ac:dyDescent="0.35">
      <c r="A91" s="5">
        <v>81</v>
      </c>
      <c r="B91" s="3"/>
      <c r="C91" s="3"/>
      <c r="D91" s="57"/>
      <c r="E91" s="57"/>
      <c r="F91" s="57"/>
      <c r="G91" s="57"/>
      <c r="H91" s="57"/>
      <c r="I91" s="57"/>
      <c r="J91" s="57"/>
      <c r="K91" s="57"/>
    </row>
    <row r="92" spans="1:11" x14ac:dyDescent="0.35">
      <c r="A92" s="5">
        <v>82</v>
      </c>
      <c r="B92" s="3" t="s">
        <v>47</v>
      </c>
      <c r="C92" s="20">
        <v>0.21</v>
      </c>
      <c r="D92" s="58">
        <v>0</v>
      </c>
      <c r="E92" s="58">
        <v>0</v>
      </c>
      <c r="F92" s="58">
        <v>0</v>
      </c>
      <c r="G92" s="58">
        <v>0</v>
      </c>
      <c r="H92" s="58">
        <v>-1351329.5102915999</v>
      </c>
      <c r="I92" s="58">
        <v>-1351329.5102915999</v>
      </c>
      <c r="J92" s="58">
        <v>-4514912.5680529503</v>
      </c>
      <c r="K92" s="58">
        <v>-5866242.07834455</v>
      </c>
    </row>
    <row r="93" spans="1:11" x14ac:dyDescent="0.35">
      <c r="A93" s="5">
        <v>83</v>
      </c>
      <c r="B93" s="3"/>
      <c r="C93" s="3"/>
      <c r="D93" s="57"/>
      <c r="E93" s="57"/>
      <c r="F93" s="57"/>
      <c r="G93" s="57"/>
      <c r="H93" s="57"/>
      <c r="I93" s="57"/>
      <c r="J93" s="57"/>
      <c r="K93" s="57"/>
    </row>
    <row r="94" spans="1:11" ht="15" thickBot="1" x14ac:dyDescent="0.4">
      <c r="A94" s="5">
        <v>84</v>
      </c>
      <c r="B94" s="2" t="s">
        <v>48</v>
      </c>
      <c r="C94" s="3"/>
      <c r="D94" s="59">
        <v>0</v>
      </c>
      <c r="E94" s="59">
        <v>0</v>
      </c>
      <c r="F94" s="59">
        <v>0</v>
      </c>
      <c r="G94" s="59">
        <v>0</v>
      </c>
      <c r="H94" s="59">
        <v>-5083572.9196683997</v>
      </c>
      <c r="I94" s="59">
        <v>-5083572.9196683997</v>
      </c>
      <c r="J94" s="59">
        <v>-16984671.08934205</v>
      </c>
      <c r="K94" s="59">
        <v>-22068244.009010453</v>
      </c>
    </row>
    <row r="95" spans="1:11" ht="15" thickTop="1" x14ac:dyDescent="0.35">
      <c r="A95" s="5">
        <v>85</v>
      </c>
      <c r="B95" s="3"/>
      <c r="C95" s="3"/>
      <c r="D95" s="57"/>
      <c r="E95" s="57"/>
      <c r="F95" s="57"/>
      <c r="G95" s="57"/>
      <c r="H95" s="57"/>
      <c r="I95" s="57"/>
      <c r="J95" s="57"/>
      <c r="K95" s="57"/>
    </row>
    <row r="96" spans="1:11" x14ac:dyDescent="0.35">
      <c r="A96" s="5">
        <v>86</v>
      </c>
      <c r="B96" s="3" t="s">
        <v>62</v>
      </c>
      <c r="C96" s="3"/>
      <c r="D96" s="57">
        <v>0</v>
      </c>
      <c r="E96" s="57">
        <v>0</v>
      </c>
      <c r="F96" s="57">
        <v>0</v>
      </c>
      <c r="G96" s="57">
        <v>0</v>
      </c>
      <c r="H96" s="57">
        <v>103553266.412255</v>
      </c>
      <c r="I96" s="57">
        <v>103553266.412255</v>
      </c>
      <c r="J96" s="57">
        <v>272107695.09059995</v>
      </c>
      <c r="K96" s="57">
        <v>375660961.50285494</v>
      </c>
    </row>
    <row r="97" spans="1:11" x14ac:dyDescent="0.35">
      <c r="A97" s="5">
        <v>87</v>
      </c>
      <c r="B97" s="3" t="s">
        <v>63</v>
      </c>
      <c r="C97" s="3"/>
      <c r="D97" s="57">
        <v>0</v>
      </c>
      <c r="E97" s="57">
        <v>0</v>
      </c>
      <c r="F97" s="57">
        <v>0</v>
      </c>
      <c r="G97" s="57">
        <v>0</v>
      </c>
      <c r="H97" s="57">
        <v>-1979695.5927399998</v>
      </c>
      <c r="I97" s="57">
        <v>-1979695.5927399998</v>
      </c>
      <c r="J97" s="57">
        <v>-17296967.886694998</v>
      </c>
      <c r="K97" s="57">
        <v>-19276663.479434997</v>
      </c>
    </row>
    <row r="98" spans="1:11" x14ac:dyDescent="0.35">
      <c r="A98" s="5">
        <v>88</v>
      </c>
      <c r="B98" s="3" t="s">
        <v>64</v>
      </c>
      <c r="C98" s="3"/>
      <c r="D98" s="58">
        <v>0</v>
      </c>
      <c r="E98" s="58">
        <v>0</v>
      </c>
      <c r="F98" s="58">
        <v>0</v>
      </c>
      <c r="G98" s="58">
        <v>0</v>
      </c>
      <c r="H98" s="58">
        <v>-848796.66033999994</v>
      </c>
      <c r="I98" s="58">
        <v>-848796.66033999994</v>
      </c>
      <c r="J98" s="58">
        <v>-2719640.6935600005</v>
      </c>
      <c r="K98" s="58">
        <v>-3568437.3539000005</v>
      </c>
    </row>
    <row r="99" spans="1:11" x14ac:dyDescent="0.35">
      <c r="A99" s="5">
        <v>89</v>
      </c>
      <c r="B99" s="2" t="s">
        <v>49</v>
      </c>
      <c r="C99" s="3"/>
      <c r="D99" s="57">
        <v>0</v>
      </c>
      <c r="E99" s="57">
        <v>0</v>
      </c>
      <c r="F99" s="57">
        <v>0</v>
      </c>
      <c r="G99" s="57">
        <v>0</v>
      </c>
      <c r="H99" s="57">
        <v>100724774.15917501</v>
      </c>
      <c r="I99" s="57">
        <v>100724774.15917501</v>
      </c>
      <c r="J99" s="57">
        <v>252091086.51034495</v>
      </c>
      <c r="K99" s="57">
        <v>352815860.66951996</v>
      </c>
    </row>
    <row r="100" spans="1:11" x14ac:dyDescent="0.35">
      <c r="D100" s="60"/>
      <c r="E100" s="60"/>
      <c r="F100" s="60"/>
      <c r="G100" s="60"/>
      <c r="H100" s="60"/>
      <c r="I100" s="60"/>
      <c r="J100" s="60"/>
      <c r="K100" s="60"/>
    </row>
    <row r="101" spans="1:11" x14ac:dyDescent="0.35">
      <c r="D101" s="60"/>
      <c r="E101" s="60"/>
      <c r="F101" s="60"/>
      <c r="G101" s="60"/>
      <c r="H101" s="60"/>
      <c r="I101" s="60"/>
      <c r="J101" s="60"/>
      <c r="K101" s="60"/>
    </row>
    <row r="102" spans="1:11" x14ac:dyDescent="0.35">
      <c r="D102" s="60"/>
      <c r="E102" s="60"/>
      <c r="F102" s="60"/>
      <c r="G102" s="60"/>
      <c r="H102" s="60"/>
      <c r="I102" s="60"/>
      <c r="J102" s="60"/>
      <c r="K102" s="60"/>
    </row>
    <row r="103" spans="1:11" x14ac:dyDescent="0.35">
      <c r="D103" s="60"/>
      <c r="E103" s="60"/>
      <c r="F103" s="60"/>
      <c r="G103" s="60"/>
      <c r="H103" s="60"/>
      <c r="I103" s="60"/>
      <c r="J103" s="60"/>
      <c r="K103" s="60"/>
    </row>
    <row r="104" spans="1:11" x14ac:dyDescent="0.35">
      <c r="D104" s="60"/>
      <c r="E104" s="60"/>
      <c r="F104" s="60"/>
      <c r="G104" s="60"/>
      <c r="H104" s="60"/>
      <c r="I104" s="60"/>
      <c r="J104" s="60"/>
      <c r="K104" s="60"/>
    </row>
    <row r="105" spans="1:11" x14ac:dyDescent="0.35">
      <c r="D105" s="60"/>
      <c r="E105" s="60"/>
      <c r="F105" s="60"/>
      <c r="G105" s="60"/>
      <c r="H105" s="60"/>
      <c r="I105" s="60"/>
      <c r="J105" s="60"/>
      <c r="K105" s="60"/>
    </row>
    <row r="106" spans="1:11" x14ac:dyDescent="0.35">
      <c r="D106" s="60"/>
      <c r="E106" s="60"/>
      <c r="F106" s="60"/>
      <c r="G106" s="60"/>
      <c r="H106" s="60"/>
      <c r="I106" s="60"/>
      <c r="J106" s="60"/>
      <c r="K106" s="60"/>
    </row>
    <row r="107" spans="1:11" x14ac:dyDescent="0.35">
      <c r="D107" s="60"/>
      <c r="E107" s="60"/>
      <c r="F107" s="60"/>
      <c r="G107" s="60"/>
      <c r="H107" s="60"/>
      <c r="I107" s="60"/>
      <c r="J107" s="60"/>
      <c r="K107" s="60"/>
    </row>
    <row r="108" spans="1:11" x14ac:dyDescent="0.35">
      <c r="D108" s="60"/>
      <c r="E108" s="60"/>
      <c r="F108" s="60"/>
      <c r="G108" s="60"/>
      <c r="H108" s="60"/>
      <c r="I108" s="60"/>
      <c r="J108" s="60"/>
      <c r="K108" s="60"/>
    </row>
    <row r="109" spans="1:11" x14ac:dyDescent="0.35">
      <c r="D109" s="60"/>
      <c r="E109" s="60"/>
      <c r="F109" s="60"/>
      <c r="G109" s="60"/>
      <c r="H109" s="60"/>
      <c r="I109" s="60"/>
      <c r="J109" s="60"/>
      <c r="K109" s="60"/>
    </row>
  </sheetData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C1" workbookViewId="0">
      <selection activeCell="L3" sqref="L3"/>
    </sheetView>
  </sheetViews>
  <sheetFormatPr defaultColWidth="8.81640625" defaultRowHeight="14.5" x14ac:dyDescent="0.35"/>
  <cols>
    <col min="1" max="1" width="8.81640625" style="21"/>
    <col min="2" max="2" width="55.54296875" style="21" bestFit="1" customWidth="1"/>
    <col min="3" max="3" width="4.81640625" style="21" customWidth="1"/>
    <col min="4" max="4" width="16.81640625" style="21" bestFit="1" customWidth="1"/>
    <col min="5" max="11" width="17.453125" style="21" customWidth="1"/>
    <col min="12" max="12" width="19.1796875" style="21" bestFit="1" customWidth="1"/>
    <col min="13" max="14" width="17.453125" customWidth="1"/>
    <col min="15" max="31" width="17.453125" style="21" customWidth="1"/>
    <col min="32" max="16384" width="8.81640625" style="21"/>
  </cols>
  <sheetData>
    <row r="1" spans="1:12" x14ac:dyDescent="0.35">
      <c r="A1" s="4" t="s">
        <v>0</v>
      </c>
      <c r="B1" s="11"/>
      <c r="L1" s="69" t="s">
        <v>85</v>
      </c>
    </row>
    <row r="2" spans="1:12" ht="15" thickBot="1" x14ac:dyDescent="0.4">
      <c r="A2" s="4" t="s">
        <v>74</v>
      </c>
      <c r="B2" s="11"/>
      <c r="L2" s="70" t="s">
        <v>88</v>
      </c>
    </row>
    <row r="3" spans="1:12" x14ac:dyDescent="0.35">
      <c r="A3" s="4" t="s">
        <v>1</v>
      </c>
      <c r="B3" s="11"/>
    </row>
    <row r="4" spans="1:12" x14ac:dyDescent="0.35">
      <c r="A4" s="4"/>
      <c r="B4" s="47"/>
    </row>
    <row r="5" spans="1:12" x14ac:dyDescent="0.35">
      <c r="A5" s="18" t="s">
        <v>2</v>
      </c>
      <c r="E5" s="22"/>
      <c r="F5" s="22"/>
      <c r="G5" s="22"/>
      <c r="H5" s="22"/>
      <c r="I5" s="22"/>
      <c r="J5" s="22"/>
      <c r="K5" s="22"/>
      <c r="L5" s="22"/>
    </row>
    <row r="6" spans="1:12" x14ac:dyDescent="0.35">
      <c r="E6" s="23"/>
      <c r="F6" s="23"/>
      <c r="G6" s="23"/>
      <c r="H6" s="23"/>
      <c r="I6" s="23"/>
      <c r="J6" s="23"/>
      <c r="K6" s="23"/>
      <c r="L6" s="23"/>
    </row>
    <row r="7" spans="1:12" x14ac:dyDescent="0.35">
      <c r="E7" s="67" t="s">
        <v>76</v>
      </c>
      <c r="F7" s="62">
        <v>45261</v>
      </c>
      <c r="G7" s="61">
        <v>2024</v>
      </c>
      <c r="H7" s="61" t="s">
        <v>27</v>
      </c>
      <c r="I7" s="61">
        <v>2025</v>
      </c>
      <c r="J7" s="61" t="s">
        <v>27</v>
      </c>
      <c r="K7" s="61">
        <v>2026</v>
      </c>
      <c r="L7" s="61" t="s">
        <v>27</v>
      </c>
    </row>
    <row r="8" spans="1:12" x14ac:dyDescent="0.35">
      <c r="C8" s="24"/>
      <c r="D8" s="25"/>
      <c r="E8" s="61" t="s">
        <v>60</v>
      </c>
      <c r="F8" s="61" t="s">
        <v>27</v>
      </c>
      <c r="G8" s="61" t="s">
        <v>29</v>
      </c>
      <c r="H8" s="61" t="s">
        <v>30</v>
      </c>
      <c r="I8" s="61" t="s">
        <v>31</v>
      </c>
      <c r="J8" s="61" t="s">
        <v>30</v>
      </c>
      <c r="K8" s="61" t="s">
        <v>32</v>
      </c>
      <c r="L8" s="61" t="s">
        <v>30</v>
      </c>
    </row>
    <row r="9" spans="1:12" x14ac:dyDescent="0.35">
      <c r="A9" s="22" t="s">
        <v>3</v>
      </c>
      <c r="B9" s="26"/>
      <c r="C9" s="27"/>
      <c r="D9" s="27"/>
      <c r="E9" s="61" t="s">
        <v>28</v>
      </c>
      <c r="F9" s="61" t="s">
        <v>33</v>
      </c>
      <c r="G9" s="61" t="s">
        <v>28</v>
      </c>
      <c r="H9" s="61" t="s">
        <v>35</v>
      </c>
      <c r="I9" s="61" t="s">
        <v>34</v>
      </c>
      <c r="J9" s="61" t="s">
        <v>36</v>
      </c>
      <c r="K9" s="61" t="s">
        <v>34</v>
      </c>
      <c r="L9" s="61" t="s">
        <v>36</v>
      </c>
    </row>
    <row r="10" spans="1:12" x14ac:dyDescent="0.35">
      <c r="A10" s="28" t="s">
        <v>39</v>
      </c>
      <c r="B10" s="28" t="s">
        <v>40</v>
      </c>
      <c r="C10" s="28"/>
      <c r="D10" s="28"/>
      <c r="E10" s="65" t="s">
        <v>37</v>
      </c>
      <c r="F10" s="65" t="s">
        <v>38</v>
      </c>
      <c r="G10" s="65" t="s">
        <v>37</v>
      </c>
      <c r="H10" s="65" t="s">
        <v>31</v>
      </c>
      <c r="I10" s="65" t="s">
        <v>37</v>
      </c>
      <c r="J10" s="65" t="s">
        <v>31</v>
      </c>
      <c r="K10" s="65" t="s">
        <v>37</v>
      </c>
      <c r="L10" s="65" t="s">
        <v>32</v>
      </c>
    </row>
    <row r="11" spans="1:12" x14ac:dyDescent="0.35">
      <c r="A11" s="22">
        <v>1</v>
      </c>
      <c r="B11" s="29"/>
      <c r="C11" s="27"/>
      <c r="D11" s="27"/>
      <c r="E11" s="27"/>
      <c r="F11" s="27"/>
    </row>
    <row r="12" spans="1:12" x14ac:dyDescent="0.35">
      <c r="A12" s="22">
        <f>A11+1</f>
        <v>2</v>
      </c>
      <c r="B12" s="21" t="s">
        <v>41</v>
      </c>
      <c r="D12" s="30">
        <v>0</v>
      </c>
      <c r="E12" s="31">
        <v>0</v>
      </c>
      <c r="F12" s="31">
        <v>0</v>
      </c>
      <c r="G12" s="31">
        <v>0</v>
      </c>
      <c r="H12" s="31">
        <v>0</v>
      </c>
      <c r="I12" s="31">
        <v>-214282.08999999988</v>
      </c>
      <c r="J12" s="31">
        <v>-214282.08999999988</v>
      </c>
      <c r="K12" s="31">
        <v>-455630.04000000015</v>
      </c>
      <c r="L12" s="31">
        <v>-669912.13</v>
      </c>
    </row>
    <row r="13" spans="1:12" x14ac:dyDescent="0.35">
      <c r="A13" s="22">
        <f t="shared" ref="A13:A38" si="0">A12+1</f>
        <v>3</v>
      </c>
      <c r="B13" s="21" t="s">
        <v>42</v>
      </c>
      <c r="D13" s="30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</row>
    <row r="14" spans="1:12" x14ac:dyDescent="0.35">
      <c r="A14" s="22">
        <f t="shared" si="0"/>
        <v>4</v>
      </c>
      <c r="B14" s="21" t="s">
        <v>43</v>
      </c>
      <c r="D14" s="30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</row>
    <row r="15" spans="1:12" x14ac:dyDescent="0.35">
      <c r="A15" s="22">
        <f t="shared" si="0"/>
        <v>5</v>
      </c>
      <c r="B15" s="21" t="s">
        <v>44</v>
      </c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</row>
    <row r="16" spans="1:12" x14ac:dyDescent="0.35">
      <c r="A16" s="22">
        <f t="shared" si="0"/>
        <v>6</v>
      </c>
      <c r="B16" s="34" t="s">
        <v>50</v>
      </c>
      <c r="D16" s="35">
        <v>0</v>
      </c>
      <c r="E16" s="36">
        <v>0</v>
      </c>
      <c r="F16" s="36">
        <v>0</v>
      </c>
      <c r="G16" s="36">
        <v>0</v>
      </c>
      <c r="H16" s="36">
        <v>0</v>
      </c>
      <c r="I16" s="36">
        <v>-214282.08999999988</v>
      </c>
      <c r="J16" s="36">
        <v>-214282.08999999988</v>
      </c>
      <c r="K16" s="36">
        <v>-455630.04000000015</v>
      </c>
      <c r="L16" s="36">
        <v>-669912.13</v>
      </c>
    </row>
    <row r="17" spans="1:15" x14ac:dyDescent="0.35">
      <c r="A17" s="22">
        <f t="shared" si="0"/>
        <v>7</v>
      </c>
      <c r="B17" s="34" t="s">
        <v>51</v>
      </c>
      <c r="D17" s="35">
        <v>0</v>
      </c>
      <c r="E17" s="31">
        <v>0</v>
      </c>
      <c r="F17" s="36">
        <v>0</v>
      </c>
      <c r="G17" s="31">
        <v>0</v>
      </c>
      <c r="H17" s="36">
        <v>0</v>
      </c>
      <c r="I17" s="31">
        <v>0</v>
      </c>
      <c r="J17" s="36">
        <v>0</v>
      </c>
      <c r="K17" s="31">
        <v>0</v>
      </c>
      <c r="L17" s="36">
        <v>0</v>
      </c>
    </row>
    <row r="18" spans="1:15" x14ac:dyDescent="0.35">
      <c r="A18" s="22">
        <f t="shared" si="0"/>
        <v>8</v>
      </c>
      <c r="B18" s="34" t="s">
        <v>52</v>
      </c>
      <c r="D18" s="35">
        <v>0</v>
      </c>
      <c r="E18" s="31">
        <v>0</v>
      </c>
      <c r="F18" s="36">
        <v>0</v>
      </c>
      <c r="G18" s="31">
        <v>0</v>
      </c>
      <c r="H18" s="36">
        <v>0</v>
      </c>
      <c r="I18" s="31">
        <v>0</v>
      </c>
      <c r="J18" s="36">
        <v>0</v>
      </c>
      <c r="K18" s="31">
        <v>0</v>
      </c>
      <c r="L18" s="36">
        <v>0</v>
      </c>
    </row>
    <row r="19" spans="1:15" x14ac:dyDescent="0.35">
      <c r="A19" s="22">
        <f t="shared" si="0"/>
        <v>9</v>
      </c>
      <c r="B19" s="34" t="s">
        <v>53</v>
      </c>
      <c r="D19" s="32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</row>
    <row r="20" spans="1:15" x14ac:dyDescent="0.35">
      <c r="A20" s="22">
        <f t="shared" si="0"/>
        <v>10</v>
      </c>
      <c r="B20" s="34" t="s">
        <v>54</v>
      </c>
      <c r="D20" s="30">
        <v>0</v>
      </c>
      <c r="E20" s="31">
        <v>0</v>
      </c>
      <c r="F20" s="31">
        <v>0</v>
      </c>
      <c r="G20" s="31">
        <v>0</v>
      </c>
      <c r="H20" s="31">
        <v>0</v>
      </c>
      <c r="I20" s="31">
        <v>-214282.08999999988</v>
      </c>
      <c r="J20" s="31">
        <v>-214282.08999999988</v>
      </c>
      <c r="K20" s="31">
        <v>-455630.04000000015</v>
      </c>
      <c r="L20" s="31">
        <v>-669912.13</v>
      </c>
    </row>
    <row r="21" spans="1:15" x14ac:dyDescent="0.35">
      <c r="A21" s="22">
        <f t="shared" si="0"/>
        <v>11</v>
      </c>
      <c r="D21" s="30"/>
      <c r="E21" s="31"/>
      <c r="F21" s="31"/>
      <c r="G21" s="31"/>
      <c r="H21" s="31"/>
      <c r="I21" s="31"/>
      <c r="J21" s="31"/>
      <c r="K21" s="31"/>
      <c r="L21" s="31"/>
    </row>
    <row r="22" spans="1:15" x14ac:dyDescent="0.35">
      <c r="A22" s="22">
        <f t="shared" si="0"/>
        <v>12</v>
      </c>
      <c r="B22" s="21" t="s">
        <v>46</v>
      </c>
      <c r="D22" s="30">
        <v>0</v>
      </c>
      <c r="E22" s="31">
        <v>0</v>
      </c>
      <c r="F22" s="31">
        <v>0</v>
      </c>
      <c r="G22" s="31">
        <v>0</v>
      </c>
      <c r="H22" s="31">
        <v>0</v>
      </c>
      <c r="I22" s="31">
        <v>-214282.08999999988</v>
      </c>
      <c r="J22" s="31">
        <v>-214282.08999999988</v>
      </c>
      <c r="K22" s="31">
        <v>-455630.04000000015</v>
      </c>
      <c r="L22" s="31">
        <v>-669912.13</v>
      </c>
    </row>
    <row r="23" spans="1:15" x14ac:dyDescent="0.35">
      <c r="A23" s="22">
        <f t="shared" si="0"/>
        <v>13</v>
      </c>
      <c r="D23" s="30"/>
      <c r="E23" s="31"/>
      <c r="F23" s="31"/>
      <c r="G23" s="31"/>
      <c r="H23" s="31"/>
      <c r="I23" s="31"/>
      <c r="J23" s="31"/>
      <c r="K23" s="31"/>
      <c r="L23" s="31"/>
    </row>
    <row r="24" spans="1:15" x14ac:dyDescent="0.35">
      <c r="A24" s="22">
        <f t="shared" si="0"/>
        <v>14</v>
      </c>
      <c r="C24" s="37"/>
      <c r="D24" s="35"/>
      <c r="E24" s="36"/>
      <c r="F24" s="36"/>
      <c r="G24" s="36"/>
      <c r="H24" s="36"/>
      <c r="I24" s="36"/>
      <c r="J24" s="36"/>
      <c r="K24" s="36"/>
      <c r="L24" s="36"/>
    </row>
    <row r="25" spans="1:15" x14ac:dyDescent="0.35">
      <c r="A25" s="22">
        <f t="shared" si="0"/>
        <v>15</v>
      </c>
      <c r="B25" s="68" t="s">
        <v>47</v>
      </c>
      <c r="C25" s="37"/>
      <c r="D25" s="35">
        <v>0</v>
      </c>
      <c r="E25" s="36">
        <v>0</v>
      </c>
      <c r="F25" s="36">
        <v>0</v>
      </c>
      <c r="G25" s="36">
        <v>0</v>
      </c>
      <c r="H25" s="36">
        <v>0</v>
      </c>
      <c r="I25" s="36">
        <v>44999.238899999975</v>
      </c>
      <c r="J25" s="36">
        <v>44999.238899999975</v>
      </c>
      <c r="K25" s="36">
        <v>95682.308400000024</v>
      </c>
      <c r="L25" s="36">
        <v>140681.54730000001</v>
      </c>
    </row>
    <row r="26" spans="1:15" x14ac:dyDescent="0.35">
      <c r="A26" s="22">
        <f t="shared" si="0"/>
        <v>16</v>
      </c>
      <c r="B26" s="68" t="s">
        <v>77</v>
      </c>
      <c r="C26" s="37"/>
      <c r="D26" s="35">
        <v>0</v>
      </c>
      <c r="E26" s="36">
        <v>0</v>
      </c>
      <c r="F26" s="36">
        <v>0</v>
      </c>
      <c r="G26" s="36">
        <v>0</v>
      </c>
      <c r="H26" s="36">
        <v>0</v>
      </c>
      <c r="I26" s="36">
        <v>3663960.3320967015</v>
      </c>
      <c r="J26" s="36">
        <v>3663960.3320967015</v>
      </c>
      <c r="K26" s="36">
        <v>43486.4824282974</v>
      </c>
      <c r="L26" s="36">
        <v>3707446.8145249989</v>
      </c>
    </row>
    <row r="27" spans="1:15" x14ac:dyDescent="0.35">
      <c r="A27" s="22">
        <f t="shared" si="0"/>
        <v>17</v>
      </c>
      <c r="B27" s="68" t="s">
        <v>57</v>
      </c>
      <c r="C27" s="37"/>
      <c r="D27" s="38">
        <v>0</v>
      </c>
      <c r="E27" s="38">
        <v>0</v>
      </c>
      <c r="F27" s="38">
        <v>0</v>
      </c>
      <c r="G27" s="42">
        <v>0</v>
      </c>
      <c r="H27" s="42">
        <v>0</v>
      </c>
      <c r="I27" s="42">
        <v>3708959.5709967013</v>
      </c>
      <c r="J27" s="42">
        <v>3708959.5709967013</v>
      </c>
      <c r="K27" s="42">
        <v>139168.79082829744</v>
      </c>
      <c r="L27" s="42">
        <v>3848128.3618249991</v>
      </c>
    </row>
    <row r="28" spans="1:15" x14ac:dyDescent="0.35">
      <c r="A28" s="22">
        <f t="shared" si="0"/>
        <v>18</v>
      </c>
      <c r="D28" s="30"/>
      <c r="E28" s="31"/>
      <c r="F28" s="31"/>
      <c r="G28" s="31"/>
      <c r="H28" s="31"/>
      <c r="I28" s="31"/>
      <c r="J28" s="31"/>
      <c r="K28" s="31"/>
      <c r="L28" s="31"/>
    </row>
    <row r="29" spans="1:15" ht="15" thickBot="1" x14ac:dyDescent="0.4">
      <c r="A29" s="22">
        <f t="shared" si="0"/>
        <v>19</v>
      </c>
      <c r="B29" s="21" t="s">
        <v>48</v>
      </c>
      <c r="D29" s="39">
        <v>0</v>
      </c>
      <c r="E29" s="40">
        <v>0</v>
      </c>
      <c r="F29" s="40">
        <v>0</v>
      </c>
      <c r="G29" s="40">
        <v>0</v>
      </c>
      <c r="H29" s="40">
        <v>0</v>
      </c>
      <c r="I29" s="40">
        <v>-3494677.4809967014</v>
      </c>
      <c r="J29" s="40">
        <v>-3494677.4809967014</v>
      </c>
      <c r="K29" s="40">
        <v>316461.24917170272</v>
      </c>
      <c r="L29" s="40">
        <v>-3178216.2318249992</v>
      </c>
    </row>
    <row r="30" spans="1:15" ht="15" thickTop="1" x14ac:dyDescent="0.35">
      <c r="A30" s="22">
        <f t="shared" si="0"/>
        <v>20</v>
      </c>
      <c r="D30" s="30"/>
      <c r="E30" s="31"/>
      <c r="F30" s="31"/>
      <c r="G30" s="31"/>
      <c r="H30" s="31"/>
      <c r="I30" s="31"/>
      <c r="J30" s="31"/>
      <c r="K30" s="31"/>
      <c r="L30" s="31"/>
    </row>
    <row r="31" spans="1:15" x14ac:dyDescent="0.35">
      <c r="A31" s="22">
        <f t="shared" si="0"/>
        <v>21</v>
      </c>
      <c r="B31" s="34" t="s">
        <v>55</v>
      </c>
      <c r="D31" s="30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</row>
    <row r="32" spans="1:15" x14ac:dyDescent="0.35">
      <c r="A32" s="22">
        <f t="shared" si="0"/>
        <v>22</v>
      </c>
      <c r="B32" t="s">
        <v>78</v>
      </c>
      <c r="D32" s="30">
        <v>0</v>
      </c>
      <c r="E32" s="31">
        <v>0</v>
      </c>
      <c r="F32" s="31">
        <v>0</v>
      </c>
      <c r="G32" s="31">
        <v>0</v>
      </c>
      <c r="H32" s="31">
        <v>0</v>
      </c>
      <c r="I32" s="31">
        <v>68041.709999999992</v>
      </c>
      <c r="J32" s="31">
        <v>68041.709999999992</v>
      </c>
      <c r="K32" s="31">
        <v>442097.11</v>
      </c>
      <c r="L32" s="31">
        <v>510138.82</v>
      </c>
      <c r="O32" s="41"/>
    </row>
    <row r="33" spans="1:12" x14ac:dyDescent="0.35">
      <c r="A33" s="22">
        <f t="shared" si="0"/>
        <v>23</v>
      </c>
      <c r="B33" t="s">
        <v>64</v>
      </c>
      <c r="D33" s="35">
        <v>0</v>
      </c>
      <c r="E33" s="36">
        <v>0</v>
      </c>
      <c r="F33" s="36">
        <v>0</v>
      </c>
      <c r="G33" s="36">
        <v>0</v>
      </c>
      <c r="H33" s="36">
        <v>0</v>
      </c>
      <c r="I33" s="36">
        <v>-7274793.0995210409</v>
      </c>
      <c r="J33" s="36">
        <v>-7274793.0995210409</v>
      </c>
      <c r="K33" s="36">
        <v>-18379248.085825503</v>
      </c>
      <c r="L33" s="36">
        <v>-25654041.185346544</v>
      </c>
    </row>
    <row r="34" spans="1:12" x14ac:dyDescent="0.35">
      <c r="A34" s="22">
        <f t="shared" si="0"/>
        <v>24</v>
      </c>
      <c r="B34" s="34" t="s">
        <v>56</v>
      </c>
      <c r="D34" s="38">
        <v>0</v>
      </c>
      <c r="E34" s="42">
        <v>0</v>
      </c>
      <c r="F34" s="42">
        <v>0</v>
      </c>
      <c r="G34" s="42">
        <v>0</v>
      </c>
      <c r="H34" s="42">
        <v>0</v>
      </c>
      <c r="I34" s="42">
        <v>-7206751.389521041</v>
      </c>
      <c r="J34" s="42">
        <v>-7206751.389521041</v>
      </c>
      <c r="K34" s="42">
        <v>-17937150.975825503</v>
      </c>
      <c r="L34" s="42">
        <v>-25143902.365346543</v>
      </c>
    </row>
    <row r="35" spans="1:12" x14ac:dyDescent="0.35">
      <c r="A35" s="22">
        <f t="shared" si="0"/>
        <v>25</v>
      </c>
      <c r="D35" s="30"/>
      <c r="E35" s="30"/>
      <c r="F35" s="30"/>
      <c r="G35" s="30"/>
      <c r="H35" s="30"/>
      <c r="I35" s="30"/>
      <c r="J35" s="30"/>
      <c r="K35" s="30"/>
      <c r="L35" s="30"/>
    </row>
    <row r="36" spans="1:12" x14ac:dyDescent="0.35">
      <c r="A36" s="22">
        <f t="shared" si="0"/>
        <v>26</v>
      </c>
      <c r="D36" s="30"/>
      <c r="E36" s="30"/>
      <c r="F36" s="30"/>
      <c r="G36" s="30"/>
      <c r="H36" s="30"/>
      <c r="I36" s="30"/>
      <c r="J36" s="30"/>
      <c r="K36" s="30"/>
      <c r="L36" s="30"/>
    </row>
    <row r="37" spans="1:12" x14ac:dyDescent="0.35">
      <c r="A37" s="22">
        <f t="shared" si="0"/>
        <v>27</v>
      </c>
      <c r="B37" s="34" t="s">
        <v>68</v>
      </c>
      <c r="C37" s="43" t="s">
        <v>69</v>
      </c>
      <c r="D37" s="44"/>
      <c r="E37" s="46">
        <v>0.34549999999999997</v>
      </c>
      <c r="F37" s="45"/>
      <c r="G37" s="30"/>
      <c r="H37" s="30"/>
      <c r="I37" s="30"/>
      <c r="J37" s="30"/>
      <c r="K37" s="30"/>
      <c r="L37" s="30"/>
    </row>
    <row r="38" spans="1:12" x14ac:dyDescent="0.35">
      <c r="A38" s="22">
        <f t="shared" si="0"/>
        <v>28</v>
      </c>
      <c r="C38" s="43" t="s">
        <v>70</v>
      </c>
      <c r="D38" s="44"/>
      <c r="E38" s="46">
        <v>0.65449999999999997</v>
      </c>
      <c r="F38" s="45"/>
      <c r="G38" s="30"/>
      <c r="H38" s="30"/>
      <c r="I38" s="30"/>
      <c r="J38" s="30"/>
      <c r="K38" s="30"/>
      <c r="L38" s="30"/>
    </row>
    <row r="39" spans="1:12" x14ac:dyDescent="0.35">
      <c r="D39" s="30"/>
      <c r="E39" s="30"/>
      <c r="F39" s="30"/>
      <c r="G39" s="30"/>
      <c r="H39" s="30"/>
      <c r="I39" s="30"/>
      <c r="J39" s="30"/>
      <c r="K39" s="30"/>
      <c r="L39" s="30"/>
    </row>
    <row r="40" spans="1:12" x14ac:dyDescent="0.35">
      <c r="D40" s="31"/>
      <c r="E40" s="31"/>
      <c r="F40" s="31"/>
      <c r="G40" s="31"/>
      <c r="H40" s="31"/>
      <c r="I40" s="31"/>
      <c r="J40" s="31"/>
      <c r="K40" s="31"/>
      <c r="L40" s="31"/>
    </row>
    <row r="42" spans="1:12" x14ac:dyDescent="0.35">
      <c r="E42" s="30"/>
      <c r="F42" s="30"/>
      <c r="G42" s="30"/>
      <c r="H42" s="30"/>
      <c r="I42" s="30"/>
      <c r="J42" s="30"/>
      <c r="K42" s="30"/>
      <c r="L42" s="30"/>
    </row>
    <row r="44" spans="1:12" x14ac:dyDescent="0.35">
      <c r="I44" s="30"/>
      <c r="K44" s="30"/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53163BA-B5B2-426B-A556-91495D04137C}"/>
</file>

<file path=customXml/itemProps2.xml><?xml version="1.0" encoding="utf-8"?>
<ds:datastoreItem xmlns:ds="http://schemas.openxmlformats.org/officeDocument/2006/customXml" ds:itemID="{A07CCEC7-1044-4F72-9025-C5AC0B96117D}"/>
</file>

<file path=customXml/itemProps3.xml><?xml version="1.0" encoding="utf-8"?>
<ds:datastoreItem xmlns:ds="http://schemas.openxmlformats.org/officeDocument/2006/customXml" ds:itemID="{0436D5BD-9139-4D38-BAC2-16FF095251A0}"/>
</file>

<file path=customXml/itemProps4.xml><?xml version="1.0" encoding="utf-8"?>
<ds:datastoreItem xmlns:ds="http://schemas.openxmlformats.org/officeDocument/2006/customXml" ds:itemID="{57B12D97-60DE-4F81-8F8C-8FE244459E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SEF-20 Summary</vt:lpstr>
      <vt:lpstr>SEF-20 Plant Prov Proforma</vt:lpstr>
      <vt:lpstr>SEF-20 Retirements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DiMasso, James</dc:creator>
  <cp:lastModifiedBy>Pham, Linh</cp:lastModifiedBy>
  <cp:lastPrinted>2022-01-22T19:56:50Z</cp:lastPrinted>
  <dcterms:created xsi:type="dcterms:W3CDTF">2022-01-18T23:29:11Z</dcterms:created>
  <dcterms:modified xsi:type="dcterms:W3CDTF">2024-02-09T19:17:15Z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