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2" windowHeight="9300" activeTab="0"/>
  </bookViews>
  <sheets>
    <sheet name="Retail Rev Cr" sheetId="1" r:id="rId1"/>
    <sheet name="Sheet1" sheetId="2" r:id="rId2"/>
    <sheet name="Sheet2" sheetId="3" r:id="rId3"/>
    <sheet name="Sheet3" sheetId="4" r:id="rId4"/>
  </sheets>
  <externalReferences>
    <externalReference r:id="rId7"/>
    <externalReference r:id="rId8"/>
    <externalReference r:id="rId9"/>
  </externalReferences>
  <definedNames>
    <definedName name="ID_Gas" localSheetId="0">'[2]DebtCalc'!#REF!</definedName>
    <definedName name="ID_Gas">'[1]DebtCalc'!#REF!</definedName>
    <definedName name="_xlnm.Print_Area" localSheetId="0">'Retail Rev Cr'!$A$1:$I$96</definedName>
    <definedName name="Print_for_CBReport" localSheetId="0">'Retail Rev Cr'!$B$2:$I$110</definedName>
    <definedName name="Print_for_CBReport">#REF!</definedName>
    <definedName name="Print_for_Checking" localSheetId="0">'Retail Rev Cr'!$B$2:'Retail Rev Cr'!$K$110</definedName>
    <definedName name="Print_for_Checking">#REF!:#REF!</definedName>
    <definedName name="_xlnm.Print_Titles" localSheetId="0">'Retail Rev Cr'!$1:$7</definedName>
    <definedName name="WA_Gas" localSheetId="0">'[2]DebtCalc'!#REF!</definedName>
    <definedName name="WA_Gas">'[1]DebtCalc'!#REF!</definedName>
    <definedName name="Z_6E1B8C45_B07F_11D2_B0DC_0000832CDFF0_.wvu.PrintArea" localSheetId="0" hidden="1">'Retail Rev Cr'!$B$2:$J$99</definedName>
    <definedName name="Z_6E1B8C45_B07F_11D2_B0DC_0000832CDFF0_.wvu.Rows" localSheetId="0" hidden="1">'Retail Rev Cr'!#REF!,'Retail Rev Cr'!$30:$36,'Retail Rev Cr'!#REF!,'Retail Rev Cr'!$41:$55,'Retail Rev Cr'!$92:$92,'Retail Rev Cr'!$94:$94,'Retail Rev Cr'!$100:$110</definedName>
    <definedName name="Z_A15D1962_B049_11D2_8670_0000832CEEE8_.wvu.Rows" localSheetId="0" hidden="1">'Retail Rev Cr'!$41:$53,'Retail Rev Cr'!$99:$110</definedName>
  </definedNames>
  <calcPr fullCalcOnLoad="1"/>
</workbook>
</file>

<file path=xl/sharedStrings.xml><?xml version="1.0" encoding="utf-8"?>
<sst xmlns="http://schemas.openxmlformats.org/spreadsheetml/2006/main" count="126" uniqueCount="119">
  <si>
    <t xml:space="preserve"> </t>
  </si>
  <si>
    <t>Column</t>
  </si>
  <si>
    <t>Description of Adjustment</t>
  </si>
  <si>
    <t>Rate Base</t>
  </si>
  <si>
    <t xml:space="preserve">     Actual </t>
  </si>
  <si>
    <t>`</t>
  </si>
  <si>
    <t xml:space="preserve">     Restated Total</t>
  </si>
  <si>
    <t xml:space="preserve">    Pro Forma Total</t>
  </si>
  <si>
    <t>Production/Transmission</t>
  </si>
  <si>
    <t>Expense</t>
  </si>
  <si>
    <t>Revenue</t>
  </si>
  <si>
    <t>AVISTA UTILITIES</t>
  </si>
  <si>
    <t>b</t>
  </si>
  <si>
    <t>Per Results Report</t>
  </si>
  <si>
    <t>c</t>
  </si>
  <si>
    <t>Deferred FIT Rate Base</t>
  </si>
  <si>
    <t>d</t>
  </si>
  <si>
    <t>Deferred Gain on Office Building</t>
  </si>
  <si>
    <t>e</t>
  </si>
  <si>
    <t>Colstrip 3 AFUDC Elimination</t>
  </si>
  <si>
    <t>f</t>
  </si>
  <si>
    <t>Colstrip Common AFUDC</t>
  </si>
  <si>
    <t>g</t>
  </si>
  <si>
    <t>Kettle Falls Disallow.</t>
  </si>
  <si>
    <t>h</t>
  </si>
  <si>
    <t>Customer Advances</t>
  </si>
  <si>
    <t>j</t>
  </si>
  <si>
    <t>Settlement Exchange Power</t>
  </si>
  <si>
    <t>k</t>
  </si>
  <si>
    <t>Eliminate B &amp; O Taxes</t>
  </si>
  <si>
    <t>l</t>
  </si>
  <si>
    <t>Property Tax</t>
  </si>
  <si>
    <t>m</t>
  </si>
  <si>
    <t>Uncollect. Expense</t>
  </si>
  <si>
    <t>n</t>
  </si>
  <si>
    <t>Regulatory Expense</t>
  </si>
  <si>
    <t>o</t>
  </si>
  <si>
    <t>Injuries and Damages</t>
  </si>
  <si>
    <t>p</t>
  </si>
  <si>
    <t>FIT</t>
  </si>
  <si>
    <t>q</t>
  </si>
  <si>
    <t>Eliminate WA Power Cost Defer</t>
  </si>
  <si>
    <t>r</t>
  </si>
  <si>
    <t>Nez Perce Settlement Adjustment</t>
  </si>
  <si>
    <t>s</t>
  </si>
  <si>
    <t>Eliminate A/R Expenses</t>
  </si>
  <si>
    <t>t</t>
  </si>
  <si>
    <t>u</t>
  </si>
  <si>
    <t>Restate Excise Taxes</t>
  </si>
  <si>
    <t>v</t>
  </si>
  <si>
    <t>Net Gains/losses</t>
  </si>
  <si>
    <t>w</t>
  </si>
  <si>
    <t>Revenue Normalization</t>
  </si>
  <si>
    <t>x</t>
  </si>
  <si>
    <t>Restate Debt Interest</t>
  </si>
  <si>
    <t>PF1</t>
  </si>
  <si>
    <t>PF2</t>
  </si>
  <si>
    <t>PF3</t>
  </si>
  <si>
    <t>PF4</t>
  </si>
  <si>
    <t>PF5</t>
  </si>
  <si>
    <t>PF6</t>
  </si>
  <si>
    <t>PF7</t>
  </si>
  <si>
    <t>Proposed Production and Transmission Revenue Requirement</t>
  </si>
  <si>
    <t>(000's)</t>
  </si>
  <si>
    <t>Pro Forma Rate Base</t>
  </si>
  <si>
    <t>Proposed Rate of Return</t>
  </si>
  <si>
    <t>Net Operating Income Requirement</t>
  </si>
  <si>
    <t>Revenue Requirement</t>
  </si>
  <si>
    <t>Debt Cost</t>
  </si>
  <si>
    <t>(Rate Base x Debt Cost x -35%)</t>
  </si>
  <si>
    <t>Net Expense</t>
  </si>
  <si>
    <t>(Expense - Revenue)</t>
  </si>
  <si>
    <t>Tax Effect</t>
  </si>
  <si>
    <t>(Net Expense x -.35%)</t>
  </si>
  <si>
    <t>Total Prod/Trans</t>
  </si>
  <si>
    <t>i</t>
  </si>
  <si>
    <t>1 - Tax Rate</t>
  </si>
  <si>
    <t>Conversion Factor (Excl. Rev. Rel. Exp.)</t>
  </si>
  <si>
    <t>Prod/Trans</t>
  </si>
  <si>
    <t>Calculation of Proposed Retail Revenue Credit Rate</t>
  </si>
  <si>
    <t>Line No.</t>
  </si>
  <si>
    <t>Pro Forma Power Supply</t>
  </si>
  <si>
    <t>Pro Forma Prod Property Adj</t>
  </si>
  <si>
    <t>Pro Forma Labor Non-Exec</t>
  </si>
  <si>
    <t>Pro Forma Labor Exec</t>
  </si>
  <si>
    <t>Pro Forma Transmission Rev/Exp</t>
  </si>
  <si>
    <t>Pro Forma Capital Add 2008</t>
  </si>
  <si>
    <t>Pro Forma Asset Management</t>
  </si>
  <si>
    <t>Pro Forma Spokane Rvr Relicensing</t>
  </si>
  <si>
    <t>Pro Forma CDA Tribe Settlement</t>
  </si>
  <si>
    <t>PF11</t>
  </si>
  <si>
    <t>Pro Forma Montana Lease</t>
  </si>
  <si>
    <t>PF12</t>
  </si>
  <si>
    <t>Pro Forma Colstrip Mercury Emiss. O&amp;M</t>
  </si>
  <si>
    <t>PF13</t>
  </si>
  <si>
    <t>Pro Forma Incentives</t>
  </si>
  <si>
    <t>Depreciation True-up</t>
  </si>
  <si>
    <t>Office Space Charges to Subsidiaries</t>
  </si>
  <si>
    <t>Misc Restating</t>
  </si>
  <si>
    <t>Exhibit No. ___(TLK-2)</t>
  </si>
  <si>
    <t>AVERAGE PRODUCTION AND TRANSMISSION COST</t>
  </si>
  <si>
    <t>WASHINGTON ELECTRIC</t>
  </si>
  <si>
    <t>Line</t>
  </si>
  <si>
    <t>($000's)</t>
  </si>
  <si>
    <t>12ME Sept 2008 WA Normalized Retail Load MWh</t>
  </si>
  <si>
    <t>Prod/Trans Rev Requirement per kWh (Retail Revenue Credit Rate)</t>
  </si>
  <si>
    <t>y</t>
  </si>
  <si>
    <t>Pro Forma Capital Add 2009</t>
  </si>
  <si>
    <t>PF9</t>
  </si>
  <si>
    <t>PF14</t>
  </si>
  <si>
    <t>PF15</t>
  </si>
  <si>
    <t>PF16</t>
  </si>
  <si>
    <t>Pro Forma O&amp;M Plant Expense</t>
  </si>
  <si>
    <t>PF17</t>
  </si>
  <si>
    <t>Pro Forma Employee Benefits</t>
  </si>
  <si>
    <t>PF18</t>
  </si>
  <si>
    <t>Pro Forma Insurance</t>
  </si>
  <si>
    <t>PF19</t>
  </si>
  <si>
    <t>Pro Forma Clark Fork PM&amp;E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</si>
</sst>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General"/>
    <numFmt numFmtId="165" formatCode="&quot;$&quot;#,##0"/>
    <numFmt numFmtId="166" formatCode="0.0%"/>
    <numFmt numFmtId="167" formatCode="#,###_);\(#,###\)"/>
    <numFmt numFmtId="168" formatCode="_(&quot;$&quot;#,###_);_(&quot;$&quot;\ \(#,###\);_(* _);_(@_)"/>
    <numFmt numFmtId="169" formatCode="#,##0;\(#,##0\)"/>
    <numFmt numFmtId="170" formatCode="0.000000"/>
    <numFmt numFmtId="171" formatCode="#,##0\ ;\(#,##0\)"/>
    <numFmt numFmtId="172" formatCode="0.000%"/>
    <numFmt numFmtId="173" formatCode="&quot;@ &quot;0.00%"/>
    <numFmt numFmtId="174" formatCode="#,"/>
    <numFmt numFmtId="175" formatCode="#,##0,"/>
    <numFmt numFmtId="176" formatCode="#,##0.000_);[Red]\(#,##0.000\)"/>
    <numFmt numFmtId="177" formatCode="#,##0.0000_);[Red]\(#,##0.0000\)"/>
    <numFmt numFmtId="178" formatCode="#,##0.0_);[Red]\(#,##0.0\)"/>
    <numFmt numFmtId="179" formatCode="&quot;@&quot;\ 0%"/>
    <numFmt numFmtId="180" formatCode="&quot;$&quot;#,##0.0_);[Red]\(&quot;$&quot;#,##0.0\)"/>
    <numFmt numFmtId="181" formatCode="&quot;÷&quot;\ 0"/>
    <numFmt numFmtId="182" formatCode="0.00000"/>
    <numFmt numFmtId="183" formatCode="&quot;÷ &quot;0"/>
    <numFmt numFmtId="184" formatCode="0_);\(0\)"/>
    <numFmt numFmtId="185" formatCode="mmm"/>
    <numFmt numFmtId="186" formatCode="yyyy"/>
    <numFmt numFmtId="187" formatCode="m/dd/yy"/>
    <numFmt numFmtId="188" formatCode="0.0000"/>
    <numFmt numFmtId="189" formatCode="0.0"/>
    <numFmt numFmtId="190" formatCode="&quot;$&quot;#,##0.00"/>
    <numFmt numFmtId="191" formatCode="&quot;$&quot;#,##0.000_);[Red]\(&quot;$&quot;#,##0.000\)"/>
    <numFmt numFmtId="192" formatCode="&quot;$&quot;#,##0.0000_);[Red]\(&quot;$&quot;#,##0.0000\)"/>
    <numFmt numFmtId="193" formatCode="&quot;$&quot;#,##0.00000_);[Red]\(&quot;$&quot;#,##0.00000\)"/>
    <numFmt numFmtId="194" formatCode="&quot;$&quot;#,##0_)"/>
    <numFmt numFmtId="195" formatCode="&quot;$&quot;#,##0.0"/>
    <numFmt numFmtId="196" formatCode="0.0000%"/>
    <numFmt numFmtId="197" formatCode="#,##0.0"/>
    <numFmt numFmtId="198" formatCode="&quot;$&quot;#,##0.0_);\(&quot;$&quot;#,##0.0\)"/>
    <numFmt numFmtId="199" formatCode="#,##0.000"/>
    <numFmt numFmtId="200" formatCode="#,##0.0000"/>
    <numFmt numFmtId="201" formatCode="&quot;@&quot;\ 0.000000"/>
    <numFmt numFmtId="202" formatCode="_(* #,##0.0_);_(* \(#,##0.0\);_(* &quot;-&quot;??_);_(@_)"/>
    <numFmt numFmtId="203" formatCode="_(* #,##0_);_(* \(#,##0\);_(* &quot;-&quot;??_);_(@_)"/>
    <numFmt numFmtId="204" formatCode="0.00000%"/>
    <numFmt numFmtId="205" formatCode="#,##0.0_);\(#,##0.0\)"/>
    <numFmt numFmtId="206" formatCode="#,##0.000_);\(#,##0.000\)"/>
    <numFmt numFmtId="207" formatCode="#,##0.0000_);\(#,##0.0000\)"/>
    <numFmt numFmtId="208" formatCode="&quot;x &quot;0.00"/>
    <numFmt numFmtId="209" formatCode="&quot;x &quot;0.000"/>
    <numFmt numFmtId="210" formatCode="0.0000000"/>
    <numFmt numFmtId="211" formatCode="0.00000000"/>
    <numFmt numFmtId="212" formatCode="00000"/>
    <numFmt numFmtId="213" formatCode="&quot;$&quot;#,##0.0000"/>
    <numFmt numFmtId="214" formatCode="0.000000000%"/>
    <numFmt numFmtId="215" formatCode="_(* #,##0.000_);_(* \(#,##0.000\);_(* &quot;-&quot;???_);_(@_)"/>
    <numFmt numFmtId="216" formatCode="_(* #,##0.0_);_(* \(#,##0.0\);_(* &quot;-&quot;?_);_(@_)"/>
    <numFmt numFmtId="217" formatCode="&quot;$&quot;#,##0.000_);\(&quot;$&quot;#,##0.000\)"/>
    <numFmt numFmtId="218" formatCode="_(&quot;$&quot;* #,##0.000_);_(&quot;$&quot;* \(#,##0.000\);_(&quot;$&quot;* &quot;-&quot;??_);_(@_)"/>
    <numFmt numFmtId="219" formatCode="_(&quot;$&quot;* #,##0.0000_);_(&quot;$&quot;* \(#,##0.0000\);_(&quot;$&quot;* &quot;-&quot;??_);_(@_)"/>
    <numFmt numFmtId="220" formatCode="_(&quot;$&quot;* #,##0.00000_);_(&quot;$&quot;* \(#,##0.00000\);_(&quot;$&quot;* &quot;-&quot;??_);_(@_)"/>
    <numFmt numFmtId="221" formatCode="#,##0.000000"/>
    <numFmt numFmtId="222" formatCode="_(&quot;$&quot;* #,##0_);_(&quot;$&quot;* \(#,##0\);_(&quot;$&quot;* &quot;-&quot;??_);_(@_)"/>
    <numFmt numFmtId="223" formatCode="#,##0.000,;\-#,##0.000,"/>
  </numFmts>
  <fonts count="21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62"/>
      <name val="Times New Roman"/>
      <family val="1"/>
    </font>
    <font>
      <sz val="10"/>
      <color indexed="57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i/>
      <sz val="10"/>
      <color indexed="14"/>
      <name val="Times New Roman"/>
      <family val="1"/>
    </font>
    <font>
      <u val="single"/>
      <sz val="9"/>
      <name val="Times New Roman"/>
      <family val="1"/>
    </font>
    <font>
      <sz val="10"/>
      <name val="Courier"/>
      <family val="0"/>
    </font>
    <font>
      <sz val="10"/>
      <color indexed="2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5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10" fontId="4" fillId="0" borderId="0" xfId="0" applyNumberFormat="1" applyFont="1" applyBorder="1" applyAlignment="1">
      <alignment horizontal="center"/>
    </xf>
    <xf numFmtId="6" fontId="3" fillId="0" borderId="0" xfId="17" applyNumberFormat="1" applyFont="1" applyBorder="1" applyAlignment="1">
      <alignment/>
    </xf>
    <xf numFmtId="10" fontId="3" fillId="0" borderId="0" xfId="0" applyNumberFormat="1" applyFont="1" applyBorder="1" applyAlignment="1">
      <alignment horizontal="left"/>
    </xf>
    <xf numFmtId="10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0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9" fontId="3" fillId="0" borderId="0" xfId="0" applyNumberFormat="1" applyFont="1" applyBorder="1" applyAlignment="1">
      <alignment horizontal="left"/>
    </xf>
    <xf numFmtId="9" fontId="3" fillId="0" borderId="0" xfId="0" applyNumberFormat="1" applyFont="1" applyBorder="1" applyAlignment="1">
      <alignment horizontal="center"/>
    </xf>
    <xf numFmtId="203" fontId="3" fillId="0" borderId="0" xfId="15" applyNumberFormat="1" applyFont="1" applyAlignment="1">
      <alignment/>
    </xf>
    <xf numFmtId="203" fontId="3" fillId="0" borderId="2" xfId="15" applyNumberFormat="1" applyFont="1" applyBorder="1" applyAlignment="1">
      <alignment/>
    </xf>
    <xf numFmtId="203" fontId="3" fillId="0" borderId="0" xfId="15" applyNumberFormat="1" applyFont="1" applyBorder="1" applyAlignment="1">
      <alignment/>
    </xf>
    <xf numFmtId="203" fontId="3" fillId="0" borderId="2" xfId="17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/>
    </xf>
    <xf numFmtId="5" fontId="3" fillId="0" borderId="0" xfId="0" applyNumberFormat="1" applyFont="1" applyAlignment="1">
      <alignment/>
    </xf>
    <xf numFmtId="20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7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/>
    </xf>
    <xf numFmtId="203" fontId="10" fillId="0" borderId="0" xfId="15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37" fontId="10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10" fontId="9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37" fontId="13" fillId="0" borderId="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37" fontId="9" fillId="0" borderId="0" xfId="0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/>
    </xf>
    <xf numFmtId="203" fontId="10" fillId="0" borderId="0" xfId="15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10" fontId="3" fillId="0" borderId="0" xfId="22" applyNumberFormat="1" applyFont="1" applyFill="1" applyAlignment="1">
      <alignment/>
    </xf>
    <xf numFmtId="203" fontId="3" fillId="0" borderId="0" xfId="15" applyNumberFormat="1" applyFont="1" applyFill="1" applyBorder="1" applyAlignment="1">
      <alignment/>
    </xf>
    <xf numFmtId="203" fontId="10" fillId="0" borderId="0" xfId="15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18" fillId="0" borderId="0" xfId="21" applyFont="1" applyAlignment="1">
      <alignment horizontal="centerContinuous"/>
      <protection/>
    </xf>
    <xf numFmtId="3" fontId="12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72" fontId="3" fillId="0" borderId="1" xfId="22" applyNumberFormat="1" applyFont="1" applyFill="1" applyBorder="1" applyAlignment="1">
      <alignment/>
    </xf>
    <xf numFmtId="172" fontId="3" fillId="0" borderId="0" xfId="22" applyNumberFormat="1" applyFont="1" applyBorder="1" applyAlignment="1">
      <alignment/>
    </xf>
    <xf numFmtId="203" fontId="3" fillId="0" borderId="0" xfId="0" applyNumberFormat="1" applyFont="1" applyBorder="1" applyAlignment="1">
      <alignment/>
    </xf>
    <xf numFmtId="5" fontId="3" fillId="0" borderId="3" xfId="0" applyNumberFormat="1" applyFont="1" applyBorder="1" applyAlignment="1">
      <alignment/>
    </xf>
    <xf numFmtId="0" fontId="0" fillId="0" borderId="0" xfId="0" applyAlignment="1">
      <alignment horizontal="center"/>
    </xf>
    <xf numFmtId="220" fontId="4" fillId="0" borderId="3" xfId="17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SSum-Elec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7%20WA_ELECTRIC_GRC\Adjustments\Case-WA%20ELECsumm2006P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8%20WA_ELEC_&amp;_GAS_GRC\Adjustments\Case-WA&amp;ID%20ELECsumm2007P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09\2009%20WA_ELEC_&amp;_GAS_GRC\Adjustments\Case-WA%20ELECsummSept2008P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Elec12_06"/>
      <sheetName val="IDElec12_06"/>
      <sheetName val="PFRstmtSheet"/>
      <sheetName val="ResultSumEl"/>
      <sheetName val="DFITAMA"/>
      <sheetName val="BldGain"/>
      <sheetName val="ColstripAFUDC"/>
      <sheetName val="ColstripCommon"/>
      <sheetName val="KFSumm"/>
      <sheetName val="CustAdv"/>
      <sheetName val="WAPGE"/>
      <sheetName val="SettleEx"/>
      <sheetName val="BandO"/>
      <sheetName val="PropTax"/>
      <sheetName val="UncollExp"/>
      <sheetName val="RegExp"/>
      <sheetName val="InjDam"/>
      <sheetName val="FIT"/>
      <sheetName val="ElimPowerCost"/>
      <sheetName val="NezPerce"/>
      <sheetName val="GainsLoss"/>
      <sheetName val="ElimAR"/>
      <sheetName val="SubSpace"/>
      <sheetName val="ExciseTax"/>
      <sheetName val="RevNormalztn"/>
      <sheetName val="Incent&amp;Oth"/>
      <sheetName val="DebtInt"/>
      <sheetName val="DebtCalc"/>
      <sheetName val="CWIPAllocDebt"/>
      <sheetName val="Inputs"/>
      <sheetName val="PFPSWA"/>
      <sheetName val="PFProdFctr"/>
      <sheetName val="ProdFctrCalc"/>
      <sheetName val="PFPSID"/>
      <sheetName val="PFLabor"/>
      <sheetName val="PFExec"/>
      <sheetName val="PFTrans"/>
      <sheetName val="PFTransCap"/>
      <sheetName val="PFGenCap"/>
      <sheetName val="PFDeprStudy"/>
      <sheetName val="PFPole"/>
      <sheetName val="RevReq_Exh"/>
      <sheetName val="ConverFac_Exh"/>
      <sheetName val="Proposed Rates"/>
      <sheetName val="ExhEMA1"/>
      <sheetName val="ID_DSM_Inv"/>
      <sheetName val="SYSElec12_05"/>
      <sheetName val="WARateNorm"/>
      <sheetName val="DebtCalcPFnot used"/>
      <sheetName val="PFDebtIntnot used"/>
      <sheetName val="IDPGE"/>
      <sheetName val="Allctn"/>
      <sheetName val="DeprExp"/>
      <sheetName val="PF12open"/>
      <sheetName val="PF13open"/>
      <sheetName val="PF14open"/>
      <sheetName val="PSID"/>
      <sheetName val="PSWA-not us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AElec12_07"/>
      <sheetName val="IDElec12_07"/>
      <sheetName val="PFRstmtSheet"/>
      <sheetName val="ResultSumEl"/>
      <sheetName val="DFITAMA"/>
      <sheetName val="BldGain"/>
      <sheetName val="ColstripAFUDC"/>
      <sheetName val="ColstripCommon"/>
      <sheetName val="KFSumm"/>
      <sheetName val="CustAdv"/>
      <sheetName val="DeprTrue-up"/>
      <sheetName val="WA-SettleEx"/>
      <sheetName val="ID_DSM_Inv"/>
      <sheetName val="BandO"/>
      <sheetName val="PropTax"/>
      <sheetName val="UncollExp"/>
      <sheetName val="RegExp"/>
      <sheetName val="InjDam"/>
      <sheetName val="FIT"/>
      <sheetName val="ElimPowerCost"/>
      <sheetName val="NezPerce"/>
      <sheetName val="ID_ClarkFork"/>
      <sheetName val="GainsLoss"/>
      <sheetName val="ElimAR"/>
      <sheetName val="SubSpace"/>
      <sheetName val="ExciseTax"/>
      <sheetName val="RevNormalztn"/>
      <sheetName val="MiscRestate"/>
      <sheetName val="DebtInt"/>
      <sheetName val="DebtCalc"/>
      <sheetName val="Inputs"/>
      <sheetName val="PFPSWA"/>
      <sheetName val="PFPSID"/>
      <sheetName val="PFProdFctr"/>
      <sheetName val="ProdFctrCalc-WA"/>
      <sheetName val="ProdFctrCalc-ID"/>
      <sheetName val="PFLabor"/>
      <sheetName val="PFExec"/>
      <sheetName val="PFTrans"/>
      <sheetName val="PFCapx2007"/>
      <sheetName val="PFCapx2008"/>
      <sheetName val="PFCapx2009-not used"/>
      <sheetName val="PFAssetMgmt"/>
      <sheetName val="PFSR_Relicense"/>
      <sheetName val="PFCDAtribe"/>
      <sheetName val="PFColstripEmiss"/>
      <sheetName val="PFMoLease"/>
      <sheetName val="PFIncentives"/>
      <sheetName val="PFID_AMR"/>
      <sheetName val="RevReq_Exh"/>
      <sheetName val="ConverFac_Exh"/>
      <sheetName val="Proposed Rates"/>
      <sheetName val="ExhEMA2"/>
      <sheetName val="WARateNorm"/>
      <sheetName val="DebtCalcPFnot used"/>
      <sheetName val="PFDebtIntnot used"/>
      <sheetName val="PF15open"/>
      <sheetName val="PF16open"/>
      <sheetName val="PF17open"/>
      <sheetName val="PSWA-not used"/>
      <sheetName val="CWIPAllocDebt"/>
      <sheetName val="SYSElec12_0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posed Rates-WA"/>
      <sheetName val="RevReq_Exh_WA"/>
      <sheetName val="ConverFac_Exh-WA"/>
      <sheetName val="WAElec09_08"/>
      <sheetName val="PFRstmtSheet"/>
      <sheetName val="ResultSumEl"/>
      <sheetName val="DFITAMA"/>
      <sheetName val="BldGain"/>
      <sheetName val="ColstripAFUDC"/>
      <sheetName val="ColstripCommon"/>
      <sheetName val="KF-BP_Summ"/>
      <sheetName val="CustAdv"/>
      <sheetName val="DeprTrue-up"/>
      <sheetName val="WA-SettleEx"/>
      <sheetName val="BandO"/>
      <sheetName val="PropTax"/>
      <sheetName val="UncollExp"/>
      <sheetName val="RegExp"/>
      <sheetName val="InjDam"/>
      <sheetName val="FIT"/>
      <sheetName val="ElimPowerCost"/>
      <sheetName val="NezPerce"/>
      <sheetName val="GainsLoss"/>
      <sheetName val="ElimAR"/>
      <sheetName val="SubSpace"/>
      <sheetName val="ExciseTax"/>
      <sheetName val="RevNormalztn"/>
      <sheetName val="MiscRestate"/>
      <sheetName val="DebtInt"/>
      <sheetName val="DebtCalc"/>
      <sheetName val="Inputs"/>
      <sheetName val="PFPSWA"/>
      <sheetName val="PFProdFctr-WA"/>
      <sheetName val="Retail Revenue Credit"/>
      <sheetName val="PFLabor"/>
      <sheetName val="PFExec"/>
      <sheetName val="PFTrans"/>
      <sheetName val="PFCapx2008"/>
      <sheetName val="PFCapx2009"/>
      <sheetName val="PFNoxon2010"/>
      <sheetName val="PFInfoServ"/>
      <sheetName val="PFAssetMgmt"/>
      <sheetName val="PFSR_Relicense"/>
      <sheetName val="PFCDAtribe"/>
      <sheetName val="PFColstripEmiss"/>
      <sheetName val="PFMoLease"/>
      <sheetName val="PFIncentives"/>
      <sheetName val="PFO&amp;MPlant"/>
      <sheetName val="PFEmpBen"/>
      <sheetName val="PFInsur"/>
      <sheetName val="PFClarkFork"/>
      <sheetName val="PF20open"/>
      <sheetName val="ExhEMA2"/>
      <sheetName val="NOT USED AFTER THIS TAB"/>
      <sheetName val="PSWA-not used"/>
      <sheetName val="CWIPAllocDebt"/>
      <sheetName val="WARateNorm"/>
      <sheetName val="SYSElec12_05"/>
      <sheetName val="PFDebtIntnot used"/>
      <sheetName val="PFPSID"/>
      <sheetName val="PFProdFctr-ID"/>
      <sheetName val="ProdFctrCalc-ID"/>
      <sheetName val="RevReq_Exh_ID"/>
      <sheetName val="Proposed Rates-ID"/>
      <sheetName val="ConverFac_Exh-ID"/>
      <sheetName val="IDElec12_07"/>
      <sheetName val="ID_DSM_Inv"/>
      <sheetName val="ID_ClarkFork"/>
      <sheetName val="PFID_AMR"/>
      <sheetName val="PFCS2"/>
    </sheetNames>
    <sheetDataSet>
      <sheetData sheetId="3">
        <row r="4">
          <cell r="A4" t="str">
            <v>TWELVE MONTHS ENDED SEPTEMBER 30, 2008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S110"/>
  <sheetViews>
    <sheetView showGridLines="0" tabSelected="1" zoomScaleSheetLayoutView="75" workbookViewId="0" topLeftCell="A53">
      <selection activeCell="A67" sqref="A67:IV67"/>
    </sheetView>
  </sheetViews>
  <sheetFormatPr defaultColWidth="9.140625" defaultRowHeight="12.75"/>
  <cols>
    <col min="1" max="1" width="8.57421875" style="1" customWidth="1"/>
    <col min="2" max="2" width="6.421875" style="1" customWidth="1"/>
    <col min="3" max="3" width="12.8515625" style="1" customWidth="1"/>
    <col min="4" max="4" width="16.7109375" style="1" customWidth="1"/>
    <col min="5" max="5" width="13.57421875" style="1" customWidth="1"/>
    <col min="6" max="6" width="11.421875" style="1" customWidth="1"/>
    <col min="7" max="7" width="12.00390625" style="1" customWidth="1"/>
    <col min="8" max="8" width="11.421875" style="1" customWidth="1"/>
    <col min="9" max="9" width="8.00390625" style="3" customWidth="1"/>
    <col min="10" max="10" width="7.00390625" style="4" customWidth="1"/>
    <col min="11" max="11" width="10.7109375" style="57" customWidth="1"/>
    <col min="12" max="12" width="32.00390625" style="1" customWidth="1"/>
    <col min="13" max="13" width="11.421875" style="1" customWidth="1"/>
    <col min="14" max="14" width="5.8515625" style="1" customWidth="1"/>
    <col min="15" max="15" width="9.00390625" style="1" customWidth="1"/>
    <col min="16" max="18" width="11.421875" style="1" customWidth="1"/>
    <col min="19" max="19" width="3.00390625" style="1" customWidth="1"/>
    <col min="20" max="16384" width="11.421875" style="1" customWidth="1"/>
  </cols>
  <sheetData>
    <row r="1" ht="12.75">
      <c r="H1" s="37" t="s">
        <v>99</v>
      </c>
    </row>
    <row r="2" spans="2:19" ht="12.75">
      <c r="B2" s="1" t="s">
        <v>0</v>
      </c>
      <c r="E2" s="2" t="s">
        <v>11</v>
      </c>
      <c r="K2" s="38"/>
      <c r="L2" s="5"/>
      <c r="M2" s="5"/>
      <c r="N2" s="6"/>
      <c r="O2" s="5"/>
      <c r="P2" s="5"/>
      <c r="Q2" s="5"/>
      <c r="R2" s="5"/>
      <c r="S2" s="2"/>
    </row>
    <row r="3" spans="5:19" ht="12.75">
      <c r="E3" s="4"/>
      <c r="K3" s="38"/>
      <c r="L3" s="5"/>
      <c r="M3" s="5"/>
      <c r="N3" s="7"/>
      <c r="O3" s="5"/>
      <c r="P3" s="5"/>
      <c r="Q3" s="5"/>
      <c r="R3" s="5"/>
      <c r="S3" s="2"/>
    </row>
    <row r="4" spans="5:19" ht="12.75">
      <c r="E4" s="4" t="s">
        <v>100</v>
      </c>
      <c r="K4" s="38"/>
      <c r="L4" s="5"/>
      <c r="M4" s="5"/>
      <c r="N4" s="7"/>
      <c r="O4" s="5"/>
      <c r="P4" s="5"/>
      <c r="Q4" s="5"/>
      <c r="R4" s="5"/>
      <c r="S4" s="2"/>
    </row>
    <row r="5" spans="5:19" ht="12.75">
      <c r="E5" s="4" t="s">
        <v>101</v>
      </c>
      <c r="K5" s="38"/>
      <c r="L5" s="5"/>
      <c r="M5" s="5"/>
      <c r="N5" s="7"/>
      <c r="O5" s="5"/>
      <c r="P5" s="5"/>
      <c r="Q5" s="5"/>
      <c r="R5" s="5"/>
      <c r="S5" s="2"/>
    </row>
    <row r="6" spans="5:19" ht="12.75">
      <c r="E6" s="65" t="str">
        <f>'[3]WAElec09_08'!$A$4</f>
        <v>TWELVE MONTHS ENDED SEPTEMBER 30, 2008</v>
      </c>
      <c r="K6" s="38"/>
      <c r="L6" s="5"/>
      <c r="M6" s="5"/>
      <c r="N6" s="8"/>
      <c r="O6" s="5"/>
      <c r="P6" s="5"/>
      <c r="Q6" s="5"/>
      <c r="R6" s="5"/>
      <c r="S6" s="2"/>
    </row>
    <row r="7" spans="11:19" ht="12.75">
      <c r="K7" s="38"/>
      <c r="L7" s="5"/>
      <c r="M7" s="5"/>
      <c r="N7" s="5"/>
      <c r="O7" s="5"/>
      <c r="P7" s="5"/>
      <c r="Q7" s="5"/>
      <c r="R7" s="5"/>
      <c r="S7" s="2"/>
    </row>
    <row r="8" spans="11:19" ht="12.75">
      <c r="K8" s="38"/>
      <c r="L8" s="5"/>
      <c r="M8" s="5"/>
      <c r="N8" s="5"/>
      <c r="O8" s="5"/>
      <c r="P8" s="5"/>
      <c r="Q8" s="5"/>
      <c r="R8" s="5"/>
      <c r="S8" s="2"/>
    </row>
    <row r="9" spans="6:19" ht="12.75">
      <c r="F9" s="64" t="s">
        <v>8</v>
      </c>
      <c r="G9" s="64"/>
      <c r="H9" s="64"/>
      <c r="I9" s="21"/>
      <c r="J9" s="7"/>
      <c r="K9" s="38"/>
      <c r="L9" s="39"/>
      <c r="M9" s="5"/>
      <c r="N9" s="5"/>
      <c r="O9" s="5"/>
      <c r="P9" s="5"/>
      <c r="Q9" s="7"/>
      <c r="R9" s="5"/>
      <c r="S9" s="2"/>
    </row>
    <row r="10" spans="1:19" ht="12.75">
      <c r="A10" s="76" t="s">
        <v>80</v>
      </c>
      <c r="B10" s="9" t="s">
        <v>1</v>
      </c>
      <c r="C10" s="10" t="s">
        <v>2</v>
      </c>
      <c r="D10" s="9"/>
      <c r="E10" s="9" t="s">
        <v>63</v>
      </c>
      <c r="F10" s="76" t="s">
        <v>10</v>
      </c>
      <c r="G10" s="9" t="s">
        <v>9</v>
      </c>
      <c r="H10" s="9" t="s">
        <v>3</v>
      </c>
      <c r="I10" s="21"/>
      <c r="J10" s="7"/>
      <c r="K10" s="38"/>
      <c r="L10" s="40"/>
      <c r="M10" s="7"/>
      <c r="N10" s="7"/>
      <c r="O10" s="5"/>
      <c r="P10" s="7"/>
      <c r="Q10" s="7"/>
      <c r="R10" s="7"/>
      <c r="S10" s="2"/>
    </row>
    <row r="11" spans="1:19" ht="12.75">
      <c r="A11" s="4">
        <v>1</v>
      </c>
      <c r="B11" s="35" t="s">
        <v>12</v>
      </c>
      <c r="C11" s="12" t="s">
        <v>13</v>
      </c>
      <c r="D11" s="41"/>
      <c r="E11" s="41"/>
      <c r="F11" s="27">
        <v>159899</v>
      </c>
      <c r="G11" s="29">
        <v>355486</v>
      </c>
      <c r="H11" s="29">
        <v>615840</v>
      </c>
      <c r="I11" s="21"/>
      <c r="J11" s="38"/>
      <c r="K11" s="38"/>
      <c r="L11" s="39"/>
      <c r="M11" s="5"/>
      <c r="N11" s="5"/>
      <c r="O11" s="5"/>
      <c r="P11" s="11"/>
      <c r="Q11" s="11"/>
      <c r="R11" s="5"/>
      <c r="S11" s="2"/>
    </row>
    <row r="12" spans="1:19" s="41" customFormat="1" ht="12.75">
      <c r="A12" s="4">
        <v>2</v>
      </c>
      <c r="B12" s="35" t="s">
        <v>14</v>
      </c>
      <c r="C12" s="12" t="s">
        <v>15</v>
      </c>
      <c r="F12" s="1"/>
      <c r="G12" s="29">
        <v>0</v>
      </c>
      <c r="H12" s="36">
        <v>-86478</v>
      </c>
      <c r="I12" s="43"/>
      <c r="J12" s="44"/>
      <c r="K12" s="38"/>
      <c r="L12" s="39"/>
      <c r="M12" s="44"/>
      <c r="N12" s="44"/>
      <c r="O12" s="44"/>
      <c r="P12" s="45"/>
      <c r="Q12" s="45"/>
      <c r="R12" s="44"/>
      <c r="S12" s="46"/>
    </row>
    <row r="13" spans="1:19" s="41" customFormat="1" ht="12.75">
      <c r="A13" s="4">
        <v>3</v>
      </c>
      <c r="B13" s="35" t="s">
        <v>16</v>
      </c>
      <c r="C13" s="12" t="s">
        <v>17</v>
      </c>
      <c r="G13" s="29">
        <v>0</v>
      </c>
      <c r="H13" s="45"/>
      <c r="I13" s="43"/>
      <c r="J13" s="38"/>
      <c r="K13" s="44"/>
      <c r="L13" s="5"/>
      <c r="M13" s="44"/>
      <c r="N13" s="44"/>
      <c r="O13" s="44"/>
      <c r="P13" s="45"/>
      <c r="Q13" s="45"/>
      <c r="R13" s="44"/>
      <c r="S13" s="46"/>
    </row>
    <row r="14" spans="1:19" s="41" customFormat="1" ht="12.75">
      <c r="A14" s="4">
        <v>4</v>
      </c>
      <c r="B14" s="35" t="s">
        <v>18</v>
      </c>
      <c r="C14" s="12" t="s">
        <v>19</v>
      </c>
      <c r="F14" s="29">
        <v>0</v>
      </c>
      <c r="G14" s="29">
        <v>-202</v>
      </c>
      <c r="H14" s="29">
        <v>-1956</v>
      </c>
      <c r="I14" s="43"/>
      <c r="J14" s="38"/>
      <c r="K14" s="44"/>
      <c r="L14" s="5"/>
      <c r="M14" s="44"/>
      <c r="N14" s="44"/>
      <c r="O14" s="44"/>
      <c r="P14" s="45"/>
      <c r="Q14" s="45"/>
      <c r="R14" s="44"/>
      <c r="S14" s="46"/>
    </row>
    <row r="15" spans="1:19" s="41" customFormat="1" ht="12.75">
      <c r="A15" s="4">
        <v>5</v>
      </c>
      <c r="B15" s="35" t="s">
        <v>20</v>
      </c>
      <c r="C15" s="12" t="s">
        <v>21</v>
      </c>
      <c r="F15" s="29">
        <v>0</v>
      </c>
      <c r="G15" s="29">
        <v>0</v>
      </c>
      <c r="H15" s="29">
        <v>436</v>
      </c>
      <c r="I15" s="43"/>
      <c r="J15" s="38"/>
      <c r="K15" s="44"/>
      <c r="L15" s="5"/>
      <c r="M15" s="44"/>
      <c r="N15" s="44"/>
      <c r="O15" s="44"/>
      <c r="P15" s="45"/>
      <c r="Q15" s="45"/>
      <c r="R15" s="44"/>
      <c r="S15" s="46"/>
    </row>
    <row r="16" spans="1:19" s="41" customFormat="1" ht="12.75">
      <c r="A16" s="4">
        <v>6</v>
      </c>
      <c r="B16" s="35" t="s">
        <v>22</v>
      </c>
      <c r="C16" s="12" t="s">
        <v>23</v>
      </c>
      <c r="F16" s="29">
        <v>0</v>
      </c>
      <c r="G16" s="29">
        <v>0</v>
      </c>
      <c r="H16" s="29">
        <v>-854</v>
      </c>
      <c r="I16" s="43"/>
      <c r="J16" s="39"/>
      <c r="K16" s="38"/>
      <c r="L16" s="5"/>
      <c r="M16" s="44"/>
      <c r="N16" s="44"/>
      <c r="O16" s="44"/>
      <c r="P16" s="45"/>
      <c r="Q16" s="45"/>
      <c r="R16" s="44"/>
      <c r="S16" s="46"/>
    </row>
    <row r="17" spans="1:19" s="41" customFormat="1" ht="12.75">
      <c r="A17" s="4">
        <v>7</v>
      </c>
      <c r="B17" s="35" t="s">
        <v>24</v>
      </c>
      <c r="C17" s="12" t="s">
        <v>25</v>
      </c>
      <c r="G17" s="29">
        <v>0</v>
      </c>
      <c r="H17" s="13"/>
      <c r="I17" s="43"/>
      <c r="J17" s="38"/>
      <c r="K17" s="44"/>
      <c r="L17" s="5"/>
      <c r="M17" s="44"/>
      <c r="N17" s="44"/>
      <c r="O17" s="44"/>
      <c r="P17" s="45"/>
      <c r="Q17" s="45"/>
      <c r="R17" s="44"/>
      <c r="S17" s="46"/>
    </row>
    <row r="18" spans="1:19" s="41" customFormat="1" ht="12.75">
      <c r="A18" s="4">
        <v>8</v>
      </c>
      <c r="B18" s="35" t="s">
        <v>75</v>
      </c>
      <c r="C18" s="12" t="s">
        <v>96</v>
      </c>
      <c r="F18" s="29">
        <v>0</v>
      </c>
      <c r="G18" s="29">
        <v>-685</v>
      </c>
      <c r="H18" s="29">
        <v>0</v>
      </c>
      <c r="I18" s="43"/>
      <c r="J18" s="38"/>
      <c r="K18" s="44"/>
      <c r="L18" s="5"/>
      <c r="M18" s="44"/>
      <c r="N18" s="44"/>
      <c r="O18" s="44"/>
      <c r="P18" s="45"/>
      <c r="Q18" s="45"/>
      <c r="R18" s="44"/>
      <c r="S18" s="46"/>
    </row>
    <row r="19" spans="1:19" s="41" customFormat="1" ht="12.75">
      <c r="A19" s="4">
        <v>9</v>
      </c>
      <c r="B19" s="35" t="s">
        <v>26</v>
      </c>
      <c r="C19" s="12" t="s">
        <v>27</v>
      </c>
      <c r="F19" s="29">
        <v>0</v>
      </c>
      <c r="G19" s="29">
        <v>0</v>
      </c>
      <c r="H19" s="29">
        <v>18422</v>
      </c>
      <c r="I19" s="44"/>
      <c r="J19" s="38"/>
      <c r="K19" s="44"/>
      <c r="L19" s="5"/>
      <c r="M19" s="44"/>
      <c r="N19" s="44"/>
      <c r="O19" s="44"/>
      <c r="P19" s="45"/>
      <c r="Q19" s="45"/>
      <c r="R19" s="44"/>
      <c r="S19" s="46"/>
    </row>
    <row r="20" spans="1:19" ht="12.75" hidden="1">
      <c r="A20" s="4"/>
      <c r="B20" s="66"/>
      <c r="C20" s="12"/>
      <c r="G20" s="27"/>
      <c r="H20" s="11"/>
      <c r="I20" s="21"/>
      <c r="J20" s="19"/>
      <c r="K20" s="48"/>
      <c r="L20" s="14"/>
      <c r="M20" s="5"/>
      <c r="N20" s="5"/>
      <c r="O20" s="5"/>
      <c r="P20" s="13"/>
      <c r="Q20" s="13"/>
      <c r="R20" s="5"/>
      <c r="S20" s="2"/>
    </row>
    <row r="21" spans="1:19" ht="12.75">
      <c r="A21" s="4">
        <v>10</v>
      </c>
      <c r="B21" s="47"/>
      <c r="C21" s="1" t="s">
        <v>4</v>
      </c>
      <c r="F21" s="28">
        <f>SUM(F11:F19)</f>
        <v>159899</v>
      </c>
      <c r="G21" s="28">
        <f>SUM(G11:G19)</f>
        <v>354599</v>
      </c>
      <c r="H21" s="28">
        <f>SUM(H11:H19)</f>
        <v>545410</v>
      </c>
      <c r="I21" s="18"/>
      <c r="J21" s="7"/>
      <c r="K21" s="38"/>
      <c r="L21" s="5"/>
      <c r="M21" s="5"/>
      <c r="N21" s="5"/>
      <c r="O21" s="5"/>
      <c r="P21" s="13"/>
      <c r="Q21" s="13"/>
      <c r="R21" s="14"/>
      <c r="S21" s="2"/>
    </row>
    <row r="22" spans="1:19" s="53" customFormat="1" ht="12.75">
      <c r="A22" s="4"/>
      <c r="B22" s="49"/>
      <c r="C22" s="1"/>
      <c r="D22" s="1"/>
      <c r="E22" s="1"/>
      <c r="F22" s="1"/>
      <c r="G22" s="29"/>
      <c r="H22" s="13"/>
      <c r="I22" s="21"/>
      <c r="J22" s="38"/>
      <c r="K22" s="50"/>
      <c r="L22" s="5"/>
      <c r="M22" s="50"/>
      <c r="N22" s="50"/>
      <c r="O22" s="50"/>
      <c r="P22" s="51"/>
      <c r="Q22" s="51"/>
      <c r="R22" s="50"/>
      <c r="S22" s="52"/>
    </row>
    <row r="23" spans="1:19" s="53" customFormat="1" ht="12.75">
      <c r="A23" s="4">
        <v>11</v>
      </c>
      <c r="B23" s="35" t="s">
        <v>28</v>
      </c>
      <c r="C23" s="12" t="s">
        <v>29</v>
      </c>
      <c r="D23" s="41"/>
      <c r="E23" s="41"/>
      <c r="F23" s="41"/>
      <c r="G23" s="29">
        <v>0</v>
      </c>
      <c r="H23" s="45"/>
      <c r="I23" s="21"/>
      <c r="J23" s="50"/>
      <c r="K23" s="38"/>
      <c r="L23" s="50"/>
      <c r="M23" s="50"/>
      <c r="N23" s="50"/>
      <c r="O23" s="50"/>
      <c r="P23" s="51"/>
      <c r="Q23" s="51"/>
      <c r="R23" s="50"/>
      <c r="S23" s="52"/>
    </row>
    <row r="24" spans="1:19" s="53" customFormat="1" ht="12.75">
      <c r="A24" s="4">
        <v>12</v>
      </c>
      <c r="B24" s="35" t="s">
        <v>30</v>
      </c>
      <c r="C24" s="12" t="s">
        <v>31</v>
      </c>
      <c r="D24" s="41"/>
      <c r="E24" s="41"/>
      <c r="F24" s="41"/>
      <c r="G24" s="29">
        <v>2085</v>
      </c>
      <c r="H24" s="45"/>
      <c r="I24" s="21"/>
      <c r="J24" s="38"/>
      <c r="K24" s="50"/>
      <c r="L24" s="50"/>
      <c r="M24" s="50"/>
      <c r="N24" s="50"/>
      <c r="O24" s="50"/>
      <c r="P24" s="51"/>
      <c r="Q24" s="51"/>
      <c r="R24" s="50"/>
      <c r="S24" s="52"/>
    </row>
    <row r="25" spans="1:19" s="53" customFormat="1" ht="12.75">
      <c r="A25" s="4">
        <v>13</v>
      </c>
      <c r="B25" s="35" t="s">
        <v>32</v>
      </c>
      <c r="C25" s="12" t="s">
        <v>33</v>
      </c>
      <c r="D25" s="41"/>
      <c r="E25" s="41"/>
      <c r="F25" s="41"/>
      <c r="G25" s="29">
        <v>0</v>
      </c>
      <c r="H25" s="45"/>
      <c r="I25" s="21"/>
      <c r="J25" s="38"/>
      <c r="K25" s="50"/>
      <c r="L25" s="50"/>
      <c r="M25" s="50"/>
      <c r="N25" s="50" t="s">
        <v>5</v>
      </c>
      <c r="O25" s="50"/>
      <c r="P25" s="51"/>
      <c r="Q25" s="51"/>
      <c r="R25" s="50"/>
      <c r="S25" s="52"/>
    </row>
    <row r="26" spans="1:19" s="53" customFormat="1" ht="12.75">
      <c r="A26" s="4">
        <v>14</v>
      </c>
      <c r="B26" s="35" t="s">
        <v>34</v>
      </c>
      <c r="C26" s="12" t="s">
        <v>35</v>
      </c>
      <c r="D26" s="41"/>
      <c r="E26" s="41"/>
      <c r="F26" s="41"/>
      <c r="G26" s="29">
        <v>0</v>
      </c>
      <c r="H26" s="45"/>
      <c r="I26" s="21"/>
      <c r="J26" s="38"/>
      <c r="K26" s="50"/>
      <c r="L26" s="50"/>
      <c r="M26" s="50"/>
      <c r="N26" s="50"/>
      <c r="O26" s="50"/>
      <c r="P26" s="51"/>
      <c r="Q26" s="51"/>
      <c r="R26" s="50"/>
      <c r="S26" s="52"/>
    </row>
    <row r="27" spans="1:19" s="54" customFormat="1" ht="12.75">
      <c r="A27" s="4">
        <v>15</v>
      </c>
      <c r="B27" s="35" t="s">
        <v>36</v>
      </c>
      <c r="C27" s="12" t="s">
        <v>37</v>
      </c>
      <c r="D27" s="41"/>
      <c r="E27" s="41"/>
      <c r="F27" s="41"/>
      <c r="G27" s="29">
        <v>0</v>
      </c>
      <c r="H27" s="45"/>
      <c r="I27" s="21"/>
      <c r="J27" s="39"/>
      <c r="K27" s="38"/>
      <c r="L27" s="24"/>
      <c r="M27" s="39"/>
      <c r="N27" s="39"/>
      <c r="O27" s="39"/>
      <c r="P27" s="55"/>
      <c r="Q27" s="55"/>
      <c r="R27" s="39"/>
      <c r="S27" s="56"/>
    </row>
    <row r="28" spans="1:19" s="53" customFormat="1" ht="12.75">
      <c r="A28" s="4">
        <v>16</v>
      </c>
      <c r="B28" s="35" t="s">
        <v>38</v>
      </c>
      <c r="C28" s="12" t="s">
        <v>39</v>
      </c>
      <c r="D28" s="41"/>
      <c r="E28" s="54"/>
      <c r="F28" s="41"/>
      <c r="G28" s="29">
        <v>0</v>
      </c>
      <c r="H28" s="45"/>
      <c r="I28" s="40"/>
      <c r="J28" s="38"/>
      <c r="K28" s="50"/>
      <c r="L28" s="50"/>
      <c r="M28" s="50"/>
      <c r="N28" s="50"/>
      <c r="O28" s="50"/>
      <c r="P28" s="51"/>
      <c r="Q28" s="51"/>
      <c r="R28" s="50"/>
      <c r="S28" s="52"/>
    </row>
    <row r="29" spans="1:19" s="53" customFormat="1" ht="12.75">
      <c r="A29" s="4">
        <v>17</v>
      </c>
      <c r="B29" s="35" t="s">
        <v>40</v>
      </c>
      <c r="C29" s="12" t="s">
        <v>41</v>
      </c>
      <c r="D29" s="41"/>
      <c r="E29" s="41"/>
      <c r="F29" s="41"/>
      <c r="G29" s="29">
        <v>-17668</v>
      </c>
      <c r="H29" s="45"/>
      <c r="I29" s="21"/>
      <c r="J29" s="38"/>
      <c r="K29" s="50"/>
      <c r="L29" s="50"/>
      <c r="M29" s="50"/>
      <c r="N29" s="50"/>
      <c r="O29" s="50"/>
      <c r="P29" s="51"/>
      <c r="Q29" s="51"/>
      <c r="R29" s="50"/>
      <c r="S29" s="52"/>
    </row>
    <row r="30" spans="1:19" s="54" customFormat="1" ht="12.75">
      <c r="A30" s="4">
        <v>18</v>
      </c>
      <c r="B30" s="35" t="s">
        <v>42</v>
      </c>
      <c r="C30" s="12" t="s">
        <v>43</v>
      </c>
      <c r="D30" s="41"/>
      <c r="E30" s="41"/>
      <c r="F30" s="41"/>
      <c r="G30" s="29">
        <v>9</v>
      </c>
      <c r="H30" s="45"/>
      <c r="I30" s="21"/>
      <c r="J30" s="38"/>
      <c r="K30" s="38"/>
      <c r="L30" s="39"/>
      <c r="M30" s="39"/>
      <c r="N30" s="39"/>
      <c r="O30" s="39"/>
      <c r="P30" s="55"/>
      <c r="Q30" s="55"/>
      <c r="R30" s="39"/>
      <c r="S30" s="57"/>
    </row>
    <row r="31" spans="1:19" ht="12.75">
      <c r="A31" s="4">
        <v>19</v>
      </c>
      <c r="B31" s="35" t="s">
        <v>44</v>
      </c>
      <c r="C31" s="12" t="s">
        <v>45</v>
      </c>
      <c r="D31" s="41"/>
      <c r="E31" s="41"/>
      <c r="F31" s="41"/>
      <c r="G31" s="29">
        <v>0</v>
      </c>
      <c r="H31" s="45"/>
      <c r="I31" s="40"/>
      <c r="J31" s="38"/>
      <c r="K31" s="38"/>
      <c r="L31" s="5"/>
      <c r="M31" s="5"/>
      <c r="N31" s="5"/>
      <c r="O31" s="5"/>
      <c r="P31" s="13"/>
      <c r="Q31" s="13"/>
      <c r="R31" s="5"/>
      <c r="S31" s="2"/>
    </row>
    <row r="32" spans="1:19" s="54" customFormat="1" ht="12.75">
      <c r="A32" s="4">
        <v>20</v>
      </c>
      <c r="B32" s="35" t="s">
        <v>46</v>
      </c>
      <c r="C32" s="12" t="s">
        <v>97</v>
      </c>
      <c r="D32" s="41"/>
      <c r="E32" s="41"/>
      <c r="F32" s="41"/>
      <c r="G32" s="29">
        <v>0</v>
      </c>
      <c r="H32" s="45"/>
      <c r="I32" s="21"/>
      <c r="J32" s="38"/>
      <c r="K32" s="39"/>
      <c r="L32" s="39"/>
      <c r="M32" s="39"/>
      <c r="N32" s="39"/>
      <c r="O32" s="39"/>
      <c r="P32" s="55"/>
      <c r="Q32" s="55"/>
      <c r="R32" s="39"/>
      <c r="S32" s="56"/>
    </row>
    <row r="33" spans="1:19" s="54" customFormat="1" ht="12.75">
      <c r="A33" s="4">
        <v>21</v>
      </c>
      <c r="B33" s="35" t="s">
        <v>47</v>
      </c>
      <c r="C33" s="12" t="s">
        <v>48</v>
      </c>
      <c r="D33" s="41"/>
      <c r="E33" s="41"/>
      <c r="F33" s="41"/>
      <c r="G33" s="29">
        <v>0</v>
      </c>
      <c r="H33" s="45"/>
      <c r="I33" s="43"/>
      <c r="J33" s="38"/>
      <c r="K33" s="39"/>
      <c r="L33" s="39"/>
      <c r="M33" s="39"/>
      <c r="N33" s="39"/>
      <c r="O33" s="39"/>
      <c r="P33" s="55"/>
      <c r="Q33" s="55"/>
      <c r="R33" s="39"/>
      <c r="S33" s="56"/>
    </row>
    <row r="34" spans="1:19" ht="12.75">
      <c r="A34" s="4">
        <v>22</v>
      </c>
      <c r="B34" s="35" t="s">
        <v>49</v>
      </c>
      <c r="C34" s="12" t="s">
        <v>50</v>
      </c>
      <c r="D34" s="41"/>
      <c r="E34" s="41"/>
      <c r="F34" s="41"/>
      <c r="G34" s="29">
        <v>0</v>
      </c>
      <c r="H34" s="45"/>
      <c r="I34" s="43"/>
      <c r="J34" s="38"/>
      <c r="K34" s="38"/>
      <c r="L34" s="39"/>
      <c r="M34" s="5"/>
      <c r="N34" s="5"/>
      <c r="O34" s="5"/>
      <c r="P34" s="13"/>
      <c r="Q34" s="13"/>
      <c r="R34" s="5"/>
      <c r="S34" s="2"/>
    </row>
    <row r="35" spans="1:12" s="54" customFormat="1" ht="12.75">
      <c r="A35" s="4">
        <v>23</v>
      </c>
      <c r="B35" s="35" t="s">
        <v>51</v>
      </c>
      <c r="C35" s="12" t="s">
        <v>52</v>
      </c>
      <c r="D35" s="41"/>
      <c r="E35" s="58"/>
      <c r="F35" s="1">
        <v>171</v>
      </c>
      <c r="G35" s="29">
        <v>2618</v>
      </c>
      <c r="H35" s="45"/>
      <c r="I35" s="25"/>
      <c r="J35" s="39"/>
      <c r="K35" s="38"/>
      <c r="L35" s="5"/>
    </row>
    <row r="36" spans="1:19" s="54" customFormat="1" ht="12.75">
      <c r="A36" s="4">
        <v>24</v>
      </c>
      <c r="B36" s="35" t="s">
        <v>53</v>
      </c>
      <c r="C36" s="12" t="s">
        <v>98</v>
      </c>
      <c r="D36" s="41"/>
      <c r="E36" s="41"/>
      <c r="F36" s="41"/>
      <c r="G36" s="29">
        <v>0</v>
      </c>
      <c r="H36" s="45"/>
      <c r="I36" s="40"/>
      <c r="J36" s="39"/>
      <c r="K36" s="38"/>
      <c r="L36" s="5"/>
      <c r="M36" s="39"/>
      <c r="N36" s="39"/>
      <c r="O36" s="39"/>
      <c r="P36" s="55"/>
      <c r="Q36" s="55"/>
      <c r="R36" s="39"/>
      <c r="S36" s="56"/>
    </row>
    <row r="37" spans="1:19" ht="12.75">
      <c r="A37" s="4">
        <v>25</v>
      </c>
      <c r="B37" s="35" t="s">
        <v>106</v>
      </c>
      <c r="C37" s="12" t="s">
        <v>54</v>
      </c>
      <c r="D37" s="41"/>
      <c r="E37" s="54"/>
      <c r="F37" s="41"/>
      <c r="G37" s="29">
        <v>0</v>
      </c>
      <c r="H37" s="45"/>
      <c r="I37" s="40"/>
      <c r="J37" s="16"/>
      <c r="K37" s="38"/>
      <c r="L37" s="14"/>
      <c r="M37" s="5"/>
      <c r="N37" s="5"/>
      <c r="O37" s="5"/>
      <c r="P37" s="13"/>
      <c r="Q37" s="13"/>
      <c r="R37" s="5"/>
      <c r="S37" s="2"/>
    </row>
    <row r="38" spans="2:19" ht="12.75" hidden="1">
      <c r="B38" s="67"/>
      <c r="C38" s="68"/>
      <c r="D38" s="41"/>
      <c r="E38" s="41"/>
      <c r="F38" s="41"/>
      <c r="G38" s="13"/>
      <c r="H38" s="45"/>
      <c r="I38" s="21"/>
      <c r="J38" s="19"/>
      <c r="K38" s="38"/>
      <c r="L38" s="5"/>
      <c r="M38" s="5"/>
      <c r="N38" s="5"/>
      <c r="O38" s="5"/>
      <c r="P38" s="13"/>
      <c r="Q38" s="13"/>
      <c r="R38" s="5"/>
      <c r="S38" s="2"/>
    </row>
    <row r="39" spans="1:19" ht="12.75" hidden="1">
      <c r="A39" s="4"/>
      <c r="B39" s="67"/>
      <c r="C39" s="68"/>
      <c r="D39" s="41"/>
      <c r="E39" s="41"/>
      <c r="F39" s="41"/>
      <c r="G39" s="13"/>
      <c r="H39" s="45"/>
      <c r="I39" s="21"/>
      <c r="J39" s="26"/>
      <c r="K39" s="38"/>
      <c r="L39" s="5"/>
      <c r="M39" s="5"/>
      <c r="N39" s="5"/>
      <c r="O39" s="5"/>
      <c r="P39" s="13"/>
      <c r="Q39" s="13"/>
      <c r="R39" s="5"/>
      <c r="S39" s="2"/>
    </row>
    <row r="40" spans="1:19" ht="12.75" hidden="1">
      <c r="A40" s="4"/>
      <c r="B40" s="67"/>
      <c r="C40" s="68">
        <f>TRIM(CONCATENATE('[3]WAElec09_08'!AF$7," ",'[3]WAElec09_08'!AF$8," ",'[3]WAElec09_08'!AF$9))</f>
      </c>
      <c r="D40" s="41"/>
      <c r="E40" s="41"/>
      <c r="F40" s="41"/>
      <c r="G40" s="13"/>
      <c r="H40" s="45"/>
      <c r="I40" s="21"/>
      <c r="J40" s="26"/>
      <c r="K40" s="38"/>
      <c r="L40" s="5"/>
      <c r="M40" s="5"/>
      <c r="N40" s="5"/>
      <c r="O40" s="5"/>
      <c r="P40" s="13"/>
      <c r="Q40" s="13"/>
      <c r="R40" s="5"/>
      <c r="S40" s="2"/>
    </row>
    <row r="41" spans="1:19" ht="12.75" hidden="1">
      <c r="A41" s="4"/>
      <c r="B41" s="67"/>
      <c r="C41" s="68"/>
      <c r="D41" s="41"/>
      <c r="E41" s="41"/>
      <c r="F41" s="41"/>
      <c r="G41" s="13"/>
      <c r="H41" s="45"/>
      <c r="I41" s="21"/>
      <c r="J41" s="38"/>
      <c r="K41" s="38"/>
      <c r="L41" s="5"/>
      <c r="M41" s="5"/>
      <c r="N41" s="5"/>
      <c r="O41" s="5"/>
      <c r="P41" s="13"/>
      <c r="Q41" s="13"/>
      <c r="R41" s="5"/>
      <c r="S41" s="2"/>
    </row>
    <row r="42" spans="1:19" ht="12.75" hidden="1">
      <c r="A42" s="4"/>
      <c r="B42" s="67"/>
      <c r="C42" s="68"/>
      <c r="D42" s="41"/>
      <c r="E42" s="41"/>
      <c r="F42" s="41"/>
      <c r="G42" s="13"/>
      <c r="H42" s="45"/>
      <c r="I42" s="21"/>
      <c r="J42" s="38"/>
      <c r="K42" s="38"/>
      <c r="L42" s="5"/>
      <c r="M42" s="5"/>
      <c r="N42" s="5"/>
      <c r="O42" s="5"/>
      <c r="P42" s="13"/>
      <c r="Q42" s="13"/>
      <c r="R42" s="5"/>
      <c r="S42" s="2"/>
    </row>
    <row r="43" spans="1:19" ht="12.75">
      <c r="A43" s="4">
        <v>26</v>
      </c>
      <c r="B43" s="15"/>
      <c r="C43" s="1" t="s">
        <v>6</v>
      </c>
      <c r="F43" s="30">
        <f>SUM(F21:F37)</f>
        <v>160070</v>
      </c>
      <c r="G43" s="30">
        <f>SUM(G21:G37)</f>
        <v>341643</v>
      </c>
      <c r="H43" s="30">
        <f>SUM(H21:H37)</f>
        <v>545410</v>
      </c>
      <c r="I43" s="23"/>
      <c r="J43" s="38"/>
      <c r="K43" s="38"/>
      <c r="L43" s="5"/>
      <c r="M43" s="5"/>
      <c r="N43" s="5"/>
      <c r="O43" s="5"/>
      <c r="P43" s="13"/>
      <c r="Q43" s="13"/>
      <c r="R43" s="5"/>
      <c r="S43" s="2"/>
    </row>
    <row r="44" spans="1:19" ht="12.75">
      <c r="A44" s="4"/>
      <c r="B44" s="15"/>
      <c r="G44" s="17"/>
      <c r="H44" s="11"/>
      <c r="I44" s="18"/>
      <c r="J44" s="7"/>
      <c r="K44" s="38"/>
      <c r="L44" s="5"/>
      <c r="M44" s="5"/>
      <c r="N44" s="5"/>
      <c r="O44" s="5"/>
      <c r="P44" s="13"/>
      <c r="Q44" s="13"/>
      <c r="R44" s="5"/>
      <c r="S44" s="2"/>
    </row>
    <row r="45" spans="1:12" ht="12.75">
      <c r="A45" s="4">
        <v>27</v>
      </c>
      <c r="B45" s="35" t="s">
        <v>55</v>
      </c>
      <c r="C45" s="12" t="s">
        <v>81</v>
      </c>
      <c r="E45" s="41"/>
      <c r="F45" s="29">
        <v>-83651</v>
      </c>
      <c r="G45" s="29">
        <v>-46681</v>
      </c>
      <c r="H45" s="29">
        <v>0</v>
      </c>
      <c r="I45" s="25"/>
      <c r="J45" s="7"/>
      <c r="K45" s="59"/>
      <c r="L45" s="5"/>
    </row>
    <row r="46" spans="1:12" ht="12.75">
      <c r="A46" s="4">
        <v>28</v>
      </c>
      <c r="B46" s="35" t="s">
        <v>56</v>
      </c>
      <c r="C46" s="12" t="s">
        <v>82</v>
      </c>
      <c r="E46" s="41"/>
      <c r="F46" s="29">
        <v>-3654</v>
      </c>
      <c r="G46" s="29">
        <v>-13576</v>
      </c>
      <c r="H46" s="29">
        <v>-12500</v>
      </c>
      <c r="I46" s="25"/>
      <c r="J46" s="7"/>
      <c r="K46" s="38"/>
      <c r="L46" s="5"/>
    </row>
    <row r="47" spans="1:12" s="79" customFormat="1" ht="12.75">
      <c r="A47" s="4">
        <v>29</v>
      </c>
      <c r="B47" s="77" t="s">
        <v>57</v>
      </c>
      <c r="C47" s="78" t="s">
        <v>83</v>
      </c>
      <c r="E47" s="80"/>
      <c r="F47" s="63"/>
      <c r="G47" s="62">
        <v>1031</v>
      </c>
      <c r="H47" s="59"/>
      <c r="I47" s="81"/>
      <c r="J47" s="82"/>
      <c r="K47" s="82"/>
      <c r="L47" s="31"/>
    </row>
    <row r="48" spans="1:12" s="79" customFormat="1" ht="12.75">
      <c r="A48" s="4">
        <v>30</v>
      </c>
      <c r="B48" s="77" t="s">
        <v>58</v>
      </c>
      <c r="C48" s="78" t="s">
        <v>84</v>
      </c>
      <c r="E48" s="80"/>
      <c r="F48" s="63"/>
      <c r="G48" s="62">
        <v>9</v>
      </c>
      <c r="H48" s="59"/>
      <c r="I48" s="81"/>
      <c r="J48" s="83"/>
      <c r="K48" s="82"/>
      <c r="L48" s="31"/>
    </row>
    <row r="49" spans="1:12" s="79" customFormat="1" ht="12.75">
      <c r="A49" s="4">
        <v>31</v>
      </c>
      <c r="B49" s="77" t="s">
        <v>59</v>
      </c>
      <c r="C49" s="78" t="s">
        <v>85</v>
      </c>
      <c r="E49" s="80"/>
      <c r="F49" s="62">
        <v>24</v>
      </c>
      <c r="G49" s="62">
        <v>103</v>
      </c>
      <c r="H49" s="59">
        <v>0</v>
      </c>
      <c r="I49" s="81"/>
      <c r="J49" s="83"/>
      <c r="K49" s="82"/>
      <c r="L49" s="31"/>
    </row>
    <row r="50" spans="1:12" ht="12.75">
      <c r="A50" s="4">
        <v>32</v>
      </c>
      <c r="B50" s="35" t="s">
        <v>60</v>
      </c>
      <c r="C50" s="12" t="s">
        <v>86</v>
      </c>
      <c r="E50" s="41"/>
      <c r="F50" s="29"/>
      <c r="G50" s="29">
        <v>-77</v>
      </c>
      <c r="H50" s="62">
        <v>6190</v>
      </c>
      <c r="I50" s="21"/>
      <c r="J50" s="7"/>
      <c r="K50" s="38"/>
      <c r="L50" s="5"/>
    </row>
    <row r="51" spans="1:12" ht="12.75">
      <c r="A51" s="4">
        <v>33</v>
      </c>
      <c r="B51" s="35" t="s">
        <v>61</v>
      </c>
      <c r="C51" s="12" t="s">
        <v>107</v>
      </c>
      <c r="E51" s="41"/>
      <c r="F51" s="29"/>
      <c r="G51" s="29">
        <v>1199</v>
      </c>
      <c r="H51" s="62">
        <v>5375</v>
      </c>
      <c r="I51" s="21"/>
      <c r="J51" s="7"/>
      <c r="K51" s="38"/>
      <c r="L51" s="5"/>
    </row>
    <row r="52" spans="1:19" ht="12.75">
      <c r="A52" s="4">
        <v>34</v>
      </c>
      <c r="B52" s="35" t="s">
        <v>108</v>
      </c>
      <c r="C52" s="12" t="s">
        <v>87</v>
      </c>
      <c r="E52" s="41"/>
      <c r="F52" s="29"/>
      <c r="G52" s="29">
        <v>874</v>
      </c>
      <c r="H52" s="29">
        <v>0</v>
      </c>
      <c r="I52" s="21"/>
      <c r="J52" s="7"/>
      <c r="K52" s="38"/>
      <c r="L52" s="5"/>
      <c r="M52" s="5"/>
      <c r="N52" s="5"/>
      <c r="O52" s="5"/>
      <c r="P52" s="13"/>
      <c r="Q52" s="13"/>
      <c r="R52" s="5"/>
      <c r="S52" s="2"/>
    </row>
    <row r="53" spans="1:19" ht="12.75">
      <c r="A53" s="4">
        <v>35</v>
      </c>
      <c r="B53" s="35" t="s">
        <v>90</v>
      </c>
      <c r="C53" s="12" t="s">
        <v>88</v>
      </c>
      <c r="E53" s="41"/>
      <c r="F53" s="29"/>
      <c r="G53" s="29">
        <v>3636</v>
      </c>
      <c r="H53" s="29">
        <v>23325</v>
      </c>
      <c r="I53" s="21"/>
      <c r="J53" s="16"/>
      <c r="K53" s="38"/>
      <c r="L53" s="14"/>
      <c r="M53" s="5"/>
      <c r="N53" s="5"/>
      <c r="O53" s="5"/>
      <c r="P53" s="11"/>
      <c r="Q53" s="11"/>
      <c r="R53" s="22"/>
      <c r="S53" s="2"/>
    </row>
    <row r="54" spans="1:19" ht="12.75">
      <c r="A54" s="4">
        <v>36</v>
      </c>
      <c r="B54" s="35" t="s">
        <v>92</v>
      </c>
      <c r="C54" s="12" t="s">
        <v>89</v>
      </c>
      <c r="E54" s="41"/>
      <c r="F54" s="29"/>
      <c r="G54" s="29">
        <v>829</v>
      </c>
      <c r="H54" s="29">
        <v>16819</v>
      </c>
      <c r="I54" s="21"/>
      <c r="J54" s="16"/>
      <c r="K54" s="38"/>
      <c r="L54" s="5"/>
      <c r="M54" s="5"/>
      <c r="N54" s="5"/>
      <c r="O54" s="5"/>
      <c r="P54" s="11"/>
      <c r="Q54" s="11"/>
      <c r="R54" s="22"/>
      <c r="S54" s="2"/>
    </row>
    <row r="55" spans="1:19" ht="12.75">
      <c r="A55" s="4">
        <v>37</v>
      </c>
      <c r="B55" s="35" t="s">
        <v>94</v>
      </c>
      <c r="C55" s="12" t="s">
        <v>91</v>
      </c>
      <c r="E55" s="41"/>
      <c r="F55" s="29"/>
      <c r="G55" s="29">
        <v>3516</v>
      </c>
      <c r="H55" s="29">
        <v>2859</v>
      </c>
      <c r="I55" s="21"/>
      <c r="J55" s="16"/>
      <c r="K55" s="38"/>
      <c r="L55" s="5"/>
      <c r="M55" s="5"/>
      <c r="N55" s="5"/>
      <c r="O55" s="5"/>
      <c r="P55" s="11"/>
      <c r="Q55" s="11"/>
      <c r="R55" s="22"/>
      <c r="S55" s="2"/>
    </row>
    <row r="56" spans="1:11" ht="12.75">
      <c r="A56" s="4">
        <v>38</v>
      </c>
      <c r="B56" s="35" t="s">
        <v>109</v>
      </c>
      <c r="C56" s="12" t="s">
        <v>93</v>
      </c>
      <c r="E56" s="41"/>
      <c r="F56" s="29"/>
      <c r="G56" s="29">
        <v>1873</v>
      </c>
      <c r="H56" s="42">
        <v>0</v>
      </c>
      <c r="I56" s="21"/>
      <c r="J56" s="1"/>
      <c r="K56" s="1"/>
    </row>
    <row r="57" spans="1:11" ht="12.75">
      <c r="A57" s="4">
        <v>39</v>
      </c>
      <c r="B57" s="35" t="s">
        <v>110</v>
      </c>
      <c r="C57" s="12" t="s">
        <v>95</v>
      </c>
      <c r="E57" s="41"/>
      <c r="F57" s="29"/>
      <c r="G57" s="29">
        <v>0</v>
      </c>
      <c r="H57" s="42"/>
      <c r="I57" s="21"/>
      <c r="J57" s="1"/>
      <c r="K57" s="1"/>
    </row>
    <row r="58" spans="1:11" ht="12.75">
      <c r="A58" s="4">
        <v>40</v>
      </c>
      <c r="B58" s="35" t="s">
        <v>111</v>
      </c>
      <c r="C58" s="12" t="s">
        <v>112</v>
      </c>
      <c r="E58" s="41"/>
      <c r="F58" s="29"/>
      <c r="G58" s="29">
        <v>2269</v>
      </c>
      <c r="H58" s="42">
        <v>0</v>
      </c>
      <c r="I58" s="21"/>
      <c r="J58" s="1"/>
      <c r="K58" s="1"/>
    </row>
    <row r="59" spans="1:11" ht="12.75">
      <c r="A59" s="4">
        <v>41</v>
      </c>
      <c r="B59" s="35" t="s">
        <v>113</v>
      </c>
      <c r="C59" s="12" t="s">
        <v>114</v>
      </c>
      <c r="E59" s="41"/>
      <c r="F59" s="29"/>
      <c r="G59" s="29">
        <v>1041</v>
      </c>
      <c r="H59" s="42">
        <v>0</v>
      </c>
      <c r="I59" s="21"/>
      <c r="J59" s="1"/>
      <c r="K59" s="1"/>
    </row>
    <row r="60" spans="1:11" ht="12.75">
      <c r="A60" s="4">
        <v>42</v>
      </c>
      <c r="B60" s="35" t="s">
        <v>115</v>
      </c>
      <c r="C60" s="12" t="s">
        <v>116</v>
      </c>
      <c r="E60" s="41"/>
      <c r="F60" s="29"/>
      <c r="G60" s="29">
        <v>0</v>
      </c>
      <c r="H60" s="42"/>
      <c r="I60" s="21"/>
      <c r="J60" s="1"/>
      <c r="K60" s="1"/>
    </row>
    <row r="61" spans="1:11" ht="12.75">
      <c r="A61" s="4">
        <v>43</v>
      </c>
      <c r="B61" s="35" t="s">
        <v>117</v>
      </c>
      <c r="C61" s="12" t="s">
        <v>118</v>
      </c>
      <c r="E61" s="41"/>
      <c r="F61" s="29"/>
      <c r="G61" s="29">
        <v>656</v>
      </c>
      <c r="H61" s="42">
        <v>0</v>
      </c>
      <c r="I61" s="21"/>
      <c r="J61" s="1"/>
      <c r="K61" s="1"/>
    </row>
    <row r="62" spans="2:11" ht="12.75" hidden="1">
      <c r="B62" s="35"/>
      <c r="C62" s="12"/>
      <c r="E62" s="41"/>
      <c r="F62" s="29"/>
      <c r="G62" s="29"/>
      <c r="H62" s="42"/>
      <c r="I62" s="21"/>
      <c r="J62" s="1"/>
      <c r="K62" s="1"/>
    </row>
    <row r="63" spans="2:11" ht="12.75" hidden="1">
      <c r="B63" s="35"/>
      <c r="C63" s="12"/>
      <c r="E63" s="41"/>
      <c r="F63" s="29"/>
      <c r="G63" s="29"/>
      <c r="H63" s="42"/>
      <c r="I63" s="21"/>
      <c r="J63" s="1"/>
      <c r="K63" s="1"/>
    </row>
    <row r="64" spans="2:11" ht="12.75" hidden="1">
      <c r="B64" s="35"/>
      <c r="C64" s="12"/>
      <c r="E64" s="41"/>
      <c r="F64" s="29"/>
      <c r="G64" s="29"/>
      <c r="H64" s="42"/>
      <c r="I64" s="21"/>
      <c r="J64" s="1"/>
      <c r="K64" s="1"/>
    </row>
    <row r="65" spans="2:11" ht="12.75">
      <c r="B65" s="4"/>
      <c r="C65" s="60"/>
      <c r="D65" s="5"/>
      <c r="E65" s="5"/>
      <c r="F65" s="20"/>
      <c r="G65" s="13"/>
      <c r="H65" s="13"/>
      <c r="I65" s="21"/>
      <c r="J65" s="1"/>
      <c r="K65" s="1"/>
    </row>
    <row r="66" spans="1:11" ht="12.75">
      <c r="A66" s="4">
        <v>44</v>
      </c>
      <c r="B66" s="4"/>
      <c r="C66" s="5" t="s">
        <v>7</v>
      </c>
      <c r="D66" s="5"/>
      <c r="E66" s="5"/>
      <c r="F66" s="30">
        <f>SUM(F43:F65)</f>
        <v>72789</v>
      </c>
      <c r="G66" s="30">
        <f>SUM(G43:G65)</f>
        <v>298345</v>
      </c>
      <c r="H66" s="30">
        <f>SUM(H43:H65)</f>
        <v>587478</v>
      </c>
      <c r="I66" s="23"/>
      <c r="J66" s="1"/>
      <c r="K66" s="1"/>
    </row>
    <row r="67" spans="2:11" ht="12.75" hidden="1">
      <c r="B67" s="4"/>
      <c r="C67" s="5"/>
      <c r="D67" s="5"/>
      <c r="E67" s="5"/>
      <c r="F67" s="20"/>
      <c r="G67" s="17"/>
      <c r="H67" s="17"/>
      <c r="I67" s="23"/>
      <c r="J67" s="1"/>
      <c r="K67" s="1"/>
    </row>
    <row r="68" spans="7:11" ht="12.75">
      <c r="G68" s="33"/>
      <c r="I68" s="1"/>
      <c r="J68" s="1"/>
      <c r="K68" s="1"/>
    </row>
    <row r="69" spans="2:11" ht="12.75">
      <c r="B69" s="69" t="s">
        <v>62</v>
      </c>
      <c r="C69" s="69"/>
      <c r="D69" s="69"/>
      <c r="E69" s="69"/>
      <c r="F69" s="69"/>
      <c r="G69" s="69"/>
      <c r="H69" s="69"/>
      <c r="I69" s="69"/>
      <c r="J69" s="1"/>
      <c r="K69" s="1"/>
    </row>
    <row r="70" spans="2:11" ht="12" customHeight="1">
      <c r="B70" s="69" t="s">
        <v>79</v>
      </c>
      <c r="C70" s="69"/>
      <c r="D70" s="69"/>
      <c r="E70" s="69"/>
      <c r="F70" s="69"/>
      <c r="G70" s="69"/>
      <c r="H70" s="69"/>
      <c r="I70" s="69"/>
      <c r="J70" s="1"/>
      <c r="K70" s="1"/>
    </row>
    <row r="71" spans="9:11" ht="12.75">
      <c r="I71" s="1"/>
      <c r="J71" s="1"/>
      <c r="K71" s="1"/>
    </row>
    <row r="72" spans="2:11" ht="12.75" customHeight="1">
      <c r="B72" s="4" t="s">
        <v>102</v>
      </c>
      <c r="G72" s="4" t="s">
        <v>103</v>
      </c>
      <c r="H72" s="4" t="s">
        <v>68</v>
      </c>
      <c r="I72" s="1"/>
      <c r="J72" s="1"/>
      <c r="K72" s="1"/>
    </row>
    <row r="73" spans="2:11" ht="12.75" customHeight="1">
      <c r="B73" s="4">
        <v>1</v>
      </c>
      <c r="C73" s="1" t="s">
        <v>78</v>
      </c>
      <c r="D73" s="1" t="s">
        <v>64</v>
      </c>
      <c r="E73" s="32"/>
      <c r="G73" s="33">
        <f>H66</f>
        <v>587478</v>
      </c>
      <c r="I73" s="1"/>
      <c r="J73" s="1"/>
      <c r="K73" s="1"/>
    </row>
    <row r="74" spans="2:11" ht="12.75" customHeight="1">
      <c r="B74" s="4"/>
      <c r="E74" s="32"/>
      <c r="G74" s="33"/>
      <c r="I74" s="1"/>
      <c r="J74" s="1"/>
      <c r="K74" s="1"/>
    </row>
    <row r="75" spans="2:11" ht="12.75" customHeight="1">
      <c r="B75" s="4">
        <v>2</v>
      </c>
      <c r="D75" s="1" t="s">
        <v>65</v>
      </c>
      <c r="E75" s="32"/>
      <c r="G75" s="70">
        <v>0.0868</v>
      </c>
      <c r="H75" s="61">
        <v>0.0345</v>
      </c>
      <c r="I75" s="1"/>
      <c r="J75" s="1"/>
      <c r="K75" s="1"/>
    </row>
    <row r="76" spans="2:11" ht="12.75" customHeight="1">
      <c r="B76" s="4"/>
      <c r="E76" s="32"/>
      <c r="G76" s="71"/>
      <c r="I76" s="1"/>
      <c r="J76" s="1"/>
      <c r="K76" s="1"/>
    </row>
    <row r="77" spans="2:11" ht="12.75" customHeight="1">
      <c r="B77" s="4">
        <v>3</v>
      </c>
      <c r="C77" s="1" t="s">
        <v>3</v>
      </c>
      <c r="D77" s="1" t="s">
        <v>66</v>
      </c>
      <c r="E77" s="32"/>
      <c r="G77" s="33">
        <f>G73*G75</f>
        <v>50993.0904</v>
      </c>
      <c r="I77" s="1"/>
      <c r="J77" s="1"/>
      <c r="K77" s="1"/>
    </row>
    <row r="78" spans="2:11" ht="12.75" customHeight="1">
      <c r="B78" s="4"/>
      <c r="E78" s="32"/>
      <c r="G78" s="33"/>
      <c r="I78" s="1"/>
      <c r="J78" s="1"/>
      <c r="K78" s="1"/>
    </row>
    <row r="79" spans="2:11" ht="12.75" customHeight="1">
      <c r="B79" s="4">
        <v>4</v>
      </c>
      <c r="C79" s="1" t="s">
        <v>72</v>
      </c>
      <c r="D79" s="1" t="s">
        <v>66</v>
      </c>
      <c r="E79" s="32"/>
      <c r="G79" s="33">
        <f>G73*H75*-0.35</f>
        <v>-7093.796850000001</v>
      </c>
      <c r="I79" s="1"/>
      <c r="J79" s="1"/>
      <c r="K79" s="1"/>
    </row>
    <row r="80" spans="2:11" ht="12.75" customHeight="1">
      <c r="B80" s="4"/>
      <c r="D80" s="1" t="s">
        <v>69</v>
      </c>
      <c r="E80" s="32"/>
      <c r="G80" s="33"/>
      <c r="I80" s="1"/>
      <c r="J80" s="1"/>
      <c r="K80" s="1"/>
    </row>
    <row r="81" spans="2:11" ht="12.75" customHeight="1">
      <c r="B81" s="4"/>
      <c r="E81" s="32"/>
      <c r="G81" s="33"/>
      <c r="I81" s="1"/>
      <c r="J81" s="1"/>
      <c r="K81" s="1"/>
    </row>
    <row r="82" spans="2:11" ht="12.75" customHeight="1">
      <c r="B82" s="4">
        <v>5</v>
      </c>
      <c r="C82" s="1" t="s">
        <v>70</v>
      </c>
      <c r="D82" s="1" t="s">
        <v>66</v>
      </c>
      <c r="E82" s="32"/>
      <c r="G82" s="72">
        <f>-(F66-G66)</f>
        <v>225556</v>
      </c>
      <c r="I82" s="1"/>
      <c r="J82" s="1"/>
      <c r="K82" s="1"/>
    </row>
    <row r="83" spans="2:11" ht="12.75" customHeight="1">
      <c r="B83" s="4"/>
      <c r="D83" s="1" t="s">
        <v>71</v>
      </c>
      <c r="E83" s="32"/>
      <c r="G83" s="11"/>
      <c r="I83" s="1"/>
      <c r="J83" s="1"/>
      <c r="K83" s="1"/>
    </row>
    <row r="84" spans="2:11" ht="12.75" customHeight="1">
      <c r="B84" s="4"/>
      <c r="E84" s="32"/>
      <c r="G84" s="11"/>
      <c r="I84" s="1"/>
      <c r="J84" s="1"/>
      <c r="K84" s="1"/>
    </row>
    <row r="85" spans="2:11" ht="12.75" customHeight="1">
      <c r="B85" s="4">
        <v>6</v>
      </c>
      <c r="C85" s="1" t="s">
        <v>72</v>
      </c>
      <c r="D85" s="1" t="s">
        <v>66</v>
      </c>
      <c r="E85" s="32"/>
      <c r="G85" s="33">
        <f>G82*-0.35</f>
        <v>-78944.59999999999</v>
      </c>
      <c r="I85" s="1"/>
      <c r="J85" s="1"/>
      <c r="K85" s="1"/>
    </row>
    <row r="86" spans="2:11" ht="12.75" customHeight="1">
      <c r="B86" s="4"/>
      <c r="D86" s="1" t="s">
        <v>73</v>
      </c>
      <c r="E86" s="32"/>
      <c r="I86" s="1"/>
      <c r="J86" s="1"/>
      <c r="K86" s="1"/>
    </row>
    <row r="87" spans="2:11" ht="12.75" customHeight="1">
      <c r="B87" s="4"/>
      <c r="E87" s="32"/>
      <c r="I87" s="1"/>
      <c r="J87" s="1"/>
      <c r="K87" s="1"/>
    </row>
    <row r="88" spans="2:11" ht="12.75" customHeight="1">
      <c r="B88" s="4">
        <v>7</v>
      </c>
      <c r="C88" s="1" t="s">
        <v>74</v>
      </c>
      <c r="D88" s="1" t="s">
        <v>66</v>
      </c>
      <c r="E88" s="32"/>
      <c r="G88" s="33">
        <f>SUM(G77:G86)</f>
        <v>190510.69355000003</v>
      </c>
      <c r="I88" s="1"/>
      <c r="J88" s="1"/>
      <c r="K88" s="1"/>
    </row>
    <row r="89" spans="2:11" ht="12.75" customHeight="1">
      <c r="B89" s="4"/>
      <c r="E89" s="32"/>
      <c r="I89" s="1"/>
      <c r="J89" s="1"/>
      <c r="K89" s="1"/>
    </row>
    <row r="90" spans="2:11" ht="12.75" customHeight="1">
      <c r="B90" s="4">
        <v>8</v>
      </c>
      <c r="C90" s="1" t="s">
        <v>76</v>
      </c>
      <c r="D90" s="1" t="s">
        <v>77</v>
      </c>
      <c r="E90" s="32"/>
      <c r="G90" s="1">
        <f>1-0.35</f>
        <v>0.65</v>
      </c>
      <c r="I90" s="1"/>
      <c r="J90" s="1"/>
      <c r="K90" s="1"/>
    </row>
    <row r="91" spans="2:11" ht="12.75" customHeight="1" thickBot="1">
      <c r="B91" s="4"/>
      <c r="E91" s="32"/>
      <c r="I91" s="1"/>
      <c r="J91" s="1"/>
      <c r="K91" s="1"/>
    </row>
    <row r="92" spans="2:11" ht="12.75" customHeight="1" thickBot="1">
      <c r="B92" s="4">
        <v>9</v>
      </c>
      <c r="C92" s="1" t="s">
        <v>78</v>
      </c>
      <c r="D92" s="1" t="s">
        <v>67</v>
      </c>
      <c r="E92" s="32"/>
      <c r="G92" s="73">
        <f>G88/G90</f>
        <v>293093.3746923077</v>
      </c>
      <c r="H92" s="33"/>
      <c r="I92" s="1"/>
      <c r="J92" s="1"/>
      <c r="K92" s="1"/>
    </row>
    <row r="93" spans="9:11" ht="12.75" customHeight="1">
      <c r="I93" s="1"/>
      <c r="J93" s="1"/>
      <c r="K93" s="1"/>
    </row>
    <row r="94" spans="2:11" ht="12.75" customHeight="1">
      <c r="B94" s="4">
        <v>10</v>
      </c>
      <c r="C94" s="31" t="s">
        <v>104</v>
      </c>
      <c r="G94" s="29">
        <v>5487574</v>
      </c>
      <c r="H94" s="34"/>
      <c r="J94" s="1"/>
      <c r="K94" s="1"/>
    </row>
    <row r="95" spans="2:11" ht="12.75" customHeight="1" thickBot="1">
      <c r="B95"/>
      <c r="E95" s="32"/>
      <c r="I95" s="1"/>
      <c r="J95" s="1"/>
      <c r="K95" s="1"/>
    </row>
    <row r="96" spans="2:11" ht="12.75" customHeight="1" thickBot="1">
      <c r="B96" s="74">
        <v>11</v>
      </c>
      <c r="C96" s="1" t="s">
        <v>105</v>
      </c>
      <c r="G96" s="75">
        <f>G92/G94</f>
        <v>0.05341037308878344</v>
      </c>
      <c r="I96" s="1"/>
      <c r="J96" s="1"/>
      <c r="K96" s="1"/>
    </row>
    <row r="97" spans="9:11" ht="12.75" customHeight="1">
      <c r="I97" s="1"/>
      <c r="J97" s="1"/>
      <c r="K97" s="1"/>
    </row>
    <row r="98" spans="9:11" ht="12.75">
      <c r="I98" s="1"/>
      <c r="J98" s="1"/>
      <c r="K98" s="1"/>
    </row>
    <row r="99" spans="9:11" ht="12.75">
      <c r="I99" s="1"/>
      <c r="J99" s="1"/>
      <c r="K99" s="1"/>
    </row>
    <row r="100" spans="9:11" ht="12.75" customHeight="1">
      <c r="I100" s="1"/>
      <c r="J100" s="1"/>
      <c r="K100" s="1"/>
    </row>
    <row r="101" spans="9:11" ht="12.75">
      <c r="I101" s="1"/>
      <c r="J101" s="1"/>
      <c r="K101" s="1"/>
    </row>
    <row r="102" spans="9:11" ht="12.75">
      <c r="I102" s="1"/>
      <c r="J102" s="1"/>
      <c r="K102" s="1"/>
    </row>
    <row r="103" spans="9:11" ht="12.75">
      <c r="I103" s="1"/>
      <c r="J103" s="1"/>
      <c r="K103" s="1"/>
    </row>
    <row r="104" spans="9:11" ht="12.75">
      <c r="I104" s="1"/>
      <c r="J104" s="1"/>
      <c r="K104" s="1"/>
    </row>
    <row r="105" spans="9:11" ht="12.75">
      <c r="I105" s="1"/>
      <c r="J105" s="1"/>
      <c r="K105" s="1"/>
    </row>
    <row r="106" spans="9:11" ht="12.75">
      <c r="I106" s="1"/>
      <c r="J106" s="1"/>
      <c r="K106" s="1"/>
    </row>
    <row r="107" spans="9:11" ht="12.75">
      <c r="I107" s="1"/>
      <c r="J107" s="1"/>
      <c r="K107" s="1"/>
    </row>
    <row r="108" spans="9:11" ht="12.75">
      <c r="I108" s="1"/>
      <c r="J108" s="1"/>
      <c r="K108" s="1"/>
    </row>
    <row r="109" spans="9:11" ht="12.75">
      <c r="I109" s="1"/>
      <c r="J109" s="1"/>
      <c r="K109" s="1"/>
    </row>
    <row r="110" spans="3:19" ht="12.75">
      <c r="C110" s="5"/>
      <c r="D110" s="5"/>
      <c r="E110" s="5"/>
      <c r="F110" s="20"/>
      <c r="G110" s="13"/>
      <c r="H110" s="13"/>
      <c r="I110" s="21"/>
      <c r="J110" s="7"/>
      <c r="L110" s="5"/>
      <c r="M110" s="5"/>
      <c r="N110" s="5"/>
      <c r="O110" s="5"/>
      <c r="P110" s="13"/>
      <c r="Q110" s="13"/>
      <c r="R110" s="5"/>
      <c r="S110" s="2"/>
    </row>
    <row r="111" ht="0.75" customHeight="1"/>
    <row r="112" ht="12.75" hidden="1"/>
  </sheetData>
  <mergeCells count="3">
    <mergeCell ref="F9:H9"/>
    <mergeCell ref="B69:I69"/>
    <mergeCell ref="B70:I70"/>
  </mergeCells>
  <printOptions/>
  <pageMargins left="1.1" right="0.75" top="1.13" bottom="0.75" header="0.5" footer="0.5"/>
  <pageSetup horizontalDpi="300" verticalDpi="300" orientation="portrait" scale="82" r:id="rId1"/>
  <headerFooter alignWithMargins="0">
    <oddHeader>&amp;C
</oddHeader>
    <oddFooter>&amp;CPage &amp;P of &amp;N</oddFooter>
  </headerFooter>
  <rowBreaks count="1" manualBreakCount="1">
    <brk id="6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Corp Employee</cp:lastModifiedBy>
  <cp:lastPrinted>2009-01-19T23:07:54Z</cp:lastPrinted>
  <dcterms:created xsi:type="dcterms:W3CDTF">1996-10-14T23:33:28Z</dcterms:created>
  <dcterms:modified xsi:type="dcterms:W3CDTF">2009-01-19T23:10:05Z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2009-01-23T00:00:00Z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