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1 Original Filing\Testimony and Exhibits\#Susan Free\Exhibits\Ready for review\"/>
    </mc:Choice>
  </mc:AlternateContent>
  <bookViews>
    <workbookView xWindow="0" yWindow="0" windowWidth="28800" windowHeight="12000"/>
  </bookViews>
  <sheets>
    <sheet name="SEF-19 Summary" sheetId="9" r:id="rId1"/>
    <sheet name="SEF-19 Prov Proforma" sheetId="13" r:id="rId2"/>
    <sheet name="SEF-19 Retirements" sheetId="12" r:id="rId3"/>
  </sheet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3" l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2" i="13"/>
  <c r="A40" i="9" l="1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E11" i="9" l="1"/>
  <c r="D15" i="9" l="1"/>
  <c r="E15" i="9"/>
  <c r="E14" i="9" l="1"/>
  <c r="E16" i="9" s="1"/>
  <c r="E28" i="9" l="1"/>
  <c r="E32" i="9"/>
  <c r="D19" i="9"/>
  <c r="D14" i="9"/>
  <c r="D16" i="9" s="1"/>
  <c r="D28" i="9" l="1"/>
  <c r="D32" i="9"/>
  <c r="D23" i="9"/>
  <c r="E19" i="9" l="1"/>
  <c r="E23" i="9" l="1"/>
  <c r="D18" i="9" l="1"/>
  <c r="D20" i="9" s="1"/>
  <c r="D22" i="9"/>
  <c r="D24" i="9" s="1"/>
  <c r="D26" i="9" s="1"/>
  <c r="D30" i="9" s="1"/>
  <c r="D34" i="9" s="1"/>
  <c r="D36" i="9" s="1"/>
  <c r="D38" i="9" s="1"/>
  <c r="D40" i="9" s="1"/>
  <c r="E18" i="9" l="1"/>
  <c r="E20" i="9" s="1"/>
  <c r="E22" i="9"/>
  <c r="E24" i="9" s="1"/>
  <c r="E26" i="9" s="1"/>
  <c r="E30" i="9" s="1"/>
  <c r="E34" i="9" s="1"/>
  <c r="E36" i="9" s="1"/>
  <c r="E38" i="9" s="1"/>
  <c r="E40" i="9" s="1"/>
</calcChain>
</file>

<file path=xl/sharedStrings.xml><?xml version="1.0" encoding="utf-8"?>
<sst xmlns="http://schemas.openxmlformats.org/spreadsheetml/2006/main" count="214" uniqueCount="97">
  <si>
    <t xml:space="preserve">DETERMINATION OF DEFICIENCY ASSOCIATED WITH </t>
  </si>
  <si>
    <t>SUBJECT TO REFUND</t>
  </si>
  <si>
    <t>LINE</t>
  </si>
  <si>
    <t>PLANT RELATED COSTS</t>
  </si>
  <si>
    <t>Cost of Debt</t>
  </si>
  <si>
    <t>Statutory Federal Income Tax Rate</t>
  </si>
  <si>
    <t>Conversion Factor</t>
  </si>
  <si>
    <t>Impact on Operating Income for Depreciation/Amortization Expense</t>
  </si>
  <si>
    <t>Income Tax Expense</t>
  </si>
  <si>
    <t>Impact on NOI for Depreciation/Amortization Expense</t>
  </si>
  <si>
    <t>Tax Benefit of Proforma Interest</t>
  </si>
  <si>
    <t>Net Operating Income</t>
  </si>
  <si>
    <t>Net Operating Income Requirement (Return on Rate Base)</t>
  </si>
  <si>
    <t>Net Operating Income Deficiency</t>
  </si>
  <si>
    <t>Grossed Up Deficiency - Cumulative</t>
  </si>
  <si>
    <t>Grossed Up Deficiency - Cumulative In Rates</t>
  </si>
  <si>
    <t>Grossed Up Deficiency - By Year</t>
  </si>
  <si>
    <t>Source</t>
  </si>
  <si>
    <t>Requested Rate of Return</t>
  </si>
  <si>
    <t>Total Rate Base Proposed Subject to Refund</t>
  </si>
  <si>
    <t xml:space="preserve"> Line 9 x Line 11 x Line 16</t>
  </si>
  <si>
    <t>Line 10 x Line 16</t>
  </si>
  <si>
    <t>Line 36</t>
  </si>
  <si>
    <t>Line 38 - Prior Year Line 38</t>
  </si>
  <si>
    <t>ELECTRIC</t>
  </si>
  <si>
    <t>Exh. SEF-3 page 2</t>
  </si>
  <si>
    <t>Exh. SEF-3 page 3</t>
  </si>
  <si>
    <t>AMA</t>
  </si>
  <si>
    <t>EOP</t>
  </si>
  <si>
    <t>ADJUSTED</t>
  </si>
  <si>
    <t>PROFORMA</t>
  </si>
  <si>
    <t>GAP YEAR</t>
  </si>
  <si>
    <t>RESULTS</t>
  </si>
  <si>
    <t>RATE YEAR 1</t>
  </si>
  <si>
    <t>RATE YEAR 2</t>
  </si>
  <si>
    <t>RESULTS OF</t>
  </si>
  <si>
    <t>PROVISIONAL</t>
  </si>
  <si>
    <t>START OF</t>
  </si>
  <si>
    <t>END OF</t>
  </si>
  <si>
    <t>DESCRIPTION</t>
  </si>
  <si>
    <t>ADJUSTMENTS</t>
  </si>
  <si>
    <t>OPERATIONS</t>
  </si>
  <si>
    <t>403 ELEC. DEPRECIATION EXPENSE</t>
  </si>
  <si>
    <t>403 ELEC. PORTION OF COMMON</t>
  </si>
  <si>
    <t>404 ELEC. AMORTIZATION EXPENSE</t>
  </si>
  <si>
    <t>404 ELEC. PORTION OF COMMON</t>
  </si>
  <si>
    <t>TOTAL DEPRECIATION AND AMORTIZATION EXPENSE</t>
  </si>
  <si>
    <t>INCREASE (DECREASE) EXPENSE</t>
  </si>
  <si>
    <t>INCREASE (DECREASE) FIT</t>
  </si>
  <si>
    <t>INCREASE (DECREASE) NOI</t>
  </si>
  <si>
    <t>TOTAL ADJUSTMENT TO RATE BASE</t>
  </si>
  <si>
    <t>SUBTOTAL DEPRECIATION EXPENSE 403</t>
  </si>
  <si>
    <t>403.1 ELEC. ASSET RETIREMENT COST DEPRECIATION</t>
  </si>
  <si>
    <t>403.1 ELEC. PORTION OF COMMON</t>
  </si>
  <si>
    <t>411.10 ELEC. ASSET RETIREMENT OBLIGATION ACCRETION</t>
  </si>
  <si>
    <t>TOTAL DEPRECIATION AND ACCRETION</t>
  </si>
  <si>
    <t>ADJUSTMENT TO RATE BASE:</t>
  </si>
  <si>
    <t>TOTAL ADJUSTMENT TO RATEBASE</t>
  </si>
  <si>
    <t>NO.</t>
  </si>
  <si>
    <t>TRADITIONAL</t>
  </si>
  <si>
    <t>INCREASE (DECREASE) TAX EXPENSE</t>
  </si>
  <si>
    <t>Four Factor Allocation Percentages:</t>
  </si>
  <si>
    <t>Gas:</t>
  </si>
  <si>
    <t>Electric:</t>
  </si>
  <si>
    <t>Programmatic</t>
  </si>
  <si>
    <t>(less Colstrip)</t>
  </si>
  <si>
    <t>GROSS PLANT</t>
  </si>
  <si>
    <t>ACCUM. DEPRECIATION &amp; AMORTIZATION</t>
  </si>
  <si>
    <t>DFIT</t>
  </si>
  <si>
    <t>Specific</t>
  </si>
  <si>
    <t>Projected</t>
  </si>
  <si>
    <t>Total All Provisional Proformas</t>
  </si>
  <si>
    <t>Line 32 - Line 30</t>
  </si>
  <si>
    <t>Line 34 / Line 12</t>
  </si>
  <si>
    <t>Programmatic Customer Driven</t>
  </si>
  <si>
    <t>INCREASE (DECREASE) DFIT</t>
  </si>
  <si>
    <t xml:space="preserve">ADJUSTMENT TO ACCUM. DEPREC. </t>
  </si>
  <si>
    <t>DEC 2023</t>
  </si>
  <si>
    <t>Rate Base Associated with Post 2024 Plant Additions</t>
  </si>
  <si>
    <t>Rate Base Associated with Post 2024 Plant Retirements</t>
  </si>
  <si>
    <t>Depr/Amort Expense Associated with Post 2024 Plant Additions</t>
  </si>
  <si>
    <t>Depr/Amort Expense Associated with Post 2024 Plant Retirements</t>
  </si>
  <si>
    <t>Income Tax Expense Associated with Post 2024 Plant Additions</t>
  </si>
  <si>
    <t>Income Tax Expense Associated with Post 2024 Plant Retirements</t>
  </si>
  <si>
    <t xml:space="preserve">PROVISIONAL PROFORMA ADJUSTMENTS </t>
  </si>
  <si>
    <t>PROVISIONAL PROFORMA ADJUSTMENTS</t>
  </si>
  <si>
    <t>UE-240004</t>
  </si>
  <si>
    <t>Exh. SEF-19 page 1 of 4</t>
  </si>
  <si>
    <t>Exh. SEF-19 pages 2 of 4</t>
  </si>
  <si>
    <t>Exh. SEF-19 page 4 of 4</t>
  </si>
  <si>
    <t>SEF-19 page 3 line 89</t>
  </si>
  <si>
    <t>SEF-19 page 3 line 80</t>
  </si>
  <si>
    <t>SEF-19 page 4 line 12</t>
  </si>
  <si>
    <t>SEF-19 page 3 line 82</t>
  </si>
  <si>
    <t>SEF-19 page 4 line 16</t>
  </si>
  <si>
    <t>SEF-19 page 4 line 23</t>
  </si>
  <si>
    <t>Line 26 + Line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</si>
</sst>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ADJ&quot;\ 0.00\ &quot;ER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i/>
      <sz val="10"/>
      <color rgb="FF0070C0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6">
    <xf numFmtId="0" fontId="0" fillId="0" borderId="0" xfId="0"/>
    <xf numFmtId="164" fontId="2" fillId="0" borderId="0" xfId="0" applyNumberFormat="1" applyFont="1" applyFill="1" applyBorder="1"/>
    <xf numFmtId="43" fontId="2" fillId="0" borderId="0" xfId="0" applyNumberFormat="1" applyFont="1" applyFill="1" applyBorder="1"/>
    <xf numFmtId="0" fontId="5" fillId="0" borderId="0" xfId="0" applyFont="1"/>
    <xf numFmtId="0" fontId="6" fillId="0" borderId="0" xfId="0" applyFont="1"/>
    <xf numFmtId="0" fontId="5" fillId="0" borderId="0" xfId="0" applyNumberFormat="1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 indent="1"/>
    </xf>
    <xf numFmtId="0" fontId="8" fillId="0" borderId="0" xfId="0" applyFont="1"/>
    <xf numFmtId="43" fontId="6" fillId="0" borderId="0" xfId="0" applyNumberFormat="1" applyFont="1"/>
    <xf numFmtId="0" fontId="6" fillId="0" borderId="0" xfId="0" quotePrefix="1" applyFont="1"/>
    <xf numFmtId="164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/>
    <xf numFmtId="43" fontId="2" fillId="0" borderId="0" xfId="0" applyNumberFormat="1" applyFont="1" applyFill="1"/>
    <xf numFmtId="0" fontId="0" fillId="0" borderId="0" xfId="0" applyFill="1"/>
    <xf numFmtId="9" fontId="2" fillId="0" borderId="0" xfId="0" applyNumberFormat="1" applyFont="1" applyFill="1"/>
    <xf numFmtId="43" fontId="10" fillId="0" borderId="0" xfId="0" applyNumberFormat="1" applyFont="1" applyFill="1"/>
    <xf numFmtId="0" fontId="0" fillId="0" borderId="0" xfId="0" applyFill="1" applyAlignment="1">
      <alignment horizontal="right"/>
    </xf>
    <xf numFmtId="10" fontId="0" fillId="0" borderId="0" xfId="0" applyNumberFormat="1" applyFill="1" applyAlignment="1">
      <alignment horizontal="left"/>
    </xf>
    <xf numFmtId="0" fontId="4" fillId="0" borderId="7" xfId="0" applyFont="1" applyFill="1" applyBorder="1"/>
    <xf numFmtId="0" fontId="1" fillId="0" borderId="0" xfId="0" applyFont="1"/>
    <xf numFmtId="0" fontId="11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0" xfId="0" applyFont="1"/>
    <xf numFmtId="0" fontId="1" fillId="0" borderId="0" xfId="0" applyFont="1" applyBorder="1" applyAlignment="1">
      <alignment horizontal="left"/>
    </xf>
    <xf numFmtId="43" fontId="1" fillId="0" borderId="0" xfId="0" applyNumberFormat="1" applyFont="1"/>
    <xf numFmtId="43" fontId="1" fillId="0" borderId="1" xfId="0" applyNumberFormat="1" applyFont="1" applyBorder="1"/>
    <xf numFmtId="9" fontId="1" fillId="0" borderId="0" xfId="0" applyNumberFormat="1" applyFont="1"/>
    <xf numFmtId="0" fontId="4" fillId="0" borderId="0" xfId="0" applyFont="1"/>
    <xf numFmtId="43" fontId="1" fillId="0" borderId="5" xfId="0" applyNumberFormat="1" applyFont="1" applyBorder="1"/>
    <xf numFmtId="10" fontId="13" fillId="0" borderId="0" xfId="0" applyNumberFormat="1" applyFont="1" applyFill="1" applyBorder="1"/>
    <xf numFmtId="164" fontId="13" fillId="0" borderId="1" xfId="0" applyNumberFormat="1" applyFont="1" applyFill="1" applyBorder="1"/>
    <xf numFmtId="164" fontId="13" fillId="0" borderId="0" xfId="0" applyNumberFormat="1" applyFont="1" applyFill="1" applyBorder="1"/>
    <xf numFmtId="164" fontId="13" fillId="0" borderId="2" xfId="0" applyNumberFormat="1" applyFont="1" applyFill="1" applyBorder="1"/>
    <xf numFmtId="164" fontId="13" fillId="0" borderId="3" xfId="0" applyNumberFormat="1" applyFont="1" applyFill="1" applyBorder="1"/>
    <xf numFmtId="43" fontId="13" fillId="0" borderId="0" xfId="0" applyNumberFormat="1" applyFont="1" applyFill="1" applyBorder="1"/>
    <xf numFmtId="164" fontId="13" fillId="0" borderId="4" xfId="0" applyNumberFormat="1" applyFont="1" applyFill="1" applyBorder="1"/>
    <xf numFmtId="165" fontId="13" fillId="0" borderId="0" xfId="0" applyNumberFormat="1" applyFont="1" applyFill="1" applyBorder="1"/>
    <xf numFmtId="0" fontId="0" fillId="0" borderId="0" xfId="0" applyFont="1"/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3" fontId="14" fillId="0" borderId="0" xfId="0" applyNumberFormat="1" applyFont="1"/>
    <xf numFmtId="43" fontId="14" fillId="0" borderId="1" xfId="0" applyNumberFormat="1" applyFont="1" applyBorder="1"/>
    <xf numFmtId="43" fontId="14" fillId="0" borderId="5" xfId="0" applyNumberFormat="1" applyFont="1" applyBorder="1"/>
    <xf numFmtId="17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43" fontId="1" fillId="0" borderId="0" xfId="0" applyNumberFormat="1" applyFont="1" applyBorder="1"/>
    <xf numFmtId="43" fontId="1" fillId="0" borderId="0" xfId="0" applyNumberFormat="1" applyFont="1" applyFill="1"/>
    <xf numFmtId="43" fontId="1" fillId="0" borderId="1" xfId="0" applyNumberFormat="1" applyFont="1" applyFill="1" applyBorder="1"/>
    <xf numFmtId="43" fontId="1" fillId="0" borderId="0" xfId="0" applyNumberFormat="1" applyFont="1" applyFill="1" applyBorder="1"/>
    <xf numFmtId="43" fontId="1" fillId="0" borderId="0" xfId="1" applyFont="1" applyFill="1"/>
    <xf numFmtId="43" fontId="1" fillId="0" borderId="2" xfId="0" applyNumberFormat="1" applyFont="1" applyFill="1" applyBorder="1"/>
    <xf numFmtId="43" fontId="1" fillId="0" borderId="1" xfId="1" applyFont="1" applyFill="1" applyBorder="1"/>
    <xf numFmtId="0" fontId="0" fillId="0" borderId="0" xfId="0" applyBorder="1"/>
    <xf numFmtId="0" fontId="2" fillId="0" borderId="0" xfId="0" applyFont="1" applyFill="1" applyBorder="1"/>
    <xf numFmtId="0" fontId="1" fillId="0" borderId="0" xfId="0" quotePrefix="1" applyFont="1" applyAlignment="1">
      <alignment horizontal="center"/>
    </xf>
    <xf numFmtId="0" fontId="5" fillId="0" borderId="6" xfId="0" applyNumberFormat="1" applyFont="1" applyFill="1" applyBorder="1" applyAlignment="1">
      <alignment horizontal="left"/>
    </xf>
    <xf numFmtId="166" fontId="5" fillId="0" borderId="7" xfId="0" applyNumberFormat="1" applyFont="1" applyFill="1" applyBorder="1" applyAlignment="1">
      <alignment horizontal="left"/>
    </xf>
    <xf numFmtId="0" fontId="15" fillId="0" borderId="7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4"/>
  <sheetViews>
    <sheetView tabSelected="1" workbookViewId="0">
      <pane ySplit="7" topLeftCell="A11" activePane="bottomLeft" state="frozen"/>
      <selection pane="bottomLeft" activeCell="J30" sqref="J30"/>
    </sheetView>
  </sheetViews>
  <sheetFormatPr defaultColWidth="9.08984375" defaultRowHeight="14.5" x14ac:dyDescent="0.35"/>
  <cols>
    <col min="1" max="1" width="6.36328125" style="4" customWidth="1"/>
    <col min="2" max="2" width="56" style="4" bestFit="1" customWidth="1"/>
    <col min="3" max="5" width="16.90625" style="4" bestFit="1" customWidth="1"/>
    <col min="6" max="6" width="16.90625" bestFit="1" customWidth="1"/>
    <col min="7" max="7" width="21.54296875" style="4" bestFit="1" customWidth="1"/>
    <col min="8" max="8" width="11.08984375" style="4" bestFit="1" customWidth="1"/>
    <col min="9" max="16384" width="9.08984375" style="4"/>
  </cols>
  <sheetData>
    <row r="1" spans="1:7" ht="15" thickBot="1" x14ac:dyDescent="0.4">
      <c r="A1" s="3" t="s">
        <v>0</v>
      </c>
      <c r="G1" s="5"/>
    </row>
    <row r="2" spans="1:7" x14ac:dyDescent="0.35">
      <c r="A2" s="3" t="s">
        <v>84</v>
      </c>
      <c r="G2" s="73" t="s">
        <v>86</v>
      </c>
    </row>
    <row r="3" spans="1:7" ht="15" thickBot="1" x14ac:dyDescent="0.4">
      <c r="A3" s="3" t="s">
        <v>1</v>
      </c>
      <c r="G3" s="74" t="s">
        <v>87</v>
      </c>
    </row>
    <row r="4" spans="1:7" x14ac:dyDescent="0.35">
      <c r="A4" s="3"/>
      <c r="B4" s="30"/>
      <c r="G4" s="6"/>
    </row>
    <row r="5" spans="1:7" x14ac:dyDescent="0.35">
      <c r="A5" s="7" t="s">
        <v>24</v>
      </c>
    </row>
    <row r="7" spans="1:7" x14ac:dyDescent="0.35">
      <c r="A7" s="8" t="s">
        <v>2</v>
      </c>
      <c r="B7" s="8" t="s">
        <v>3</v>
      </c>
      <c r="C7" s="8"/>
      <c r="D7" s="8">
        <v>2025</v>
      </c>
      <c r="E7" s="8">
        <v>2026</v>
      </c>
      <c r="G7" s="8" t="s">
        <v>17</v>
      </c>
    </row>
    <row r="9" spans="1:7" x14ac:dyDescent="0.35">
      <c r="A9" s="9">
        <f>ROW()</f>
        <v>9</v>
      </c>
      <c r="B9" s="4" t="s">
        <v>4</v>
      </c>
      <c r="C9"/>
      <c r="D9" s="44">
        <v>2.6699999999999998E-2</v>
      </c>
      <c r="E9" s="44">
        <v>2.63E-2</v>
      </c>
      <c r="G9" s="4" t="s">
        <v>25</v>
      </c>
    </row>
    <row r="10" spans="1:7" x14ac:dyDescent="0.35">
      <c r="A10" s="9">
        <f>ROW()</f>
        <v>10</v>
      </c>
      <c r="B10" s="4" t="s">
        <v>18</v>
      </c>
      <c r="C10"/>
      <c r="D10" s="44">
        <v>7.6499999999999999E-2</v>
      </c>
      <c r="E10" s="44">
        <v>7.9899999999999999E-2</v>
      </c>
      <c r="G10" s="4" t="s">
        <v>25</v>
      </c>
    </row>
    <row r="11" spans="1:7" x14ac:dyDescent="0.35">
      <c r="A11" s="9">
        <f>ROW()</f>
        <v>11</v>
      </c>
      <c r="B11" s="4" t="s">
        <v>5</v>
      </c>
      <c r="C11"/>
      <c r="D11" s="44">
        <v>0.21</v>
      </c>
      <c r="E11" s="44">
        <f t="shared" ref="E11" si="0">D11</f>
        <v>0.21</v>
      </c>
    </row>
    <row r="12" spans="1:7" x14ac:dyDescent="0.35">
      <c r="A12" s="9">
        <f>ROW()</f>
        <v>12</v>
      </c>
      <c r="B12" s="4" t="s">
        <v>6</v>
      </c>
      <c r="C12"/>
      <c r="D12" s="44">
        <v>0.75131300000000001</v>
      </c>
      <c r="E12" s="44">
        <v>0.75131300000000001</v>
      </c>
      <c r="G12" s="4" t="s">
        <v>26</v>
      </c>
    </row>
    <row r="13" spans="1:7" x14ac:dyDescent="0.35">
      <c r="A13" s="9">
        <f>ROW()</f>
        <v>13</v>
      </c>
      <c r="C13"/>
      <c r="D13" s="44"/>
      <c r="E13" s="44"/>
    </row>
    <row r="14" spans="1:7" x14ac:dyDescent="0.35">
      <c r="A14" s="9">
        <f>ROW()</f>
        <v>14</v>
      </c>
      <c r="B14" s="4" t="s">
        <v>78</v>
      </c>
      <c r="C14"/>
      <c r="D14" s="51">
        <f>'SEF-19 Prov Proforma'!I99</f>
        <v>309022458.50082499</v>
      </c>
      <c r="E14" s="51">
        <f>'SEF-19 Prov Proforma'!K99</f>
        <v>1612545859.7004802</v>
      </c>
      <c r="G14" s="10" t="s">
        <v>90</v>
      </c>
    </row>
    <row r="15" spans="1:7" x14ac:dyDescent="0.35">
      <c r="A15" s="9">
        <f>ROW()</f>
        <v>15</v>
      </c>
      <c r="B15" s="4" t="s">
        <v>79</v>
      </c>
      <c r="C15"/>
      <c r="D15" s="45">
        <f>'SEF-19 Retirements'!J33</f>
        <v>2492516.6282334994</v>
      </c>
      <c r="E15" s="45">
        <f>'SEF-19 Retirements'!L33</f>
        <v>4530244.9849510808</v>
      </c>
      <c r="G15" s="10" t="s">
        <v>95</v>
      </c>
    </row>
    <row r="16" spans="1:7" x14ac:dyDescent="0.35">
      <c r="A16" s="9">
        <f>ROW()</f>
        <v>16</v>
      </c>
      <c r="B16" s="3" t="s">
        <v>19</v>
      </c>
      <c r="C16"/>
      <c r="D16" s="46">
        <f>SUM(D14:D15)</f>
        <v>311514975.12905848</v>
      </c>
      <c r="E16" s="46">
        <f>SUM(E14:E15)</f>
        <v>1617076104.6854312</v>
      </c>
      <c r="G16" s="10"/>
    </row>
    <row r="17" spans="1:8" x14ac:dyDescent="0.35">
      <c r="A17" s="9">
        <f>ROW()</f>
        <v>17</v>
      </c>
      <c r="C17"/>
      <c r="D17" s="46"/>
      <c r="E17" s="46"/>
      <c r="G17" s="10"/>
    </row>
    <row r="18" spans="1:8" x14ac:dyDescent="0.35">
      <c r="A18" s="9">
        <f>ROW()</f>
        <v>18</v>
      </c>
      <c r="B18" s="4" t="s">
        <v>80</v>
      </c>
      <c r="C18"/>
      <c r="D18" s="46">
        <f>-'SEF-19 Prov Proforma'!I90</f>
        <v>-13480311.02004</v>
      </c>
      <c r="E18" s="46">
        <f>-'SEF-19 Prov Proforma'!K90</f>
        <v>-84303982.052644998</v>
      </c>
      <c r="G18" s="10" t="s">
        <v>91</v>
      </c>
    </row>
    <row r="19" spans="1:8" x14ac:dyDescent="0.35">
      <c r="A19" s="9">
        <f>ROW()</f>
        <v>19</v>
      </c>
      <c r="B19" s="4" t="s">
        <v>81</v>
      </c>
      <c r="C19"/>
      <c r="D19" s="45">
        <f>-'SEF-19 Retirements'!J22</f>
        <v>724834.00000000012</v>
      </c>
      <c r="E19" s="45">
        <f>-'SEF-19 Retirements'!L22</f>
        <v>2463706.7200000016</v>
      </c>
      <c r="G19" s="10" t="s">
        <v>92</v>
      </c>
    </row>
    <row r="20" spans="1:8" x14ac:dyDescent="0.35">
      <c r="A20" s="9">
        <f>ROW()</f>
        <v>20</v>
      </c>
      <c r="B20" s="3" t="s">
        <v>7</v>
      </c>
      <c r="C20"/>
      <c r="D20" s="46">
        <f>SUM(D18:D19)</f>
        <v>-12755477.02004</v>
      </c>
      <c r="E20" s="46">
        <f>SUM(E18:E19)</f>
        <v>-81840275.332644999</v>
      </c>
      <c r="G20" s="10"/>
    </row>
    <row r="21" spans="1:8" x14ac:dyDescent="0.35">
      <c r="A21" s="9">
        <f>ROW()</f>
        <v>21</v>
      </c>
      <c r="C21"/>
      <c r="D21" s="46"/>
      <c r="E21" s="46"/>
      <c r="G21" s="10"/>
    </row>
    <row r="22" spans="1:8" x14ac:dyDescent="0.35">
      <c r="A22" s="9">
        <f>ROW()</f>
        <v>22</v>
      </c>
      <c r="B22" s="4" t="s">
        <v>82</v>
      </c>
      <c r="C22"/>
      <c r="D22" s="46">
        <f>-'SEF-19 Prov Proforma'!I92</f>
        <v>2830865.3142084</v>
      </c>
      <c r="E22" s="46">
        <f>-'SEF-19 Prov Proforma'!K92</f>
        <v>17703836.23105545</v>
      </c>
      <c r="G22" s="10" t="s">
        <v>93</v>
      </c>
    </row>
    <row r="23" spans="1:8" x14ac:dyDescent="0.35">
      <c r="A23" s="9">
        <f>ROW()</f>
        <v>23</v>
      </c>
      <c r="B23" s="4" t="s">
        <v>83</v>
      </c>
      <c r="C23"/>
      <c r="D23" s="45">
        <f>-'SEF-19 Retirements'!J26</f>
        <v>-111522.10340315511</v>
      </c>
      <c r="E23" s="45">
        <f>-'SEF-19 Retirements'!L26</f>
        <v>-547252.54727505182</v>
      </c>
      <c r="G23" s="10" t="s">
        <v>94</v>
      </c>
    </row>
    <row r="24" spans="1:8" x14ac:dyDescent="0.35">
      <c r="A24" s="9">
        <f>ROW()</f>
        <v>24</v>
      </c>
      <c r="B24" s="3" t="s">
        <v>8</v>
      </c>
      <c r="C24"/>
      <c r="D24" s="46">
        <f>SUM(D22:D23)</f>
        <v>2719343.2108052447</v>
      </c>
      <c r="E24" s="46">
        <f>SUM(E22:E23)</f>
        <v>17156583.683780398</v>
      </c>
    </row>
    <row r="25" spans="1:8" x14ac:dyDescent="0.35">
      <c r="A25" s="9">
        <f>ROW()</f>
        <v>25</v>
      </c>
      <c r="C25"/>
      <c r="D25" s="46"/>
      <c r="E25" s="46"/>
      <c r="H25" s="11"/>
    </row>
    <row r="26" spans="1:8" x14ac:dyDescent="0.35">
      <c r="A26" s="9">
        <f>ROW()</f>
        <v>26</v>
      </c>
      <c r="B26" s="4" t="s">
        <v>9</v>
      </c>
      <c r="C26"/>
      <c r="D26" s="46">
        <f>SUM(D20,D24)</f>
        <v>-10036133.809234755</v>
      </c>
      <c r="E26" s="46">
        <f>SUM(E20,E24)</f>
        <v>-64683691.648864597</v>
      </c>
    </row>
    <row r="27" spans="1:8" x14ac:dyDescent="0.35">
      <c r="A27" s="9">
        <f>ROW()</f>
        <v>27</v>
      </c>
      <c r="C27"/>
      <c r="D27" s="46"/>
      <c r="E27" s="46"/>
    </row>
    <row r="28" spans="1:8" x14ac:dyDescent="0.35">
      <c r="A28" s="9">
        <f>ROW()</f>
        <v>28</v>
      </c>
      <c r="B28" s="4" t="s">
        <v>10</v>
      </c>
      <c r="C28"/>
      <c r="D28" s="46">
        <f>D16*D9*D11</f>
        <v>1746664.4655486306</v>
      </c>
      <c r="E28" s="46">
        <f>E16*E9*E11</f>
        <v>8931111.3261776362</v>
      </c>
      <c r="G28" s="12" t="s">
        <v>20</v>
      </c>
    </row>
    <row r="29" spans="1:8" x14ac:dyDescent="0.35">
      <c r="A29" s="9">
        <f>ROW()</f>
        <v>29</v>
      </c>
      <c r="C29"/>
      <c r="D29" s="46"/>
      <c r="E29" s="46"/>
    </row>
    <row r="30" spans="1:8" x14ac:dyDescent="0.35">
      <c r="A30" s="9">
        <f>ROW()</f>
        <v>30</v>
      </c>
      <c r="B30" s="4" t="s">
        <v>11</v>
      </c>
      <c r="C30"/>
      <c r="D30" s="47">
        <f>SUM(D26:D28)</f>
        <v>-8289469.3436861243</v>
      </c>
      <c r="E30" s="47">
        <f>SUM(E26:E28)</f>
        <v>-55752580.322686963</v>
      </c>
      <c r="G30" s="4" t="s">
        <v>96</v>
      </c>
    </row>
    <row r="31" spans="1:8" x14ac:dyDescent="0.35">
      <c r="A31" s="9">
        <f>ROW()</f>
        <v>31</v>
      </c>
      <c r="C31"/>
      <c r="D31" s="46"/>
      <c r="E31" s="46"/>
    </row>
    <row r="32" spans="1:8" x14ac:dyDescent="0.35">
      <c r="A32" s="9">
        <f>ROW()</f>
        <v>32</v>
      </c>
      <c r="B32" s="4" t="s">
        <v>12</v>
      </c>
      <c r="C32"/>
      <c r="D32" s="46">
        <f>D16*D10</f>
        <v>23830895.597372971</v>
      </c>
      <c r="E32" s="46">
        <f>E16*E10</f>
        <v>129204380.76436596</v>
      </c>
      <c r="G32" s="4" t="s">
        <v>21</v>
      </c>
    </row>
    <row r="33" spans="1:7" x14ac:dyDescent="0.35">
      <c r="A33" s="9">
        <f>ROW()</f>
        <v>33</v>
      </c>
      <c r="C33"/>
      <c r="D33" s="46"/>
      <c r="E33" s="46"/>
    </row>
    <row r="34" spans="1:7" x14ac:dyDescent="0.35">
      <c r="A34" s="9">
        <f>ROW()</f>
        <v>34</v>
      </c>
      <c r="B34" s="4" t="s">
        <v>13</v>
      </c>
      <c r="C34"/>
      <c r="D34" s="47">
        <f>D32-D30</f>
        <v>32120364.941059098</v>
      </c>
      <c r="E34" s="47">
        <f>E32-E30</f>
        <v>184956961.08705291</v>
      </c>
      <c r="G34" s="4" t="s">
        <v>72</v>
      </c>
    </row>
    <row r="35" spans="1:7" x14ac:dyDescent="0.35">
      <c r="A35" s="9">
        <f>ROW()</f>
        <v>35</v>
      </c>
      <c r="C35"/>
      <c r="D35" s="47"/>
      <c r="E35" s="47"/>
    </row>
    <row r="36" spans="1:7" x14ac:dyDescent="0.35">
      <c r="A36" s="9">
        <f>ROW()</f>
        <v>36</v>
      </c>
      <c r="B36" s="4" t="s">
        <v>14</v>
      </c>
      <c r="C36"/>
      <c r="D36" s="48">
        <f>D34/D12</f>
        <v>42752308.213832445</v>
      </c>
      <c r="E36" s="48">
        <f>E34/E12</f>
        <v>246178305.29626521</v>
      </c>
      <c r="G36" s="4" t="s">
        <v>73</v>
      </c>
    </row>
    <row r="37" spans="1:7" x14ac:dyDescent="0.35">
      <c r="A37" s="9">
        <f>ROW()</f>
        <v>37</v>
      </c>
      <c r="C37"/>
      <c r="D37" s="47"/>
      <c r="E37" s="47"/>
    </row>
    <row r="38" spans="1:7" x14ac:dyDescent="0.35">
      <c r="A38" s="9">
        <f>ROW()</f>
        <v>38</v>
      </c>
      <c r="B38" s="4" t="s">
        <v>15</v>
      </c>
      <c r="C38"/>
      <c r="D38" s="47">
        <f>D36</f>
        <v>42752308.213832445</v>
      </c>
      <c r="E38" s="47">
        <f>E36</f>
        <v>246178305.29626521</v>
      </c>
      <c r="G38" s="4" t="s">
        <v>22</v>
      </c>
    </row>
    <row r="39" spans="1:7" x14ac:dyDescent="0.35">
      <c r="A39" s="9">
        <f>ROW()</f>
        <v>39</v>
      </c>
      <c r="C39"/>
      <c r="D39" s="49"/>
      <c r="E39" s="49"/>
    </row>
    <row r="40" spans="1:7" ht="15" thickBot="1" x14ac:dyDescent="0.4">
      <c r="A40" s="9">
        <f>ROW()</f>
        <v>40</v>
      </c>
      <c r="B40" s="4" t="s">
        <v>16</v>
      </c>
      <c r="C40"/>
      <c r="D40" s="50">
        <f>D38-C38</f>
        <v>42752308.213832445</v>
      </c>
      <c r="E40" s="50">
        <f>E38-D38</f>
        <v>203425997.08243278</v>
      </c>
      <c r="G40" s="4" t="s">
        <v>23</v>
      </c>
    </row>
    <row r="41" spans="1:7" ht="15" thickTop="1" x14ac:dyDescent="0.35">
      <c r="C41"/>
    </row>
    <row r="42" spans="1:7" x14ac:dyDescent="0.35">
      <c r="C42"/>
      <c r="D42" s="52"/>
      <c r="E42" s="52"/>
    </row>
    <row r="43" spans="1:7" x14ac:dyDescent="0.35">
      <c r="C43"/>
      <c r="D43" s="52"/>
      <c r="E43" s="52"/>
    </row>
    <row r="44" spans="1:7" x14ac:dyDescent="0.35">
      <c r="C44"/>
      <c r="D44" s="52"/>
      <c r="E44" s="52"/>
    </row>
    <row r="45" spans="1:7" x14ac:dyDescent="0.35">
      <c r="C45"/>
      <c r="D45" s="52"/>
      <c r="E45" s="52"/>
    </row>
    <row r="46" spans="1:7" x14ac:dyDescent="0.35">
      <c r="C46"/>
      <c r="D46" s="52"/>
      <c r="E46" s="52"/>
    </row>
    <row r="47" spans="1:7" x14ac:dyDescent="0.35">
      <c r="C47"/>
      <c r="D47" s="52"/>
      <c r="E47" s="52"/>
    </row>
    <row r="48" spans="1:7" x14ac:dyDescent="0.35">
      <c r="C48"/>
      <c r="D48" s="52"/>
      <c r="E48" s="52"/>
    </row>
    <row r="49" spans="3:5" x14ac:dyDescent="0.35">
      <c r="C49"/>
      <c r="D49" s="52"/>
      <c r="E49" s="52"/>
    </row>
    <row r="50" spans="3:5" x14ac:dyDescent="0.35">
      <c r="C50"/>
      <c r="D50" s="52"/>
      <c r="E50" s="52"/>
    </row>
    <row r="51" spans="3:5" x14ac:dyDescent="0.35">
      <c r="C51"/>
      <c r="D51" s="52"/>
      <c r="E51" s="52"/>
    </row>
    <row r="52" spans="3:5" x14ac:dyDescent="0.35">
      <c r="C52"/>
      <c r="D52" s="52"/>
      <c r="E52" s="52"/>
    </row>
    <row r="53" spans="3:5" x14ac:dyDescent="0.35">
      <c r="C53"/>
      <c r="D53" s="52"/>
      <c r="E53" s="52"/>
    </row>
    <row r="54" spans="3:5" x14ac:dyDescent="0.35">
      <c r="C54"/>
      <c r="D54" s="52"/>
      <c r="E54" s="52"/>
    </row>
    <row r="55" spans="3:5" x14ac:dyDescent="0.35">
      <c r="C55"/>
      <c r="D55" s="52"/>
      <c r="E55" s="52"/>
    </row>
    <row r="56" spans="3:5" x14ac:dyDescent="0.35">
      <c r="C56"/>
      <c r="D56" s="52"/>
      <c r="E56" s="52"/>
    </row>
    <row r="57" spans="3:5" x14ac:dyDescent="0.35">
      <c r="C57"/>
      <c r="D57" s="52"/>
      <c r="E57" s="52"/>
    </row>
    <row r="58" spans="3:5" x14ac:dyDescent="0.35">
      <c r="C58"/>
      <c r="D58" s="52"/>
      <c r="E58" s="52"/>
    </row>
    <row r="59" spans="3:5" x14ac:dyDescent="0.35">
      <c r="C59"/>
      <c r="D59" s="52"/>
      <c r="E59" s="52"/>
    </row>
    <row r="60" spans="3:5" x14ac:dyDescent="0.35">
      <c r="C60"/>
      <c r="D60" s="52"/>
      <c r="E60" s="52"/>
    </row>
    <row r="61" spans="3:5" x14ac:dyDescent="0.35">
      <c r="C61"/>
      <c r="D61" s="52"/>
      <c r="E61" s="52"/>
    </row>
    <row r="62" spans="3:5" x14ac:dyDescent="0.35">
      <c r="C62"/>
      <c r="D62" s="52"/>
      <c r="E62" s="52"/>
    </row>
    <row r="63" spans="3:5" x14ac:dyDescent="0.35">
      <c r="C63"/>
      <c r="D63" s="52"/>
      <c r="E63" s="52"/>
    </row>
    <row r="64" spans="3:5" x14ac:dyDescent="0.35">
      <c r="C64"/>
      <c r="D64" s="52"/>
      <c r="E64" s="52"/>
    </row>
    <row r="65" spans="3:5" x14ac:dyDescent="0.35">
      <c r="C65"/>
      <c r="D65" s="52"/>
      <c r="E65" s="52"/>
    </row>
    <row r="66" spans="3:5" x14ac:dyDescent="0.35">
      <c r="C66"/>
      <c r="D66" s="52"/>
      <c r="E66" s="52"/>
    </row>
    <row r="67" spans="3:5" x14ac:dyDescent="0.35">
      <c r="C67"/>
      <c r="D67" s="52"/>
      <c r="E67" s="52"/>
    </row>
    <row r="68" spans="3:5" x14ac:dyDescent="0.35">
      <c r="C68"/>
      <c r="D68" s="52"/>
      <c r="E68" s="52"/>
    </row>
    <row r="69" spans="3:5" x14ac:dyDescent="0.35">
      <c r="C69"/>
      <c r="D69" s="52"/>
      <c r="E69" s="52"/>
    </row>
    <row r="70" spans="3:5" x14ac:dyDescent="0.35">
      <c r="C70"/>
      <c r="D70" s="52"/>
      <c r="E70" s="52"/>
    </row>
    <row r="71" spans="3:5" x14ac:dyDescent="0.35">
      <c r="C71"/>
      <c r="D71" s="52"/>
      <c r="E71" s="52"/>
    </row>
    <row r="72" spans="3:5" x14ac:dyDescent="0.35">
      <c r="C72"/>
      <c r="D72" s="52"/>
      <c r="E72" s="52"/>
    </row>
    <row r="73" spans="3:5" x14ac:dyDescent="0.35">
      <c r="C73"/>
      <c r="D73" s="52"/>
      <c r="E73" s="52"/>
    </row>
    <row r="74" spans="3:5" x14ac:dyDescent="0.35">
      <c r="C74"/>
      <c r="D74" s="52"/>
      <c r="E74" s="52"/>
    </row>
    <row r="75" spans="3:5" x14ac:dyDescent="0.35">
      <c r="C75"/>
      <c r="D75" s="52"/>
      <c r="E75" s="52"/>
    </row>
    <row r="76" spans="3:5" x14ac:dyDescent="0.35">
      <c r="C76"/>
      <c r="D76" s="52"/>
      <c r="E76" s="52"/>
    </row>
    <row r="77" spans="3:5" x14ac:dyDescent="0.35">
      <c r="C77"/>
      <c r="D77" s="52"/>
      <c r="E77" s="52"/>
    </row>
    <row r="78" spans="3:5" x14ac:dyDescent="0.35">
      <c r="C78"/>
      <c r="D78" s="52"/>
      <c r="E78" s="52"/>
    </row>
    <row r="79" spans="3:5" x14ac:dyDescent="0.35">
      <c r="C79"/>
      <c r="D79" s="52"/>
      <c r="E79" s="52"/>
    </row>
    <row r="80" spans="3:5" x14ac:dyDescent="0.35">
      <c r="C80"/>
      <c r="D80" s="52"/>
      <c r="E80" s="52"/>
    </row>
    <row r="81" spans="3:5" x14ac:dyDescent="0.35">
      <c r="C81"/>
      <c r="D81" s="52"/>
      <c r="E81" s="52"/>
    </row>
    <row r="82" spans="3:5" x14ac:dyDescent="0.35">
      <c r="C82"/>
      <c r="D82" s="52"/>
      <c r="E82" s="52"/>
    </row>
    <row r="83" spans="3:5" x14ac:dyDescent="0.35">
      <c r="C83"/>
      <c r="D83" s="52"/>
      <c r="E83" s="52"/>
    </row>
    <row r="84" spans="3:5" x14ac:dyDescent="0.35">
      <c r="C84"/>
      <c r="D84" s="52"/>
      <c r="E84" s="52"/>
    </row>
    <row r="85" spans="3:5" x14ac:dyDescent="0.35">
      <c r="C85"/>
      <c r="D85"/>
      <c r="E85"/>
    </row>
    <row r="86" spans="3:5" x14ac:dyDescent="0.35">
      <c r="C86"/>
      <c r="D86"/>
      <c r="E86"/>
    </row>
    <row r="87" spans="3:5" x14ac:dyDescent="0.35">
      <c r="C87"/>
      <c r="D87"/>
      <c r="E87"/>
    </row>
    <row r="88" spans="3:5" x14ac:dyDescent="0.35">
      <c r="C88"/>
      <c r="D88"/>
      <c r="E88"/>
    </row>
    <row r="89" spans="3:5" x14ac:dyDescent="0.35">
      <c r="C89"/>
      <c r="D89"/>
      <c r="E89"/>
    </row>
    <row r="90" spans="3:5" x14ac:dyDescent="0.35">
      <c r="C90"/>
      <c r="D90"/>
      <c r="E90"/>
    </row>
    <row r="91" spans="3:5" x14ac:dyDescent="0.35">
      <c r="C91"/>
      <c r="D91"/>
      <c r="E91"/>
    </row>
    <row r="92" spans="3:5" x14ac:dyDescent="0.35">
      <c r="C92"/>
      <c r="D92"/>
      <c r="E92"/>
    </row>
    <row r="93" spans="3:5" x14ac:dyDescent="0.35">
      <c r="C93"/>
      <c r="D93"/>
      <c r="E93"/>
    </row>
    <row r="94" spans="3:5" x14ac:dyDescent="0.35">
      <c r="C94"/>
      <c r="D94"/>
      <c r="E94"/>
    </row>
    <row r="95" spans="3:5" x14ac:dyDescent="0.35">
      <c r="C95"/>
      <c r="D95"/>
      <c r="E95"/>
    </row>
    <row r="96" spans="3:5" x14ac:dyDescent="0.35">
      <c r="C96"/>
      <c r="D96"/>
      <c r="E96"/>
    </row>
    <row r="97" spans="3:5" x14ac:dyDescent="0.35">
      <c r="C97"/>
      <c r="D97"/>
      <c r="E97"/>
    </row>
    <row r="98" spans="3:5" x14ac:dyDescent="0.35">
      <c r="C98"/>
      <c r="D98"/>
      <c r="E98"/>
    </row>
    <row r="99" spans="3:5" x14ac:dyDescent="0.35">
      <c r="C99"/>
      <c r="D99"/>
      <c r="E99"/>
    </row>
    <row r="100" spans="3:5" x14ac:dyDescent="0.35">
      <c r="C100"/>
      <c r="D100"/>
      <c r="E100"/>
    </row>
    <row r="101" spans="3:5" x14ac:dyDescent="0.35">
      <c r="C101"/>
      <c r="D101"/>
      <c r="E101"/>
    </row>
    <row r="102" spans="3:5" x14ac:dyDescent="0.35">
      <c r="C102"/>
      <c r="D102"/>
      <c r="E102"/>
    </row>
    <row r="103" spans="3:5" x14ac:dyDescent="0.35">
      <c r="C103"/>
      <c r="D103"/>
      <c r="E103"/>
    </row>
    <row r="104" spans="3:5" x14ac:dyDescent="0.35">
      <c r="C104"/>
      <c r="D104"/>
      <c r="E104"/>
    </row>
    <row r="105" spans="3:5" x14ac:dyDescent="0.35">
      <c r="C105"/>
      <c r="D105"/>
      <c r="E105"/>
    </row>
    <row r="106" spans="3:5" x14ac:dyDescent="0.35">
      <c r="C106"/>
      <c r="D106"/>
      <c r="E106"/>
    </row>
    <row r="107" spans="3:5" x14ac:dyDescent="0.35">
      <c r="C107"/>
      <c r="D107"/>
      <c r="E107"/>
    </row>
    <row r="108" spans="3:5" x14ac:dyDescent="0.35">
      <c r="C108"/>
      <c r="D108"/>
      <c r="E108"/>
    </row>
    <row r="109" spans="3:5" x14ac:dyDescent="0.35">
      <c r="C109"/>
      <c r="D109"/>
      <c r="E109"/>
    </row>
    <row r="110" spans="3:5" x14ac:dyDescent="0.35">
      <c r="C110"/>
      <c r="D110"/>
      <c r="E110"/>
    </row>
    <row r="111" spans="3:5" x14ac:dyDescent="0.35">
      <c r="C111"/>
      <c r="D111"/>
      <c r="E111"/>
    </row>
    <row r="112" spans="3:5" x14ac:dyDescent="0.35">
      <c r="C112"/>
      <c r="D112"/>
      <c r="E112"/>
    </row>
    <row r="113" spans="3:5" x14ac:dyDescent="0.35">
      <c r="C113"/>
      <c r="D113"/>
      <c r="E113"/>
    </row>
    <row r="114" spans="3:5" x14ac:dyDescent="0.35">
      <c r="C114"/>
      <c r="D114"/>
      <c r="E114"/>
    </row>
    <row r="115" spans="3:5" x14ac:dyDescent="0.35">
      <c r="C115"/>
      <c r="D115"/>
      <c r="E115"/>
    </row>
    <row r="116" spans="3:5" x14ac:dyDescent="0.35">
      <c r="C116"/>
      <c r="D116"/>
      <c r="E116"/>
    </row>
    <row r="117" spans="3:5" x14ac:dyDescent="0.35">
      <c r="C117"/>
      <c r="D117"/>
      <c r="E117"/>
    </row>
    <row r="118" spans="3:5" x14ac:dyDescent="0.35">
      <c r="C118"/>
      <c r="D118"/>
      <c r="E118"/>
    </row>
    <row r="119" spans="3:5" x14ac:dyDescent="0.35">
      <c r="C119"/>
      <c r="D119"/>
      <c r="E119"/>
    </row>
    <row r="120" spans="3:5" x14ac:dyDescent="0.35">
      <c r="C120"/>
      <c r="D120"/>
      <c r="E120"/>
    </row>
    <row r="121" spans="3:5" x14ac:dyDescent="0.35">
      <c r="C121"/>
      <c r="D121"/>
      <c r="E121"/>
    </row>
    <row r="122" spans="3:5" x14ac:dyDescent="0.35">
      <c r="C122"/>
      <c r="D122"/>
      <c r="E122"/>
    </row>
    <row r="123" spans="3:5" x14ac:dyDescent="0.35">
      <c r="C123"/>
      <c r="D123"/>
      <c r="E123"/>
    </row>
    <row r="124" spans="3:5" x14ac:dyDescent="0.35">
      <c r="C124"/>
      <c r="D124"/>
      <c r="E124"/>
    </row>
    <row r="125" spans="3:5" x14ac:dyDescent="0.35">
      <c r="C125"/>
      <c r="D125"/>
      <c r="E125"/>
    </row>
    <row r="126" spans="3:5" x14ac:dyDescent="0.35">
      <c r="C126"/>
      <c r="D126"/>
      <c r="E126"/>
    </row>
    <row r="127" spans="3:5" x14ac:dyDescent="0.35">
      <c r="C127"/>
      <c r="D127"/>
      <c r="E127"/>
    </row>
    <row r="128" spans="3:5" x14ac:dyDescent="0.35">
      <c r="C128"/>
      <c r="D128"/>
      <c r="E128"/>
    </row>
    <row r="129" spans="3:5" x14ac:dyDescent="0.35">
      <c r="C129"/>
      <c r="D129"/>
      <c r="E129"/>
    </row>
    <row r="130" spans="3:5" x14ac:dyDescent="0.35">
      <c r="C130"/>
      <c r="D130"/>
      <c r="E130"/>
    </row>
    <row r="131" spans="3:5" x14ac:dyDescent="0.35">
      <c r="C131"/>
      <c r="D131"/>
      <c r="E131"/>
    </row>
    <row r="132" spans="3:5" x14ac:dyDescent="0.35">
      <c r="C132"/>
      <c r="D132"/>
      <c r="E132"/>
    </row>
    <row r="133" spans="3:5" x14ac:dyDescent="0.35">
      <c r="C133"/>
      <c r="D133"/>
      <c r="E133"/>
    </row>
    <row r="134" spans="3:5" x14ac:dyDescent="0.35">
      <c r="C134"/>
      <c r="D134"/>
      <c r="E134"/>
    </row>
    <row r="135" spans="3:5" x14ac:dyDescent="0.35">
      <c r="C135"/>
      <c r="D135"/>
      <c r="E135"/>
    </row>
    <row r="136" spans="3:5" x14ac:dyDescent="0.35">
      <c r="C136"/>
      <c r="D136"/>
      <c r="E136"/>
    </row>
    <row r="137" spans="3:5" x14ac:dyDescent="0.35">
      <c r="C137"/>
      <c r="D137"/>
      <c r="E137"/>
    </row>
    <row r="138" spans="3:5" x14ac:dyDescent="0.35">
      <c r="C138"/>
      <c r="D138"/>
      <c r="E138"/>
    </row>
    <row r="139" spans="3:5" x14ac:dyDescent="0.35">
      <c r="C139"/>
      <c r="D139"/>
      <c r="E139"/>
    </row>
    <row r="140" spans="3:5" x14ac:dyDescent="0.35">
      <c r="C140"/>
      <c r="D140"/>
      <c r="E140"/>
    </row>
    <row r="141" spans="3:5" x14ac:dyDescent="0.35">
      <c r="C141"/>
      <c r="D141"/>
      <c r="E141"/>
    </row>
    <row r="142" spans="3:5" x14ac:dyDescent="0.35">
      <c r="C142"/>
      <c r="D142"/>
      <c r="E142"/>
    </row>
    <row r="143" spans="3:5" x14ac:dyDescent="0.35">
      <c r="C143"/>
      <c r="D143"/>
      <c r="E143"/>
    </row>
    <row r="144" spans="3:5" x14ac:dyDescent="0.35">
      <c r="C144"/>
      <c r="D144"/>
      <c r="E144"/>
    </row>
    <row r="145" spans="3:5" x14ac:dyDescent="0.35">
      <c r="C145"/>
      <c r="D145"/>
      <c r="E145"/>
    </row>
    <row r="146" spans="3:5" x14ac:dyDescent="0.35">
      <c r="C146"/>
      <c r="D146"/>
      <c r="E146"/>
    </row>
    <row r="147" spans="3:5" x14ac:dyDescent="0.35">
      <c r="C147"/>
      <c r="D147"/>
      <c r="E147"/>
    </row>
    <row r="148" spans="3:5" x14ac:dyDescent="0.35">
      <c r="C148"/>
      <c r="D148"/>
      <c r="E148"/>
    </row>
    <row r="149" spans="3:5" x14ac:dyDescent="0.35">
      <c r="C149"/>
      <c r="D149"/>
      <c r="E149"/>
    </row>
    <row r="150" spans="3:5" x14ac:dyDescent="0.35">
      <c r="C150"/>
      <c r="D150"/>
      <c r="E150"/>
    </row>
    <row r="151" spans="3:5" x14ac:dyDescent="0.35">
      <c r="C151"/>
      <c r="D151"/>
      <c r="E151"/>
    </row>
    <row r="152" spans="3:5" x14ac:dyDescent="0.35">
      <c r="C152"/>
      <c r="D152"/>
      <c r="E152"/>
    </row>
    <row r="153" spans="3:5" x14ac:dyDescent="0.35">
      <c r="C153"/>
      <c r="D153"/>
      <c r="E153"/>
    </row>
    <row r="154" spans="3:5" x14ac:dyDescent="0.35">
      <c r="C154"/>
      <c r="D154"/>
      <c r="E154"/>
    </row>
    <row r="155" spans="3:5" x14ac:dyDescent="0.35">
      <c r="C155"/>
      <c r="D155"/>
      <c r="E155"/>
    </row>
    <row r="156" spans="3:5" x14ac:dyDescent="0.35">
      <c r="C156"/>
      <c r="D156"/>
      <c r="E156"/>
    </row>
    <row r="157" spans="3:5" x14ac:dyDescent="0.35">
      <c r="C157"/>
      <c r="D157"/>
      <c r="E157"/>
    </row>
    <row r="158" spans="3:5" x14ac:dyDescent="0.35">
      <c r="C158"/>
      <c r="D158"/>
      <c r="E158"/>
    </row>
    <row r="159" spans="3:5" x14ac:dyDescent="0.35">
      <c r="C159"/>
      <c r="D159"/>
      <c r="E159"/>
    </row>
    <row r="160" spans="3:5" x14ac:dyDescent="0.35">
      <c r="C160"/>
      <c r="D160"/>
      <c r="E160"/>
    </row>
    <row r="161" spans="3:5" x14ac:dyDescent="0.35">
      <c r="C161"/>
      <c r="D161"/>
      <c r="E161"/>
    </row>
    <row r="162" spans="3:5" x14ac:dyDescent="0.35">
      <c r="C162"/>
      <c r="D162"/>
      <c r="E162"/>
    </row>
    <row r="163" spans="3:5" x14ac:dyDescent="0.35">
      <c r="C163"/>
      <c r="D163"/>
      <c r="E163"/>
    </row>
    <row r="164" spans="3:5" x14ac:dyDescent="0.35">
      <c r="C164"/>
      <c r="D164"/>
      <c r="E164"/>
    </row>
    <row r="165" spans="3:5" x14ac:dyDescent="0.35">
      <c r="C165"/>
      <c r="D165"/>
      <c r="E165"/>
    </row>
    <row r="166" spans="3:5" x14ac:dyDescent="0.35">
      <c r="C166"/>
      <c r="D166"/>
      <c r="E166"/>
    </row>
    <row r="167" spans="3:5" x14ac:dyDescent="0.35">
      <c r="C167"/>
      <c r="D167"/>
      <c r="E167"/>
    </row>
    <row r="168" spans="3:5" x14ac:dyDescent="0.35">
      <c r="C168"/>
      <c r="D168"/>
      <c r="E168"/>
    </row>
    <row r="169" spans="3:5" x14ac:dyDescent="0.35">
      <c r="C169"/>
      <c r="D169"/>
      <c r="E169"/>
    </row>
    <row r="170" spans="3:5" x14ac:dyDescent="0.35">
      <c r="C170"/>
      <c r="D170"/>
      <c r="E170"/>
    </row>
    <row r="171" spans="3:5" x14ac:dyDescent="0.35">
      <c r="C171"/>
      <c r="D171"/>
      <c r="E171"/>
    </row>
    <row r="172" spans="3:5" x14ac:dyDescent="0.35">
      <c r="C172"/>
      <c r="D172"/>
      <c r="E172"/>
    </row>
    <row r="173" spans="3:5" x14ac:dyDescent="0.35">
      <c r="C173"/>
      <c r="D173"/>
      <c r="E173"/>
    </row>
    <row r="174" spans="3:5" x14ac:dyDescent="0.35">
      <c r="C174"/>
      <c r="D174"/>
      <c r="E174"/>
    </row>
    <row r="175" spans="3:5" x14ac:dyDescent="0.35">
      <c r="C175"/>
      <c r="D175"/>
      <c r="E175"/>
    </row>
    <row r="176" spans="3:5" x14ac:dyDescent="0.35">
      <c r="C176"/>
      <c r="D176"/>
      <c r="E176"/>
    </row>
    <row r="177" spans="3:5" x14ac:dyDescent="0.35">
      <c r="C177"/>
      <c r="D177"/>
      <c r="E177"/>
    </row>
    <row r="178" spans="3:5" x14ac:dyDescent="0.35">
      <c r="C178"/>
      <c r="D178"/>
      <c r="E178"/>
    </row>
    <row r="179" spans="3:5" x14ac:dyDescent="0.35">
      <c r="C179"/>
      <c r="D179"/>
      <c r="E179"/>
    </row>
    <row r="180" spans="3:5" x14ac:dyDescent="0.35">
      <c r="C180"/>
      <c r="D180"/>
      <c r="E180"/>
    </row>
    <row r="181" spans="3:5" x14ac:dyDescent="0.35">
      <c r="C181"/>
      <c r="D181"/>
      <c r="E181"/>
    </row>
    <row r="182" spans="3:5" x14ac:dyDescent="0.35">
      <c r="C182"/>
      <c r="D182"/>
      <c r="E182"/>
    </row>
    <row r="183" spans="3:5" x14ac:dyDescent="0.35">
      <c r="C183"/>
      <c r="D183"/>
      <c r="E183"/>
    </row>
    <row r="184" spans="3:5" x14ac:dyDescent="0.35">
      <c r="C184"/>
      <c r="D184"/>
      <c r="E184"/>
    </row>
  </sheetData>
  <printOptions horizontalCentered="1"/>
  <pageMargins left="0.7" right="0.7" top="0.75" bottom="0.75" header="0.3" footer="0.3"/>
  <pageSetup scale="82" orientation="landscape" horizontalDpi="90" verticalDpi="9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J2" sqref="J2"/>
    </sheetView>
  </sheetViews>
  <sheetFormatPr defaultRowHeight="14.5" x14ac:dyDescent="0.35"/>
  <cols>
    <col min="1" max="1" width="4.6328125" bestFit="1" customWidth="1"/>
    <col min="2" max="2" width="68.90625" bestFit="1" customWidth="1"/>
    <col min="3" max="3" width="5.90625" customWidth="1"/>
    <col min="4" max="4" width="13.36328125" style="54" bestFit="1" customWidth="1"/>
    <col min="5" max="5" width="11.6328125" style="54" bestFit="1" customWidth="1"/>
    <col min="6" max="9" width="15.6328125" style="54" bestFit="1" customWidth="1"/>
    <col min="10" max="10" width="21.36328125" style="54" bestFit="1" customWidth="1"/>
    <col min="11" max="11" width="17.36328125" style="54" bestFit="1" customWidth="1"/>
  </cols>
  <sheetData>
    <row r="1" spans="1:11" x14ac:dyDescent="0.35">
      <c r="A1" s="29"/>
      <c r="B1" s="42" t="s">
        <v>0</v>
      </c>
      <c r="C1" s="29"/>
      <c r="D1" s="53"/>
      <c r="E1" s="53"/>
      <c r="F1" s="53"/>
      <c r="G1" s="53"/>
      <c r="H1" s="53"/>
      <c r="I1" s="53"/>
      <c r="J1" s="73" t="s">
        <v>86</v>
      </c>
    </row>
    <row r="2" spans="1:11" ht="15" thickBot="1" x14ac:dyDescent="0.4">
      <c r="A2" s="29"/>
      <c r="B2" s="42" t="s">
        <v>85</v>
      </c>
      <c r="C2" s="29"/>
      <c r="D2" s="53"/>
      <c r="E2" s="53"/>
      <c r="F2" s="53"/>
      <c r="G2" s="53"/>
      <c r="H2" s="53"/>
      <c r="I2" s="53"/>
      <c r="J2" s="75" t="s">
        <v>88</v>
      </c>
    </row>
    <row r="3" spans="1:11" x14ac:dyDescent="0.35">
      <c r="A3" s="29"/>
      <c r="B3" s="42" t="s">
        <v>1</v>
      </c>
      <c r="C3" s="29"/>
      <c r="D3" s="53"/>
      <c r="E3" s="53"/>
      <c r="F3" s="53"/>
      <c r="G3" s="53"/>
      <c r="H3" s="53"/>
      <c r="I3" s="53"/>
      <c r="J3" s="53"/>
      <c r="K3" s="53"/>
    </row>
    <row r="4" spans="1:11" x14ac:dyDescent="0.35">
      <c r="A4" s="29"/>
      <c r="B4" s="30"/>
      <c r="C4" s="29"/>
      <c r="D4" s="53"/>
      <c r="E4" s="53"/>
      <c r="F4" s="53"/>
      <c r="G4" s="53"/>
      <c r="H4" s="53"/>
      <c r="I4" s="53"/>
      <c r="J4" s="53"/>
      <c r="K4" s="53"/>
    </row>
    <row r="5" spans="1:11" x14ac:dyDescent="0.35">
      <c r="A5" s="29"/>
      <c r="B5" s="29"/>
      <c r="C5" s="29"/>
      <c r="D5" s="55"/>
      <c r="E5" s="55" t="s">
        <v>28</v>
      </c>
      <c r="F5" s="55"/>
      <c r="G5" s="55" t="s">
        <v>28</v>
      </c>
      <c r="H5" s="55"/>
      <c r="I5" s="55" t="s">
        <v>27</v>
      </c>
      <c r="J5" s="55"/>
      <c r="K5" s="55" t="s">
        <v>27</v>
      </c>
    </row>
    <row r="6" spans="1:11" x14ac:dyDescent="0.35">
      <c r="A6" s="29"/>
      <c r="B6" s="42" t="s">
        <v>24</v>
      </c>
      <c r="C6" s="29"/>
      <c r="D6" s="55"/>
      <c r="E6" s="55"/>
      <c r="F6" s="55"/>
      <c r="G6" s="55"/>
      <c r="H6" s="55"/>
      <c r="I6" s="55"/>
      <c r="J6" s="55"/>
      <c r="K6" s="55"/>
    </row>
    <row r="7" spans="1:11" x14ac:dyDescent="0.35">
      <c r="A7" s="29"/>
      <c r="B7" s="29"/>
      <c r="C7" s="29"/>
      <c r="D7" s="31"/>
      <c r="E7" s="60">
        <v>45261</v>
      </c>
      <c r="F7" s="31">
        <v>2024</v>
      </c>
      <c r="G7" s="31" t="s">
        <v>29</v>
      </c>
      <c r="H7" s="61">
        <v>2025</v>
      </c>
      <c r="I7" s="61" t="s">
        <v>29</v>
      </c>
      <c r="J7" s="61">
        <v>2026</v>
      </c>
      <c r="K7" s="61" t="s">
        <v>29</v>
      </c>
    </row>
    <row r="8" spans="1:11" x14ac:dyDescent="0.35">
      <c r="A8" s="29"/>
      <c r="B8" s="29"/>
      <c r="C8" s="32"/>
      <c r="D8" s="33" t="s">
        <v>59</v>
      </c>
      <c r="E8" s="31" t="s">
        <v>29</v>
      </c>
      <c r="F8" s="31" t="s">
        <v>31</v>
      </c>
      <c r="G8" s="31" t="s">
        <v>32</v>
      </c>
      <c r="H8" s="61" t="s">
        <v>33</v>
      </c>
      <c r="I8" s="61" t="s">
        <v>32</v>
      </c>
      <c r="J8" s="61" t="s">
        <v>34</v>
      </c>
      <c r="K8" s="61" t="s">
        <v>32</v>
      </c>
    </row>
    <row r="9" spans="1:11" x14ac:dyDescent="0.35">
      <c r="A9" s="31" t="s">
        <v>2</v>
      </c>
      <c r="B9" s="34"/>
      <c r="C9" s="35"/>
      <c r="D9" s="35" t="s">
        <v>30</v>
      </c>
      <c r="E9" s="31" t="s">
        <v>35</v>
      </c>
      <c r="F9" s="31" t="s">
        <v>30</v>
      </c>
      <c r="G9" s="31" t="s">
        <v>37</v>
      </c>
      <c r="H9" s="61" t="s">
        <v>36</v>
      </c>
      <c r="I9" s="61" t="s">
        <v>38</v>
      </c>
      <c r="J9" s="61" t="s">
        <v>36</v>
      </c>
      <c r="K9" s="61" t="s">
        <v>38</v>
      </c>
    </row>
    <row r="10" spans="1:11" x14ac:dyDescent="0.35">
      <c r="A10" s="36" t="s">
        <v>58</v>
      </c>
      <c r="B10" s="36" t="s">
        <v>39</v>
      </c>
      <c r="C10" s="36"/>
      <c r="D10" s="36" t="s">
        <v>40</v>
      </c>
      <c r="E10" s="36" t="s">
        <v>41</v>
      </c>
      <c r="F10" s="36" t="s">
        <v>40</v>
      </c>
      <c r="G10" s="36" t="s">
        <v>33</v>
      </c>
      <c r="H10" s="62" t="s">
        <v>40</v>
      </c>
      <c r="I10" s="62" t="s">
        <v>33</v>
      </c>
      <c r="J10" s="62" t="s">
        <v>40</v>
      </c>
      <c r="K10" s="62" t="s">
        <v>34</v>
      </c>
    </row>
    <row r="11" spans="1:11" ht="18.5" x14ac:dyDescent="0.45">
      <c r="A11" s="31">
        <v>1</v>
      </c>
      <c r="B11" s="37" t="s">
        <v>64</v>
      </c>
      <c r="C11" s="38" t="s">
        <v>65</v>
      </c>
      <c r="D11" s="56"/>
      <c r="E11" s="53"/>
      <c r="F11" s="53"/>
      <c r="G11" s="53"/>
      <c r="H11" s="53"/>
      <c r="I11" s="53"/>
      <c r="J11" s="53"/>
      <c r="K11" s="53"/>
    </row>
    <row r="12" spans="1:11" x14ac:dyDescent="0.35">
      <c r="A12" s="31">
        <f>A11+1</f>
        <v>2</v>
      </c>
      <c r="B12" s="29" t="s">
        <v>42</v>
      </c>
      <c r="C12" s="29"/>
      <c r="D12" s="57">
        <v>0</v>
      </c>
      <c r="E12" s="57">
        <v>0</v>
      </c>
      <c r="F12" s="57">
        <v>0</v>
      </c>
      <c r="G12" s="57">
        <v>0</v>
      </c>
      <c r="H12" s="57">
        <v>5990412.9699999997</v>
      </c>
      <c r="I12" s="57">
        <v>5990412.9699999997</v>
      </c>
      <c r="J12" s="57">
        <v>17959710.559999991</v>
      </c>
      <c r="K12" s="57">
        <v>23950123.52999999</v>
      </c>
    </row>
    <row r="13" spans="1:11" x14ac:dyDescent="0.35">
      <c r="A13" s="31">
        <f t="shared" ref="A13:A76" si="0">A12+1</f>
        <v>3</v>
      </c>
      <c r="B13" s="29" t="s">
        <v>43</v>
      </c>
      <c r="C13" s="29"/>
      <c r="D13" s="57">
        <v>0</v>
      </c>
      <c r="E13" s="57">
        <v>0</v>
      </c>
      <c r="F13" s="57">
        <v>0</v>
      </c>
      <c r="G13" s="57">
        <v>0</v>
      </c>
      <c r="H13" s="57">
        <v>41980.048880000002</v>
      </c>
      <c r="I13" s="57">
        <v>41980.048880000002</v>
      </c>
      <c r="J13" s="57">
        <v>1022585.5443649999</v>
      </c>
      <c r="K13" s="57">
        <v>1064565.5932449999</v>
      </c>
    </row>
    <row r="14" spans="1:11" x14ac:dyDescent="0.35">
      <c r="A14" s="31">
        <f t="shared" si="0"/>
        <v>4</v>
      </c>
      <c r="B14" s="29" t="s">
        <v>44</v>
      </c>
      <c r="C14" s="29"/>
      <c r="D14" s="57">
        <v>0</v>
      </c>
      <c r="E14" s="57">
        <v>0</v>
      </c>
      <c r="F14" s="57">
        <v>0</v>
      </c>
      <c r="G14" s="57">
        <v>0</v>
      </c>
      <c r="H14" s="57">
        <v>97753.04</v>
      </c>
      <c r="I14" s="57">
        <v>97753.04</v>
      </c>
      <c r="J14" s="57">
        <v>768446.99</v>
      </c>
      <c r="K14" s="57">
        <v>866200.03</v>
      </c>
    </row>
    <row r="15" spans="1:11" x14ac:dyDescent="0.35">
      <c r="A15" s="31">
        <f t="shared" si="0"/>
        <v>5</v>
      </c>
      <c r="B15" s="29" t="s">
        <v>45</v>
      </c>
      <c r="C15" s="29"/>
      <c r="D15" s="58">
        <v>0</v>
      </c>
      <c r="E15" s="58">
        <v>0</v>
      </c>
      <c r="F15" s="58">
        <v>0</v>
      </c>
      <c r="G15" s="58">
        <v>0</v>
      </c>
      <c r="H15" s="58">
        <v>270530.36895500001</v>
      </c>
      <c r="I15" s="58">
        <v>270530.36895500001</v>
      </c>
      <c r="J15" s="58">
        <v>6400893.2502899989</v>
      </c>
      <c r="K15" s="58">
        <v>6671423.6192449993</v>
      </c>
    </row>
    <row r="16" spans="1:11" x14ac:dyDescent="0.35">
      <c r="A16" s="31">
        <f t="shared" si="0"/>
        <v>6</v>
      </c>
      <c r="B16" s="29" t="s">
        <v>46</v>
      </c>
      <c r="C16" s="29"/>
      <c r="D16" s="57">
        <v>0</v>
      </c>
      <c r="E16" s="57">
        <v>0</v>
      </c>
      <c r="F16" s="57">
        <v>0</v>
      </c>
      <c r="G16" s="57">
        <v>0</v>
      </c>
      <c r="H16" s="57">
        <v>6400676.4278349997</v>
      </c>
      <c r="I16" s="57">
        <v>6400676.4278349997</v>
      </c>
      <c r="J16" s="57">
        <v>26151636.344654988</v>
      </c>
      <c r="K16" s="57">
        <v>32552312.772489991</v>
      </c>
    </row>
    <row r="17" spans="1:11" x14ac:dyDescent="0.35">
      <c r="A17" s="31">
        <f t="shared" si="0"/>
        <v>7</v>
      </c>
      <c r="B17" s="29"/>
      <c r="C17" s="29"/>
      <c r="D17" s="57"/>
      <c r="E17" s="57"/>
      <c r="F17" s="57"/>
      <c r="G17" s="57"/>
      <c r="H17" s="57"/>
      <c r="I17" s="57"/>
      <c r="J17" s="57"/>
      <c r="K17" s="57"/>
    </row>
    <row r="18" spans="1:11" x14ac:dyDescent="0.35">
      <c r="A18" s="31">
        <f t="shared" si="0"/>
        <v>8</v>
      </c>
      <c r="B18" s="29" t="s">
        <v>47</v>
      </c>
      <c r="C18" s="29"/>
      <c r="D18" s="57">
        <v>0</v>
      </c>
      <c r="E18" s="57">
        <v>0</v>
      </c>
      <c r="F18" s="57">
        <v>0</v>
      </c>
      <c r="G18" s="57">
        <v>0</v>
      </c>
      <c r="H18" s="57">
        <v>6400676.4278349997</v>
      </c>
      <c r="I18" s="57">
        <v>6400676.4278349997</v>
      </c>
      <c r="J18" s="57">
        <v>26151636.344654988</v>
      </c>
      <c r="K18" s="57">
        <v>32552312.772489991</v>
      </c>
    </row>
    <row r="19" spans="1:11" x14ac:dyDescent="0.35">
      <c r="A19" s="31">
        <f t="shared" si="0"/>
        <v>9</v>
      </c>
      <c r="B19" s="29"/>
      <c r="C19" s="29"/>
      <c r="D19" s="57"/>
      <c r="E19" s="57"/>
      <c r="F19" s="57"/>
      <c r="G19" s="57"/>
      <c r="H19" s="57"/>
      <c r="I19" s="57"/>
      <c r="J19" s="57"/>
      <c r="K19" s="57"/>
    </row>
    <row r="20" spans="1:11" x14ac:dyDescent="0.35">
      <c r="A20" s="31">
        <f t="shared" si="0"/>
        <v>10</v>
      </c>
      <c r="B20" s="29" t="s">
        <v>48</v>
      </c>
      <c r="C20" s="41">
        <v>0.21</v>
      </c>
      <c r="D20" s="58">
        <v>0</v>
      </c>
      <c r="E20" s="58">
        <v>0</v>
      </c>
      <c r="F20" s="58">
        <v>0</v>
      </c>
      <c r="G20" s="58">
        <v>0</v>
      </c>
      <c r="H20" s="58">
        <v>-1344142.04984535</v>
      </c>
      <c r="I20" s="58">
        <v>-1344142.04984535</v>
      </c>
      <c r="J20" s="58">
        <v>-5491843.6323775472</v>
      </c>
      <c r="K20" s="58">
        <v>-6835985.6822228981</v>
      </c>
    </row>
    <row r="21" spans="1:11" x14ac:dyDescent="0.35">
      <c r="A21" s="31">
        <f t="shared" si="0"/>
        <v>11</v>
      </c>
      <c r="B21" s="29"/>
      <c r="C21" s="29"/>
      <c r="D21" s="57"/>
      <c r="E21" s="57"/>
      <c r="F21" s="57"/>
      <c r="G21" s="57"/>
      <c r="H21" s="57"/>
      <c r="I21" s="57"/>
      <c r="J21" s="57"/>
      <c r="K21" s="57"/>
    </row>
    <row r="22" spans="1:11" ht="15" thickBot="1" x14ac:dyDescent="0.4">
      <c r="A22" s="31">
        <f t="shared" si="0"/>
        <v>12</v>
      </c>
      <c r="B22" s="42" t="s">
        <v>49</v>
      </c>
      <c r="C22" s="29"/>
      <c r="D22" s="59">
        <v>0</v>
      </c>
      <c r="E22" s="59">
        <v>0</v>
      </c>
      <c r="F22" s="59">
        <v>0</v>
      </c>
      <c r="G22" s="59">
        <v>0</v>
      </c>
      <c r="H22" s="59">
        <v>-5056534.3779896498</v>
      </c>
      <c r="I22" s="59">
        <v>-5056534.3779896498</v>
      </c>
      <c r="J22" s="59">
        <v>-20659792.712277442</v>
      </c>
      <c r="K22" s="59">
        <v>-25716327.090267092</v>
      </c>
    </row>
    <row r="23" spans="1:11" ht="15" thickTop="1" x14ac:dyDescent="0.35">
      <c r="A23" s="31">
        <f t="shared" si="0"/>
        <v>13</v>
      </c>
      <c r="B23" s="29"/>
      <c r="C23" s="29"/>
      <c r="D23" s="57"/>
      <c r="E23" s="57"/>
      <c r="F23" s="57"/>
      <c r="G23" s="57"/>
      <c r="H23" s="57"/>
      <c r="I23" s="57"/>
      <c r="J23" s="57"/>
      <c r="K23" s="57"/>
    </row>
    <row r="24" spans="1:11" x14ac:dyDescent="0.35">
      <c r="A24" s="31">
        <f t="shared" si="0"/>
        <v>14</v>
      </c>
      <c r="B24" s="29" t="s">
        <v>66</v>
      </c>
      <c r="C24" s="29"/>
      <c r="D24" s="57">
        <v>0</v>
      </c>
      <c r="E24" s="57">
        <v>0</v>
      </c>
      <c r="F24" s="57">
        <v>0</v>
      </c>
      <c r="G24" s="57">
        <v>0</v>
      </c>
      <c r="H24" s="57">
        <v>166513952.52156502</v>
      </c>
      <c r="I24" s="57">
        <v>166513952.52156502</v>
      </c>
      <c r="J24" s="57">
        <v>488013286.23593527</v>
      </c>
      <c r="K24" s="57">
        <v>654527238.75750029</v>
      </c>
    </row>
    <row r="25" spans="1:11" x14ac:dyDescent="0.35">
      <c r="A25" s="31">
        <f t="shared" si="0"/>
        <v>15</v>
      </c>
      <c r="B25" s="29" t="s">
        <v>67</v>
      </c>
      <c r="C25" s="29"/>
      <c r="D25" s="57">
        <v>0</v>
      </c>
      <c r="E25" s="57">
        <v>0</v>
      </c>
      <c r="F25" s="57">
        <v>0</v>
      </c>
      <c r="G25" s="57">
        <v>0</v>
      </c>
      <c r="H25" s="57">
        <v>-1928464.3478649999</v>
      </c>
      <c r="I25" s="57">
        <v>-1928464.3478649999</v>
      </c>
      <c r="J25" s="57">
        <v>-19305405.695099998</v>
      </c>
      <c r="K25" s="57">
        <v>-21233870.042964999</v>
      </c>
    </row>
    <row r="26" spans="1:11" x14ac:dyDescent="0.35">
      <c r="A26" s="31">
        <f t="shared" si="0"/>
        <v>16</v>
      </c>
      <c r="B26" s="29" t="s">
        <v>68</v>
      </c>
      <c r="C26" s="29"/>
      <c r="D26" s="58">
        <v>0</v>
      </c>
      <c r="E26" s="58">
        <v>0</v>
      </c>
      <c r="F26" s="58">
        <v>0</v>
      </c>
      <c r="G26" s="58">
        <v>0</v>
      </c>
      <c r="H26" s="58">
        <v>-1766081.9542999999</v>
      </c>
      <c r="I26" s="58">
        <v>-1766081.9542999999</v>
      </c>
      <c r="J26" s="58">
        <v>-6041782.6460849997</v>
      </c>
      <c r="K26" s="58">
        <v>-7807864.600385</v>
      </c>
    </row>
    <row r="27" spans="1:11" x14ac:dyDescent="0.35">
      <c r="A27" s="31">
        <f t="shared" si="0"/>
        <v>17</v>
      </c>
      <c r="B27" s="42" t="s">
        <v>50</v>
      </c>
      <c r="C27" s="29"/>
      <c r="D27" s="57">
        <v>0</v>
      </c>
      <c r="E27" s="57">
        <v>0</v>
      </c>
      <c r="F27" s="57">
        <v>0</v>
      </c>
      <c r="G27" s="57">
        <v>0</v>
      </c>
      <c r="H27" s="57">
        <v>162819406.21940005</v>
      </c>
      <c r="I27" s="57">
        <v>162819406.21940005</v>
      </c>
      <c r="J27" s="57">
        <v>462666097.89475024</v>
      </c>
      <c r="K27" s="57">
        <v>625485504.11415029</v>
      </c>
    </row>
    <row r="28" spans="1:11" x14ac:dyDescent="0.35">
      <c r="A28" s="31">
        <f t="shared" si="0"/>
        <v>18</v>
      </c>
      <c r="B28" s="29"/>
      <c r="C28" s="29"/>
      <c r="D28" s="57"/>
      <c r="E28" s="57"/>
      <c r="F28" s="57"/>
      <c r="G28" s="57"/>
      <c r="H28" s="57"/>
      <c r="I28" s="57"/>
      <c r="J28" s="57"/>
      <c r="K28" s="57"/>
    </row>
    <row r="29" spans="1:11" ht="18.5" x14ac:dyDescent="0.45">
      <c r="A29" s="31">
        <f t="shared" si="0"/>
        <v>19</v>
      </c>
      <c r="B29" s="37" t="s">
        <v>74</v>
      </c>
      <c r="C29" s="29"/>
      <c r="D29" s="57"/>
      <c r="E29" s="57"/>
      <c r="F29" s="57"/>
      <c r="G29" s="57"/>
      <c r="H29" s="57"/>
      <c r="I29" s="57"/>
      <c r="J29" s="57"/>
      <c r="K29" s="57"/>
    </row>
    <row r="30" spans="1:11" x14ac:dyDescent="0.35">
      <c r="A30" s="31">
        <f t="shared" si="0"/>
        <v>20</v>
      </c>
      <c r="B30" s="29" t="s">
        <v>42</v>
      </c>
      <c r="C30" s="29"/>
      <c r="D30" s="57">
        <v>0</v>
      </c>
      <c r="E30" s="57">
        <v>0</v>
      </c>
      <c r="F30" s="57">
        <v>0</v>
      </c>
      <c r="G30" s="57">
        <v>0</v>
      </c>
      <c r="H30" s="57">
        <v>1837128.3299999998</v>
      </c>
      <c r="I30" s="57">
        <v>1837128.3299999998</v>
      </c>
      <c r="J30" s="57">
        <v>3997892.6900000004</v>
      </c>
      <c r="K30" s="57">
        <v>5835021.0200000005</v>
      </c>
    </row>
    <row r="31" spans="1:11" x14ac:dyDescent="0.35">
      <c r="A31" s="31">
        <f t="shared" si="0"/>
        <v>21</v>
      </c>
      <c r="B31" s="29" t="s">
        <v>43</v>
      </c>
      <c r="C31" s="29"/>
      <c r="D31" s="57">
        <v>0</v>
      </c>
      <c r="E31" s="57">
        <v>0</v>
      </c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</row>
    <row r="32" spans="1:11" x14ac:dyDescent="0.35">
      <c r="A32" s="31">
        <f t="shared" si="0"/>
        <v>22</v>
      </c>
      <c r="B32" s="29" t="s">
        <v>44</v>
      </c>
      <c r="C32" s="29"/>
      <c r="D32" s="57">
        <v>0</v>
      </c>
      <c r="E32" s="57">
        <v>0</v>
      </c>
      <c r="F32" s="57">
        <v>0</v>
      </c>
      <c r="G32" s="57">
        <v>0</v>
      </c>
      <c r="H32" s="57">
        <v>44575.199999999997</v>
      </c>
      <c r="I32" s="57">
        <v>44575.199999999997</v>
      </c>
      <c r="J32" s="57">
        <v>88036.500000000015</v>
      </c>
      <c r="K32" s="57">
        <v>132611.70000000001</v>
      </c>
    </row>
    <row r="33" spans="1:11" x14ac:dyDescent="0.35">
      <c r="A33" s="31">
        <f t="shared" si="0"/>
        <v>23</v>
      </c>
      <c r="B33" s="29" t="s">
        <v>45</v>
      </c>
      <c r="C33" s="29"/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</row>
    <row r="34" spans="1:11" x14ac:dyDescent="0.35">
      <c r="A34" s="31">
        <f t="shared" si="0"/>
        <v>24</v>
      </c>
      <c r="B34" s="29" t="s">
        <v>46</v>
      </c>
      <c r="C34" s="29"/>
      <c r="D34" s="57">
        <v>0</v>
      </c>
      <c r="E34" s="57">
        <v>0</v>
      </c>
      <c r="F34" s="57">
        <v>0</v>
      </c>
      <c r="G34" s="57">
        <v>0</v>
      </c>
      <c r="H34" s="57">
        <v>1881703.5299999998</v>
      </c>
      <c r="I34" s="57">
        <v>1881703.5299999998</v>
      </c>
      <c r="J34" s="57">
        <v>4085929.1900000004</v>
      </c>
      <c r="K34" s="57">
        <v>5967632.7200000007</v>
      </c>
    </row>
    <row r="35" spans="1:11" x14ac:dyDescent="0.35">
      <c r="A35" s="31">
        <f t="shared" si="0"/>
        <v>25</v>
      </c>
      <c r="B35" s="29"/>
      <c r="C35" s="29"/>
      <c r="D35" s="57"/>
      <c r="E35" s="57"/>
      <c r="F35" s="57"/>
      <c r="G35" s="57"/>
      <c r="H35" s="57"/>
      <c r="I35" s="57"/>
      <c r="J35" s="57"/>
      <c r="K35" s="57"/>
    </row>
    <row r="36" spans="1:11" x14ac:dyDescent="0.35">
      <c r="A36" s="31">
        <f t="shared" si="0"/>
        <v>26</v>
      </c>
      <c r="B36" s="29" t="s">
        <v>47</v>
      </c>
      <c r="C36" s="29"/>
      <c r="D36" s="57">
        <v>0</v>
      </c>
      <c r="E36" s="57">
        <v>0</v>
      </c>
      <c r="F36" s="57">
        <v>0</v>
      </c>
      <c r="G36" s="57">
        <v>0</v>
      </c>
      <c r="H36" s="57">
        <v>1881703.5299999998</v>
      </c>
      <c r="I36" s="57">
        <v>1881703.5299999998</v>
      </c>
      <c r="J36" s="57">
        <v>4085929.1900000004</v>
      </c>
      <c r="K36" s="57">
        <v>5967632.7200000007</v>
      </c>
    </row>
    <row r="37" spans="1:11" x14ac:dyDescent="0.35">
      <c r="A37" s="31">
        <f t="shared" si="0"/>
        <v>27</v>
      </c>
      <c r="B37" s="29"/>
      <c r="C37" s="29"/>
      <c r="D37" s="57"/>
      <c r="E37" s="57"/>
      <c r="F37" s="57"/>
      <c r="G37" s="57"/>
      <c r="H37" s="57"/>
      <c r="I37" s="57"/>
      <c r="J37" s="57"/>
      <c r="K37" s="57"/>
    </row>
    <row r="38" spans="1:11" x14ac:dyDescent="0.35">
      <c r="A38" s="31">
        <f t="shared" si="0"/>
        <v>28</v>
      </c>
      <c r="B38" s="29" t="s">
        <v>48</v>
      </c>
      <c r="C38" s="41">
        <v>0.21</v>
      </c>
      <c r="D38" s="58">
        <v>0</v>
      </c>
      <c r="E38" s="58">
        <v>0</v>
      </c>
      <c r="F38" s="58">
        <v>0</v>
      </c>
      <c r="G38" s="58">
        <v>0</v>
      </c>
      <c r="H38" s="58">
        <v>-395157.74129999994</v>
      </c>
      <c r="I38" s="58">
        <v>-395157.74129999994</v>
      </c>
      <c r="J38" s="58">
        <v>-858045.12990000006</v>
      </c>
      <c r="K38" s="58">
        <v>-1253202.8712000002</v>
      </c>
    </row>
    <row r="39" spans="1:11" x14ac:dyDescent="0.35">
      <c r="A39" s="31">
        <f t="shared" si="0"/>
        <v>29</v>
      </c>
      <c r="B39" s="29"/>
      <c r="C39" s="29"/>
      <c r="D39" s="57"/>
      <c r="E39" s="57"/>
      <c r="F39" s="57"/>
      <c r="G39" s="57"/>
      <c r="H39" s="57"/>
      <c r="I39" s="57"/>
      <c r="J39" s="57"/>
      <c r="K39" s="57"/>
    </row>
    <row r="40" spans="1:11" ht="15" thickBot="1" x14ac:dyDescent="0.4">
      <c r="A40" s="31">
        <f t="shared" si="0"/>
        <v>30</v>
      </c>
      <c r="B40" s="42" t="s">
        <v>49</v>
      </c>
      <c r="C40" s="29"/>
      <c r="D40" s="59">
        <v>0</v>
      </c>
      <c r="E40" s="59">
        <v>0</v>
      </c>
      <c r="F40" s="59">
        <v>0</v>
      </c>
      <c r="G40" s="59">
        <v>0</v>
      </c>
      <c r="H40" s="59">
        <v>-1486545.7886999999</v>
      </c>
      <c r="I40" s="59">
        <v>-1486545.7886999999</v>
      </c>
      <c r="J40" s="59">
        <v>-3227884.0601000004</v>
      </c>
      <c r="K40" s="59">
        <v>-4714429.8488000007</v>
      </c>
    </row>
    <row r="41" spans="1:11" ht="15" thickTop="1" x14ac:dyDescent="0.35">
      <c r="A41" s="31">
        <f t="shared" si="0"/>
        <v>31</v>
      </c>
      <c r="B41" s="29"/>
      <c r="C41" s="29"/>
      <c r="D41" s="57"/>
      <c r="E41" s="57"/>
      <c r="F41" s="57"/>
      <c r="G41" s="57"/>
      <c r="H41" s="57"/>
      <c r="I41" s="57"/>
      <c r="J41" s="57"/>
      <c r="K41" s="57"/>
    </row>
    <row r="42" spans="1:11" x14ac:dyDescent="0.35">
      <c r="A42" s="31">
        <f t="shared" si="0"/>
        <v>32</v>
      </c>
      <c r="B42" s="29" t="s">
        <v>66</v>
      </c>
      <c r="C42" s="29"/>
      <c r="D42" s="57">
        <v>0</v>
      </c>
      <c r="E42" s="57">
        <v>0</v>
      </c>
      <c r="F42" s="57">
        <v>0</v>
      </c>
      <c r="G42" s="57">
        <v>0</v>
      </c>
      <c r="H42" s="57">
        <v>58413576.159999996</v>
      </c>
      <c r="I42" s="57">
        <v>58413576.159999996</v>
      </c>
      <c r="J42" s="57">
        <v>128498653.74000001</v>
      </c>
      <c r="K42" s="57">
        <v>186912229.90000001</v>
      </c>
    </row>
    <row r="43" spans="1:11" x14ac:dyDescent="0.35">
      <c r="A43" s="31">
        <f t="shared" si="0"/>
        <v>33</v>
      </c>
      <c r="B43" s="29" t="s">
        <v>67</v>
      </c>
      <c r="C43" s="29"/>
      <c r="D43" s="57">
        <v>0</v>
      </c>
      <c r="E43" s="57">
        <v>0</v>
      </c>
      <c r="F43" s="57">
        <v>0</v>
      </c>
      <c r="G43" s="57">
        <v>0</v>
      </c>
      <c r="H43" s="57">
        <v>-627007.09000000008</v>
      </c>
      <c r="I43" s="57">
        <v>-627007.09000000008</v>
      </c>
      <c r="J43" s="57">
        <v>-3912985.6899999995</v>
      </c>
      <c r="K43" s="57">
        <v>-4539992.7799999993</v>
      </c>
    </row>
    <row r="44" spans="1:11" x14ac:dyDescent="0.35">
      <c r="A44" s="31">
        <f t="shared" si="0"/>
        <v>34</v>
      </c>
      <c r="B44" s="29" t="s">
        <v>68</v>
      </c>
      <c r="C44" s="29"/>
      <c r="D44" s="58">
        <v>0</v>
      </c>
      <c r="E44" s="58">
        <v>0</v>
      </c>
      <c r="F44" s="58">
        <v>0</v>
      </c>
      <c r="G44" s="58">
        <v>0</v>
      </c>
      <c r="H44" s="58">
        <v>4466121.51</v>
      </c>
      <c r="I44" s="58">
        <v>4466121.51</v>
      </c>
      <c r="J44" s="58">
        <v>8804158.3499999996</v>
      </c>
      <c r="K44" s="58">
        <v>13270279.859999999</v>
      </c>
    </row>
    <row r="45" spans="1:11" x14ac:dyDescent="0.35">
      <c r="A45" s="31">
        <f t="shared" si="0"/>
        <v>35</v>
      </c>
      <c r="B45" s="42" t="s">
        <v>50</v>
      </c>
      <c r="C45" s="29"/>
      <c r="D45" s="57">
        <v>0</v>
      </c>
      <c r="E45" s="57">
        <v>0</v>
      </c>
      <c r="F45" s="57">
        <v>0</v>
      </c>
      <c r="G45" s="57">
        <v>0</v>
      </c>
      <c r="H45" s="57">
        <v>62252690.579999991</v>
      </c>
      <c r="I45" s="57">
        <v>62252690.579999991</v>
      </c>
      <c r="J45" s="57">
        <v>133389826.40000001</v>
      </c>
      <c r="K45" s="57">
        <v>195642516.98000002</v>
      </c>
    </row>
    <row r="46" spans="1:11" x14ac:dyDescent="0.35">
      <c r="A46" s="31">
        <f t="shared" si="0"/>
        <v>36</v>
      </c>
      <c r="B46" s="29"/>
      <c r="C46" s="29"/>
      <c r="D46" s="57"/>
      <c r="E46" s="57"/>
      <c r="F46" s="57"/>
      <c r="G46" s="57"/>
      <c r="H46" s="57"/>
      <c r="I46" s="57"/>
      <c r="J46" s="57"/>
      <c r="K46" s="57"/>
    </row>
    <row r="47" spans="1:11" ht="18.5" x14ac:dyDescent="0.45">
      <c r="A47" s="31">
        <f t="shared" si="0"/>
        <v>37</v>
      </c>
      <c r="B47" s="37" t="s">
        <v>69</v>
      </c>
      <c r="C47" s="29"/>
      <c r="D47" s="57"/>
      <c r="E47" s="57"/>
      <c r="F47" s="57"/>
      <c r="G47" s="57"/>
      <c r="H47" s="57"/>
      <c r="I47" s="57"/>
      <c r="J47" s="57"/>
      <c r="K47" s="57"/>
    </row>
    <row r="48" spans="1:11" x14ac:dyDescent="0.35">
      <c r="A48" s="31">
        <f t="shared" si="0"/>
        <v>38</v>
      </c>
      <c r="B48" s="29" t="s">
        <v>42</v>
      </c>
      <c r="C48" s="29"/>
      <c r="D48" s="57">
        <v>0</v>
      </c>
      <c r="E48" s="57">
        <v>0</v>
      </c>
      <c r="F48" s="57">
        <v>0</v>
      </c>
      <c r="G48" s="57">
        <v>0</v>
      </c>
      <c r="H48" s="57">
        <v>669880.6</v>
      </c>
      <c r="I48" s="57">
        <v>669880.6</v>
      </c>
      <c r="J48" s="57">
        <v>10196902.23</v>
      </c>
      <c r="K48" s="57">
        <v>10866782.83</v>
      </c>
    </row>
    <row r="49" spans="1:11" x14ac:dyDescent="0.35">
      <c r="A49" s="31">
        <f t="shared" si="0"/>
        <v>39</v>
      </c>
      <c r="B49" s="29" t="s">
        <v>43</v>
      </c>
      <c r="C49" s="29"/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</row>
    <row r="50" spans="1:11" x14ac:dyDescent="0.35">
      <c r="A50" s="31">
        <f t="shared" si="0"/>
        <v>40</v>
      </c>
      <c r="B50" s="29" t="s">
        <v>44</v>
      </c>
      <c r="C50" s="29"/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</row>
    <row r="51" spans="1:11" x14ac:dyDescent="0.35">
      <c r="A51" s="31">
        <f t="shared" si="0"/>
        <v>41</v>
      </c>
      <c r="B51" s="29" t="s">
        <v>45</v>
      </c>
      <c r="C51" s="29"/>
      <c r="D51" s="58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461782.42264</v>
      </c>
      <c r="K51" s="58">
        <v>461782.42264</v>
      </c>
    </row>
    <row r="52" spans="1:11" x14ac:dyDescent="0.35">
      <c r="A52" s="31">
        <f t="shared" si="0"/>
        <v>42</v>
      </c>
      <c r="B52" s="29" t="s">
        <v>46</v>
      </c>
      <c r="C52" s="29"/>
      <c r="D52" s="57">
        <v>0</v>
      </c>
      <c r="E52" s="57">
        <v>0</v>
      </c>
      <c r="F52" s="57">
        <v>0</v>
      </c>
      <c r="G52" s="57">
        <v>0</v>
      </c>
      <c r="H52" s="57">
        <v>669880.6</v>
      </c>
      <c r="I52" s="57">
        <v>669880.6</v>
      </c>
      <c r="J52" s="57">
        <v>10658684.65264</v>
      </c>
      <c r="K52" s="57">
        <v>11328565.25264</v>
      </c>
    </row>
    <row r="53" spans="1:11" x14ac:dyDescent="0.35">
      <c r="A53" s="31">
        <f t="shared" si="0"/>
        <v>43</v>
      </c>
      <c r="B53" s="29"/>
      <c r="C53" s="29"/>
      <c r="D53" s="57"/>
      <c r="E53" s="57"/>
      <c r="F53" s="57"/>
      <c r="G53" s="57"/>
      <c r="H53" s="57"/>
      <c r="I53" s="57"/>
      <c r="J53" s="57"/>
      <c r="K53" s="57"/>
    </row>
    <row r="54" spans="1:11" x14ac:dyDescent="0.35">
      <c r="A54" s="31">
        <f t="shared" si="0"/>
        <v>44</v>
      </c>
      <c r="B54" s="29" t="s">
        <v>47</v>
      </c>
      <c r="C54" s="29"/>
      <c r="D54" s="57">
        <v>0</v>
      </c>
      <c r="E54" s="57">
        <v>0</v>
      </c>
      <c r="F54" s="57">
        <v>0</v>
      </c>
      <c r="G54" s="57">
        <v>0</v>
      </c>
      <c r="H54" s="57">
        <v>669880.6</v>
      </c>
      <c r="I54" s="57">
        <v>669880.6</v>
      </c>
      <c r="J54" s="57">
        <v>10658684.65264</v>
      </c>
      <c r="K54" s="57">
        <v>11328565.25264</v>
      </c>
    </row>
    <row r="55" spans="1:11" x14ac:dyDescent="0.35">
      <c r="A55" s="31">
        <f t="shared" si="0"/>
        <v>45</v>
      </c>
      <c r="B55" s="29"/>
      <c r="C55" s="29"/>
      <c r="D55" s="57"/>
      <c r="E55" s="57"/>
      <c r="F55" s="57"/>
      <c r="G55" s="57"/>
      <c r="H55" s="57"/>
      <c r="I55" s="57"/>
      <c r="J55" s="57"/>
      <c r="K55" s="57"/>
    </row>
    <row r="56" spans="1:11" x14ac:dyDescent="0.35">
      <c r="A56" s="31">
        <f t="shared" si="0"/>
        <v>46</v>
      </c>
      <c r="B56" s="29" t="s">
        <v>48</v>
      </c>
      <c r="C56" s="41">
        <v>0.21</v>
      </c>
      <c r="D56" s="58">
        <v>0</v>
      </c>
      <c r="E56" s="58">
        <v>0</v>
      </c>
      <c r="F56" s="58">
        <v>0</v>
      </c>
      <c r="G56" s="58">
        <v>0</v>
      </c>
      <c r="H56" s="58">
        <v>-140674.92599999998</v>
      </c>
      <c r="I56" s="58">
        <v>-140674.92599999998</v>
      </c>
      <c r="J56" s="58">
        <v>-2238323.7770543997</v>
      </c>
      <c r="K56" s="58">
        <v>-2378998.7030543997</v>
      </c>
    </row>
    <row r="57" spans="1:11" x14ac:dyDescent="0.35">
      <c r="A57" s="31">
        <f t="shared" si="0"/>
        <v>47</v>
      </c>
      <c r="B57" s="29"/>
      <c r="C57" s="29"/>
      <c r="D57" s="57"/>
      <c r="E57" s="57"/>
      <c r="F57" s="57"/>
      <c r="G57" s="57"/>
      <c r="H57" s="57"/>
      <c r="I57" s="57"/>
      <c r="J57" s="57"/>
      <c r="K57" s="57"/>
    </row>
    <row r="58" spans="1:11" ht="15" thickBot="1" x14ac:dyDescent="0.4">
      <c r="A58" s="31">
        <f t="shared" si="0"/>
        <v>48</v>
      </c>
      <c r="B58" s="42" t="s">
        <v>49</v>
      </c>
      <c r="C58" s="29"/>
      <c r="D58" s="59">
        <v>0</v>
      </c>
      <c r="E58" s="59">
        <v>0</v>
      </c>
      <c r="F58" s="59">
        <v>0</v>
      </c>
      <c r="G58" s="59">
        <v>0</v>
      </c>
      <c r="H58" s="59">
        <v>-529205.674</v>
      </c>
      <c r="I58" s="59">
        <v>-529205.674</v>
      </c>
      <c r="J58" s="59">
        <v>-8420360.8755856007</v>
      </c>
      <c r="K58" s="59">
        <v>-8949566.5495855995</v>
      </c>
    </row>
    <row r="59" spans="1:11" ht="15" thickTop="1" x14ac:dyDescent="0.35">
      <c r="A59" s="31">
        <f t="shared" si="0"/>
        <v>49</v>
      </c>
      <c r="B59" s="29"/>
      <c r="C59" s="29"/>
      <c r="D59" s="57"/>
      <c r="E59" s="57"/>
      <c r="F59" s="57"/>
      <c r="G59" s="57"/>
      <c r="H59" s="57"/>
      <c r="I59" s="57"/>
      <c r="J59" s="57"/>
      <c r="K59" s="57"/>
    </row>
    <row r="60" spans="1:11" x14ac:dyDescent="0.35">
      <c r="A60" s="31">
        <f t="shared" si="0"/>
        <v>50</v>
      </c>
      <c r="B60" s="29" t="s">
        <v>66</v>
      </c>
      <c r="C60" s="29"/>
      <c r="D60" s="57">
        <v>0</v>
      </c>
      <c r="E60" s="57">
        <v>0</v>
      </c>
      <c r="F60" s="57">
        <v>0</v>
      </c>
      <c r="G60" s="57">
        <v>0</v>
      </c>
      <c r="H60" s="57">
        <v>32685474.269999996</v>
      </c>
      <c r="I60" s="57">
        <v>32685474.269999996</v>
      </c>
      <c r="J60" s="57">
        <v>446418402.20912504</v>
      </c>
      <c r="K60" s="57">
        <v>479103876.47912502</v>
      </c>
    </row>
    <row r="61" spans="1:11" x14ac:dyDescent="0.35">
      <c r="A61" s="31">
        <f t="shared" si="0"/>
        <v>51</v>
      </c>
      <c r="B61" s="29" t="s">
        <v>67</v>
      </c>
      <c r="C61" s="29"/>
      <c r="D61" s="57">
        <v>0</v>
      </c>
      <c r="E61" s="57">
        <v>0</v>
      </c>
      <c r="F61" s="57">
        <v>0</v>
      </c>
      <c r="G61" s="57">
        <v>0</v>
      </c>
      <c r="H61" s="57">
        <v>-69214.33</v>
      </c>
      <c r="I61" s="57">
        <v>-69214.33</v>
      </c>
      <c r="J61" s="57">
        <v>-6032352.1187500004</v>
      </c>
      <c r="K61" s="57">
        <v>-6101566.4487500004</v>
      </c>
    </row>
    <row r="62" spans="1:11" x14ac:dyDescent="0.35">
      <c r="A62" s="31">
        <f t="shared" si="0"/>
        <v>52</v>
      </c>
      <c r="B62" s="29" t="s">
        <v>68</v>
      </c>
      <c r="C62" s="29"/>
      <c r="D62" s="58">
        <v>0</v>
      </c>
      <c r="E62" s="58">
        <v>0</v>
      </c>
      <c r="F62" s="58">
        <v>0</v>
      </c>
      <c r="G62" s="58">
        <v>0</v>
      </c>
      <c r="H62" s="58">
        <v>-1717398.14</v>
      </c>
      <c r="I62" s="58">
        <v>-1717398.14</v>
      </c>
      <c r="J62" s="58">
        <v>-5014087.9002050003</v>
      </c>
      <c r="K62" s="58">
        <v>-6731486.040205</v>
      </c>
    </row>
    <row r="63" spans="1:11" x14ac:dyDescent="0.35">
      <c r="A63" s="31">
        <f t="shared" si="0"/>
        <v>53</v>
      </c>
      <c r="B63" s="42" t="s">
        <v>50</v>
      </c>
      <c r="C63" s="29"/>
      <c r="D63" s="57">
        <v>0</v>
      </c>
      <c r="E63" s="57">
        <v>0</v>
      </c>
      <c r="F63" s="57">
        <v>0</v>
      </c>
      <c r="G63" s="57">
        <v>0</v>
      </c>
      <c r="H63" s="57">
        <v>30898861.799999997</v>
      </c>
      <c r="I63" s="57">
        <v>30898861.799999997</v>
      </c>
      <c r="J63" s="57">
        <v>435371962.19017005</v>
      </c>
      <c r="K63" s="57">
        <v>466270823.99017</v>
      </c>
    </row>
    <row r="64" spans="1:11" x14ac:dyDescent="0.35">
      <c r="A64" s="31">
        <f t="shared" si="0"/>
        <v>54</v>
      </c>
      <c r="B64" s="29"/>
      <c r="C64" s="29"/>
      <c r="D64" s="57"/>
      <c r="E64" s="57"/>
      <c r="F64" s="57"/>
      <c r="G64" s="57"/>
      <c r="H64" s="57"/>
      <c r="I64" s="57"/>
      <c r="J64" s="57"/>
      <c r="K64" s="57"/>
    </row>
    <row r="65" spans="1:11" ht="18.5" x14ac:dyDescent="0.45">
      <c r="A65" s="31">
        <f t="shared" si="0"/>
        <v>55</v>
      </c>
      <c r="B65" s="37" t="s">
        <v>70</v>
      </c>
      <c r="C65" s="29"/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</row>
    <row r="66" spans="1:11" x14ac:dyDescent="0.35">
      <c r="A66" s="31">
        <f t="shared" si="0"/>
        <v>56</v>
      </c>
      <c r="B66" s="29" t="s">
        <v>42</v>
      </c>
      <c r="C66" s="29"/>
      <c r="D66" s="57">
        <v>0</v>
      </c>
      <c r="E66" s="57">
        <v>0</v>
      </c>
      <c r="F66" s="57">
        <v>0</v>
      </c>
      <c r="G66" s="57">
        <v>0</v>
      </c>
      <c r="H66" s="57">
        <v>1902729.2100000002</v>
      </c>
      <c r="I66" s="57">
        <v>1902729.2100000002</v>
      </c>
      <c r="J66" s="57">
        <v>7696925.2200000016</v>
      </c>
      <c r="K66" s="57">
        <v>9599654.4300000016</v>
      </c>
    </row>
    <row r="67" spans="1:11" x14ac:dyDescent="0.35">
      <c r="A67" s="31">
        <f t="shared" si="0"/>
        <v>57</v>
      </c>
      <c r="B67" s="29" t="s">
        <v>43</v>
      </c>
      <c r="C67" s="29"/>
      <c r="D67" s="57">
        <v>0</v>
      </c>
      <c r="E67" s="57">
        <v>0</v>
      </c>
      <c r="F67" s="57">
        <v>0</v>
      </c>
      <c r="G67" s="57">
        <v>0</v>
      </c>
      <c r="H67" s="57">
        <v>110891.08415</v>
      </c>
      <c r="I67" s="57">
        <v>110891.08415</v>
      </c>
      <c r="J67" s="57">
        <v>1896880.3430499998</v>
      </c>
      <c r="K67" s="57">
        <v>2007771.4271999998</v>
      </c>
    </row>
    <row r="68" spans="1:11" x14ac:dyDescent="0.35">
      <c r="A68" s="31">
        <f t="shared" si="0"/>
        <v>58</v>
      </c>
      <c r="B68" s="29" t="s">
        <v>44</v>
      </c>
      <c r="C68" s="29"/>
      <c r="D68" s="57">
        <v>0</v>
      </c>
      <c r="E68" s="57">
        <v>0</v>
      </c>
      <c r="F68" s="57">
        <v>0</v>
      </c>
      <c r="G68" s="57">
        <v>0</v>
      </c>
      <c r="H68" s="57">
        <v>1215588.8</v>
      </c>
      <c r="I68" s="57">
        <v>1215588.8</v>
      </c>
      <c r="J68" s="57">
        <v>11020720.199999999</v>
      </c>
      <c r="K68" s="57">
        <v>12236309</v>
      </c>
    </row>
    <row r="69" spans="1:11" x14ac:dyDescent="0.35">
      <c r="A69" s="31">
        <f t="shared" si="0"/>
        <v>59</v>
      </c>
      <c r="B69" s="29" t="s">
        <v>45</v>
      </c>
      <c r="C69" s="29"/>
      <c r="D69" s="58">
        <v>0</v>
      </c>
      <c r="E69" s="58">
        <v>0</v>
      </c>
      <c r="F69" s="58">
        <v>0</v>
      </c>
      <c r="G69" s="58">
        <v>0</v>
      </c>
      <c r="H69" s="58">
        <v>1298841.3680549997</v>
      </c>
      <c r="I69" s="58">
        <v>1298841.3680549997</v>
      </c>
      <c r="J69" s="58">
        <v>9312895.0822599996</v>
      </c>
      <c r="K69" s="58">
        <v>10611736.450314999</v>
      </c>
    </row>
    <row r="70" spans="1:11" x14ac:dyDescent="0.35">
      <c r="A70" s="31">
        <f t="shared" si="0"/>
        <v>60</v>
      </c>
      <c r="B70" s="29" t="s">
        <v>46</v>
      </c>
      <c r="C70" s="29"/>
      <c r="D70" s="57">
        <v>0</v>
      </c>
      <c r="E70" s="57">
        <v>0</v>
      </c>
      <c r="F70" s="57">
        <v>0</v>
      </c>
      <c r="G70" s="57">
        <v>0</v>
      </c>
      <c r="H70" s="57">
        <v>4528050.4622050002</v>
      </c>
      <c r="I70" s="57">
        <v>4528050.4622050002</v>
      </c>
      <c r="J70" s="57">
        <v>29927420.845310003</v>
      </c>
      <c r="K70" s="57">
        <v>34455471.307514995</v>
      </c>
    </row>
    <row r="71" spans="1:11" x14ac:dyDescent="0.35">
      <c r="A71" s="31">
        <f t="shared" si="0"/>
        <v>61</v>
      </c>
      <c r="B71" s="29"/>
      <c r="C71" s="29"/>
      <c r="D71" s="57"/>
      <c r="E71" s="57"/>
      <c r="F71" s="57"/>
      <c r="G71" s="57"/>
      <c r="H71" s="57"/>
      <c r="I71" s="57"/>
      <c r="J71" s="57"/>
      <c r="K71" s="57"/>
    </row>
    <row r="72" spans="1:11" x14ac:dyDescent="0.35">
      <c r="A72" s="31">
        <f t="shared" si="0"/>
        <v>62</v>
      </c>
      <c r="B72" s="29" t="s">
        <v>47</v>
      </c>
      <c r="C72" s="29"/>
      <c r="D72" s="57">
        <v>0</v>
      </c>
      <c r="E72" s="57">
        <v>0</v>
      </c>
      <c r="F72" s="57">
        <v>0</v>
      </c>
      <c r="G72" s="57">
        <v>0</v>
      </c>
      <c r="H72" s="57">
        <v>4528050.4622050002</v>
      </c>
      <c r="I72" s="57">
        <v>4528050.4622050002</v>
      </c>
      <c r="J72" s="57">
        <v>29927420.845310003</v>
      </c>
      <c r="K72" s="57">
        <v>34455471.307514995</v>
      </c>
    </row>
    <row r="73" spans="1:11" x14ac:dyDescent="0.35">
      <c r="A73" s="31">
        <f t="shared" si="0"/>
        <v>63</v>
      </c>
      <c r="B73" s="29"/>
      <c r="C73" s="29"/>
      <c r="D73" s="57"/>
      <c r="E73" s="57"/>
      <c r="F73" s="57"/>
      <c r="G73" s="57"/>
      <c r="H73" s="57"/>
      <c r="I73" s="57"/>
      <c r="J73" s="57"/>
      <c r="K73" s="57"/>
    </row>
    <row r="74" spans="1:11" x14ac:dyDescent="0.35">
      <c r="A74" s="31">
        <f t="shared" si="0"/>
        <v>64</v>
      </c>
      <c r="B74" s="29" t="s">
        <v>48</v>
      </c>
      <c r="C74" s="41">
        <v>0.21</v>
      </c>
      <c r="D74" s="58">
        <v>0</v>
      </c>
      <c r="E74" s="58">
        <v>0</v>
      </c>
      <c r="F74" s="58">
        <v>0</v>
      </c>
      <c r="G74" s="58">
        <v>0</v>
      </c>
      <c r="H74" s="58">
        <v>-950890.59706305002</v>
      </c>
      <c r="I74" s="58">
        <v>-950890.59706305002</v>
      </c>
      <c r="J74" s="58">
        <v>-6284758.3775150999</v>
      </c>
      <c r="K74" s="58">
        <v>-7235648.9745781487</v>
      </c>
    </row>
    <row r="75" spans="1:11" x14ac:dyDescent="0.35">
      <c r="A75" s="31">
        <f t="shared" si="0"/>
        <v>65</v>
      </c>
      <c r="B75" s="29"/>
      <c r="C75" s="29"/>
      <c r="D75" s="57"/>
      <c r="E75" s="57"/>
      <c r="F75" s="57"/>
      <c r="G75" s="57"/>
      <c r="H75" s="57"/>
      <c r="I75" s="57"/>
      <c r="J75" s="57"/>
      <c r="K75" s="57"/>
    </row>
    <row r="76" spans="1:11" ht="15" thickBot="1" x14ac:dyDescent="0.4">
      <c r="A76" s="31">
        <f t="shared" si="0"/>
        <v>66</v>
      </c>
      <c r="B76" s="42" t="s">
        <v>49</v>
      </c>
      <c r="C76" s="29"/>
      <c r="D76" s="59">
        <v>0</v>
      </c>
      <c r="E76" s="59">
        <v>0</v>
      </c>
      <c r="F76" s="59">
        <v>0</v>
      </c>
      <c r="G76" s="59">
        <v>0</v>
      </c>
      <c r="H76" s="59">
        <v>-3577159.8651419501</v>
      </c>
      <c r="I76" s="59">
        <v>-3577159.8651419501</v>
      </c>
      <c r="J76" s="59">
        <v>-23642662.467794903</v>
      </c>
      <c r="K76" s="59">
        <v>-27219822.332936846</v>
      </c>
    </row>
    <row r="77" spans="1:11" ht="15" thickTop="1" x14ac:dyDescent="0.35">
      <c r="A77" s="31">
        <f t="shared" ref="A77:A99" si="1">A76+1</f>
        <v>67</v>
      </c>
      <c r="B77" s="29"/>
      <c r="C77" s="29"/>
      <c r="D77" s="57"/>
      <c r="E77" s="57"/>
      <c r="F77" s="57"/>
      <c r="G77" s="57"/>
      <c r="H77" s="57"/>
      <c r="I77" s="57"/>
      <c r="J77" s="57"/>
      <c r="K77" s="57"/>
    </row>
    <row r="78" spans="1:11" x14ac:dyDescent="0.35">
      <c r="A78" s="31">
        <f t="shared" si="1"/>
        <v>68</v>
      </c>
      <c r="B78" s="29" t="s">
        <v>66</v>
      </c>
      <c r="C78" s="29"/>
      <c r="D78" s="57">
        <v>0</v>
      </c>
      <c r="E78" s="57">
        <v>0</v>
      </c>
      <c r="F78" s="57">
        <v>0</v>
      </c>
      <c r="G78" s="57">
        <v>0</v>
      </c>
      <c r="H78" s="57">
        <v>55142914.73618</v>
      </c>
      <c r="I78" s="57">
        <v>55142914.73618</v>
      </c>
      <c r="J78" s="57">
        <v>296849170.94434011</v>
      </c>
      <c r="K78" s="57">
        <v>351992085.68052012</v>
      </c>
    </row>
    <row r="79" spans="1:11" x14ac:dyDescent="0.35">
      <c r="A79" s="31">
        <f t="shared" si="1"/>
        <v>69</v>
      </c>
      <c r="B79" s="29" t="s">
        <v>67</v>
      </c>
      <c r="C79" s="29"/>
      <c r="D79" s="57">
        <v>0</v>
      </c>
      <c r="E79" s="57">
        <v>0</v>
      </c>
      <c r="F79" s="57">
        <v>0</v>
      </c>
      <c r="G79" s="57">
        <v>0</v>
      </c>
      <c r="H79" s="57">
        <v>-1107051.0893949999</v>
      </c>
      <c r="I79" s="57">
        <v>-1107051.0893949999</v>
      </c>
      <c r="J79" s="57">
        <v>-19746564.899455</v>
      </c>
      <c r="K79" s="57">
        <v>-20853615.988850001</v>
      </c>
    </row>
    <row r="80" spans="1:11" x14ac:dyDescent="0.35">
      <c r="A80" s="31">
        <f t="shared" si="1"/>
        <v>70</v>
      </c>
      <c r="B80" s="29" t="s">
        <v>68</v>
      </c>
      <c r="C80" s="29"/>
      <c r="D80" s="58">
        <v>0</v>
      </c>
      <c r="E80" s="58">
        <v>0</v>
      </c>
      <c r="F80" s="58">
        <v>0</v>
      </c>
      <c r="G80" s="58">
        <v>0</v>
      </c>
      <c r="H80" s="58">
        <v>-984363.74535999971</v>
      </c>
      <c r="I80" s="58">
        <v>-984363.74535999971</v>
      </c>
      <c r="J80" s="58">
        <v>-5007091.3301500008</v>
      </c>
      <c r="K80" s="58">
        <v>-5991455.0755100008</v>
      </c>
    </row>
    <row r="81" spans="1:11" x14ac:dyDescent="0.35">
      <c r="A81" s="31">
        <f t="shared" si="1"/>
        <v>71</v>
      </c>
      <c r="B81" s="42" t="s">
        <v>50</v>
      </c>
      <c r="C81" s="29"/>
      <c r="D81" s="57">
        <v>0</v>
      </c>
      <c r="E81" s="57">
        <v>0</v>
      </c>
      <c r="F81" s="57">
        <v>0</v>
      </c>
      <c r="G81" s="57">
        <v>0</v>
      </c>
      <c r="H81" s="57">
        <v>53051499.901424997</v>
      </c>
      <c r="I81" s="57">
        <v>53051499.901424997</v>
      </c>
      <c r="J81" s="57">
        <v>272095514.71473509</v>
      </c>
      <c r="K81" s="57">
        <v>325147014.61616009</v>
      </c>
    </row>
    <row r="82" spans="1:11" x14ac:dyDescent="0.35">
      <c r="A82" s="31">
        <f t="shared" si="1"/>
        <v>72</v>
      </c>
      <c r="B82" s="29"/>
      <c r="C82" s="29"/>
      <c r="D82" s="57"/>
      <c r="E82" s="57"/>
      <c r="F82" s="57"/>
      <c r="G82" s="57"/>
      <c r="H82" s="57"/>
      <c r="I82" s="57"/>
      <c r="J82" s="57"/>
      <c r="K82" s="57"/>
    </row>
    <row r="83" spans="1:11" ht="18.5" x14ac:dyDescent="0.45">
      <c r="A83" s="31">
        <f t="shared" si="1"/>
        <v>73</v>
      </c>
      <c r="B83" s="37" t="s">
        <v>71</v>
      </c>
      <c r="C83" s="29"/>
      <c r="D83" s="57"/>
      <c r="E83" s="57"/>
      <c r="F83" s="57"/>
      <c r="G83" s="57"/>
      <c r="H83" s="57"/>
      <c r="I83" s="57"/>
      <c r="J83" s="57"/>
      <c r="K83" s="57"/>
    </row>
    <row r="84" spans="1:11" x14ac:dyDescent="0.35">
      <c r="A84" s="31">
        <f t="shared" si="1"/>
        <v>74</v>
      </c>
      <c r="B84" s="29" t="s">
        <v>42</v>
      </c>
      <c r="C84" s="29"/>
      <c r="D84" s="57">
        <v>0</v>
      </c>
      <c r="E84" s="57">
        <v>0</v>
      </c>
      <c r="F84" s="57">
        <v>0</v>
      </c>
      <c r="G84" s="57">
        <v>0</v>
      </c>
      <c r="H84" s="57">
        <v>10400151.109999999</v>
      </c>
      <c r="I84" s="57">
        <v>10400151.109999999</v>
      </c>
      <c r="J84" s="57">
        <v>39851430.699999996</v>
      </c>
      <c r="K84" s="57">
        <v>50251581.809999995</v>
      </c>
    </row>
    <row r="85" spans="1:11" x14ac:dyDescent="0.35">
      <c r="A85" s="31">
        <f t="shared" si="1"/>
        <v>75</v>
      </c>
      <c r="B85" s="29" t="s">
        <v>43</v>
      </c>
      <c r="C85" s="29"/>
      <c r="D85" s="57">
        <v>0</v>
      </c>
      <c r="E85" s="57">
        <v>0</v>
      </c>
      <c r="F85" s="57">
        <v>0</v>
      </c>
      <c r="G85" s="57">
        <v>0</v>
      </c>
      <c r="H85" s="57">
        <v>152871.13303</v>
      </c>
      <c r="I85" s="57">
        <v>152871.13303</v>
      </c>
      <c r="J85" s="57">
        <v>2919465.8874149998</v>
      </c>
      <c r="K85" s="57">
        <v>3072337.0204449999</v>
      </c>
    </row>
    <row r="86" spans="1:11" x14ac:dyDescent="0.35">
      <c r="A86" s="31">
        <f t="shared" si="1"/>
        <v>76</v>
      </c>
      <c r="B86" s="29" t="s">
        <v>44</v>
      </c>
      <c r="C86" s="29"/>
      <c r="D86" s="57">
        <v>0</v>
      </c>
      <c r="E86" s="57">
        <v>0</v>
      </c>
      <c r="F86" s="57">
        <v>0</v>
      </c>
      <c r="G86" s="57">
        <v>0</v>
      </c>
      <c r="H86" s="57">
        <v>1357917.04</v>
      </c>
      <c r="I86" s="57">
        <v>1357917.04</v>
      </c>
      <c r="J86" s="57">
        <v>11877203.689999999</v>
      </c>
      <c r="K86" s="57">
        <v>13235120.73</v>
      </c>
    </row>
    <row r="87" spans="1:11" x14ac:dyDescent="0.35">
      <c r="A87" s="31">
        <f t="shared" si="1"/>
        <v>77</v>
      </c>
      <c r="B87" s="29" t="s">
        <v>45</v>
      </c>
      <c r="C87" s="29"/>
      <c r="D87" s="58">
        <v>0</v>
      </c>
      <c r="E87" s="58">
        <v>0</v>
      </c>
      <c r="F87" s="58">
        <v>0</v>
      </c>
      <c r="G87" s="58">
        <v>0</v>
      </c>
      <c r="H87" s="58">
        <v>1569371.7370099998</v>
      </c>
      <c r="I87" s="58">
        <v>1569371.7370099998</v>
      </c>
      <c r="J87" s="58">
        <v>16175570.755189998</v>
      </c>
      <c r="K87" s="58">
        <v>17744942.492199998</v>
      </c>
    </row>
    <row r="88" spans="1:11" x14ac:dyDescent="0.35">
      <c r="A88" s="31">
        <f t="shared" si="1"/>
        <v>78</v>
      </c>
      <c r="B88" s="29" t="s">
        <v>46</v>
      </c>
      <c r="C88" s="29"/>
      <c r="D88" s="57">
        <v>0</v>
      </c>
      <c r="E88" s="57">
        <v>0</v>
      </c>
      <c r="F88" s="57">
        <v>0</v>
      </c>
      <c r="G88" s="57">
        <v>0</v>
      </c>
      <c r="H88" s="57">
        <v>13480311.02004</v>
      </c>
      <c r="I88" s="57">
        <v>13480311.02004</v>
      </c>
      <c r="J88" s="57">
        <v>70823671.032604992</v>
      </c>
      <c r="K88" s="57">
        <v>84303982.052644998</v>
      </c>
    </row>
    <row r="89" spans="1:11" x14ac:dyDescent="0.35">
      <c r="A89" s="31">
        <f t="shared" si="1"/>
        <v>79</v>
      </c>
      <c r="B89" s="29"/>
      <c r="C89" s="29"/>
      <c r="D89" s="57"/>
      <c r="E89" s="57"/>
      <c r="F89" s="57"/>
      <c r="G89" s="57"/>
      <c r="H89" s="57"/>
      <c r="I89" s="57"/>
      <c r="J89" s="57"/>
      <c r="K89" s="57"/>
    </row>
    <row r="90" spans="1:11" x14ac:dyDescent="0.35">
      <c r="A90" s="31">
        <f t="shared" si="1"/>
        <v>80</v>
      </c>
      <c r="B90" s="29" t="s">
        <v>47</v>
      </c>
      <c r="C90" s="29"/>
      <c r="D90" s="57">
        <v>0</v>
      </c>
      <c r="E90" s="57">
        <v>0</v>
      </c>
      <c r="F90" s="57">
        <v>0</v>
      </c>
      <c r="G90" s="57">
        <v>0</v>
      </c>
      <c r="H90" s="57">
        <v>13480311.02004</v>
      </c>
      <c r="I90" s="57">
        <v>13480311.02004</v>
      </c>
      <c r="J90" s="57">
        <v>70823671.032604992</v>
      </c>
      <c r="K90" s="57">
        <v>84303982.052644998</v>
      </c>
    </row>
    <row r="91" spans="1:11" x14ac:dyDescent="0.35">
      <c r="A91" s="31">
        <f t="shared" si="1"/>
        <v>81</v>
      </c>
      <c r="B91" s="29"/>
      <c r="C91" s="29"/>
      <c r="D91" s="57"/>
      <c r="E91" s="57"/>
      <c r="F91" s="57"/>
      <c r="G91" s="57"/>
      <c r="H91" s="57"/>
      <c r="I91" s="57"/>
      <c r="J91" s="57"/>
      <c r="K91" s="57"/>
    </row>
    <row r="92" spans="1:11" x14ac:dyDescent="0.35">
      <c r="A92" s="31">
        <f t="shared" si="1"/>
        <v>82</v>
      </c>
      <c r="B92" s="29" t="s">
        <v>48</v>
      </c>
      <c r="C92" s="41">
        <v>0.21</v>
      </c>
      <c r="D92" s="58">
        <v>0</v>
      </c>
      <c r="E92" s="58">
        <v>0</v>
      </c>
      <c r="F92" s="58">
        <v>0</v>
      </c>
      <c r="G92" s="58">
        <v>0</v>
      </c>
      <c r="H92" s="58">
        <v>-2830865.3142084</v>
      </c>
      <c r="I92" s="58">
        <v>-2830865.3142084</v>
      </c>
      <c r="J92" s="58">
        <v>-14872970.916847048</v>
      </c>
      <c r="K92" s="58">
        <v>-17703836.23105545</v>
      </c>
    </row>
    <row r="93" spans="1:11" x14ac:dyDescent="0.35">
      <c r="A93" s="31">
        <f t="shared" si="1"/>
        <v>83</v>
      </c>
      <c r="B93" s="29"/>
      <c r="C93" s="29"/>
      <c r="D93" s="57"/>
      <c r="E93" s="57"/>
      <c r="F93" s="57"/>
      <c r="G93" s="57"/>
      <c r="H93" s="57"/>
      <c r="I93" s="57"/>
      <c r="J93" s="57"/>
      <c r="K93" s="57"/>
    </row>
    <row r="94" spans="1:11" ht="15" thickBot="1" x14ac:dyDescent="0.4">
      <c r="A94" s="31">
        <f t="shared" si="1"/>
        <v>84</v>
      </c>
      <c r="B94" s="42" t="s">
        <v>49</v>
      </c>
      <c r="C94" s="29"/>
      <c r="D94" s="59">
        <v>0</v>
      </c>
      <c r="E94" s="59">
        <v>0</v>
      </c>
      <c r="F94" s="59">
        <v>0</v>
      </c>
      <c r="G94" s="59">
        <v>0</v>
      </c>
      <c r="H94" s="59">
        <v>-10649445.7058316</v>
      </c>
      <c r="I94" s="59">
        <v>-10649445.7058316</v>
      </c>
      <c r="J94" s="59">
        <v>-55950700.115757942</v>
      </c>
      <c r="K94" s="59">
        <v>-66600145.821589544</v>
      </c>
    </row>
    <row r="95" spans="1:11" ht="15" thickTop="1" x14ac:dyDescent="0.35">
      <c r="A95" s="31">
        <f t="shared" si="1"/>
        <v>85</v>
      </c>
      <c r="B95" s="29"/>
      <c r="C95" s="29"/>
      <c r="D95" s="57"/>
      <c r="E95" s="57"/>
      <c r="F95" s="57"/>
      <c r="G95" s="57"/>
      <c r="H95" s="57"/>
      <c r="I95" s="57"/>
      <c r="J95" s="57"/>
      <c r="K95" s="57"/>
    </row>
    <row r="96" spans="1:11" x14ac:dyDescent="0.35">
      <c r="A96" s="31">
        <f t="shared" si="1"/>
        <v>86</v>
      </c>
      <c r="B96" s="29" t="s">
        <v>66</v>
      </c>
      <c r="C96" s="29"/>
      <c r="D96" s="57">
        <v>0</v>
      </c>
      <c r="E96" s="57">
        <v>0</v>
      </c>
      <c r="F96" s="57">
        <v>0</v>
      </c>
      <c r="G96" s="57">
        <v>0</v>
      </c>
      <c r="H96" s="57">
        <v>312755917.68774498</v>
      </c>
      <c r="I96" s="57">
        <v>312755917.68774498</v>
      </c>
      <c r="J96" s="57">
        <v>1359779513.1294003</v>
      </c>
      <c r="K96" s="57">
        <v>1672535430.8171453</v>
      </c>
    </row>
    <row r="97" spans="1:11" x14ac:dyDescent="0.35">
      <c r="A97" s="31">
        <f t="shared" si="1"/>
        <v>87</v>
      </c>
      <c r="B97" s="29" t="s">
        <v>67</v>
      </c>
      <c r="C97" s="29"/>
      <c r="D97" s="57">
        <v>0</v>
      </c>
      <c r="E97" s="57">
        <v>0</v>
      </c>
      <c r="F97" s="57">
        <v>0</v>
      </c>
      <c r="G97" s="57">
        <v>0</v>
      </c>
      <c r="H97" s="57">
        <v>-3731736.85726</v>
      </c>
      <c r="I97" s="57">
        <v>-3731736.85726</v>
      </c>
      <c r="J97" s="57">
        <v>-48997308.403304994</v>
      </c>
      <c r="K97" s="57">
        <v>-52729045.260564998</v>
      </c>
    </row>
    <row r="98" spans="1:11" x14ac:dyDescent="0.35">
      <c r="A98" s="31">
        <f t="shared" si="1"/>
        <v>88</v>
      </c>
      <c r="B98" s="29" t="s">
        <v>68</v>
      </c>
      <c r="C98" s="29"/>
      <c r="D98" s="58">
        <v>0</v>
      </c>
      <c r="E98" s="58">
        <v>0</v>
      </c>
      <c r="F98" s="58">
        <v>0</v>
      </c>
      <c r="G98" s="58">
        <v>0</v>
      </c>
      <c r="H98" s="58">
        <v>-1722.3296599998139</v>
      </c>
      <c r="I98" s="58">
        <v>-1722.3296599998139</v>
      </c>
      <c r="J98" s="58">
        <v>-7258803.526440002</v>
      </c>
      <c r="K98" s="58">
        <v>-7260525.8561000014</v>
      </c>
    </row>
    <row r="99" spans="1:11" x14ac:dyDescent="0.35">
      <c r="A99" s="31">
        <f t="shared" si="1"/>
        <v>89</v>
      </c>
      <c r="B99" s="42" t="s">
        <v>50</v>
      </c>
      <c r="C99" s="29"/>
      <c r="D99" s="57">
        <v>0</v>
      </c>
      <c r="E99" s="57">
        <v>0</v>
      </c>
      <c r="F99" s="57">
        <v>0</v>
      </c>
      <c r="G99" s="57">
        <v>0</v>
      </c>
      <c r="H99" s="57">
        <v>309022458.50082499</v>
      </c>
      <c r="I99" s="57">
        <v>309022458.50082499</v>
      </c>
      <c r="J99" s="57">
        <v>1303523401.1996553</v>
      </c>
      <c r="K99" s="57">
        <v>1612545859.7004802</v>
      </c>
    </row>
  </sheetData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E1" workbookViewId="0">
      <selection activeCell="L3" sqref="L3"/>
    </sheetView>
  </sheetViews>
  <sheetFormatPr defaultColWidth="8.90625" defaultRowHeight="14.5" x14ac:dyDescent="0.35"/>
  <cols>
    <col min="1" max="1" width="4.6328125" style="14" bestFit="1" customWidth="1"/>
    <col min="2" max="2" width="55.54296875" style="14" bestFit="1" customWidth="1"/>
    <col min="3" max="3" width="4.6328125" style="14" customWidth="1"/>
    <col min="4" max="4" width="16.6328125" style="14" bestFit="1" customWidth="1"/>
    <col min="5" max="11" width="17.453125" style="14" customWidth="1"/>
    <col min="12" max="12" width="20.453125" style="14" bestFit="1" customWidth="1"/>
    <col min="13" max="14" width="17.453125" customWidth="1"/>
    <col min="15" max="31" width="17.453125" style="14" customWidth="1"/>
    <col min="32" max="16384" width="8.90625" style="14"/>
  </cols>
  <sheetData>
    <row r="1" spans="1:12" x14ac:dyDescent="0.35">
      <c r="A1" s="21" t="s">
        <v>0</v>
      </c>
      <c r="B1" s="21"/>
      <c r="L1" s="73" t="s">
        <v>86</v>
      </c>
    </row>
    <row r="2" spans="1:12" ht="15" thickBot="1" x14ac:dyDescent="0.4">
      <c r="A2" s="21" t="s">
        <v>85</v>
      </c>
      <c r="B2" s="21"/>
      <c r="L2" s="28" t="s">
        <v>89</v>
      </c>
    </row>
    <row r="3" spans="1:12" x14ac:dyDescent="0.35">
      <c r="A3" s="21" t="s">
        <v>1</v>
      </c>
      <c r="B3" s="21"/>
    </row>
    <row r="4" spans="1:12" x14ac:dyDescent="0.35">
      <c r="A4" s="21"/>
    </row>
    <row r="5" spans="1:12" x14ac:dyDescent="0.35">
      <c r="A5" s="21" t="s">
        <v>24</v>
      </c>
      <c r="E5" s="15"/>
      <c r="F5" s="15"/>
      <c r="G5" s="15"/>
      <c r="H5" s="15"/>
      <c r="I5" s="15"/>
      <c r="J5" s="15"/>
      <c r="K5" s="15"/>
      <c r="L5" s="15"/>
    </row>
    <row r="6" spans="1:12" x14ac:dyDescent="0.35">
      <c r="A6" s="21"/>
      <c r="E6" s="16" t="s">
        <v>28</v>
      </c>
      <c r="F6" s="16"/>
      <c r="G6" s="16" t="s">
        <v>28</v>
      </c>
      <c r="H6" s="16"/>
      <c r="I6" s="16" t="s">
        <v>27</v>
      </c>
      <c r="J6" s="16"/>
      <c r="K6" s="16" t="s">
        <v>27</v>
      </c>
      <c r="L6" s="16"/>
    </row>
    <row r="7" spans="1:12" x14ac:dyDescent="0.35">
      <c r="D7" s="29"/>
      <c r="E7" s="72" t="s">
        <v>77</v>
      </c>
      <c r="F7" s="60">
        <v>45261</v>
      </c>
      <c r="G7" s="31">
        <v>2024</v>
      </c>
      <c r="H7" s="31" t="s">
        <v>29</v>
      </c>
      <c r="I7" s="31">
        <v>2025</v>
      </c>
      <c r="J7" s="31" t="s">
        <v>29</v>
      </c>
      <c r="K7" s="31">
        <v>2026</v>
      </c>
      <c r="L7" s="31" t="s">
        <v>29</v>
      </c>
    </row>
    <row r="8" spans="1:12" x14ac:dyDescent="0.35">
      <c r="C8" s="17"/>
      <c r="D8" s="33"/>
      <c r="E8" s="31" t="s">
        <v>59</v>
      </c>
      <c r="F8" s="31" t="s">
        <v>29</v>
      </c>
      <c r="G8" s="31" t="s">
        <v>31</v>
      </c>
      <c r="H8" s="31" t="s">
        <v>32</v>
      </c>
      <c r="I8" s="31" t="s">
        <v>33</v>
      </c>
      <c r="J8" s="31" t="s">
        <v>32</v>
      </c>
      <c r="K8" s="31" t="s">
        <v>34</v>
      </c>
      <c r="L8" s="31" t="s">
        <v>32</v>
      </c>
    </row>
    <row r="9" spans="1:12" x14ac:dyDescent="0.35">
      <c r="A9" s="15" t="s">
        <v>2</v>
      </c>
      <c r="B9" s="18"/>
      <c r="C9" s="19"/>
      <c r="D9" s="35"/>
      <c r="E9" s="31" t="s">
        <v>30</v>
      </c>
      <c r="F9" s="31" t="s">
        <v>35</v>
      </c>
      <c r="G9" s="31" t="s">
        <v>30</v>
      </c>
      <c r="H9" s="31" t="s">
        <v>37</v>
      </c>
      <c r="I9" s="31" t="s">
        <v>36</v>
      </c>
      <c r="J9" s="31" t="s">
        <v>38</v>
      </c>
      <c r="K9" s="31" t="s">
        <v>36</v>
      </c>
      <c r="L9" s="31" t="s">
        <v>38</v>
      </c>
    </row>
    <row r="10" spans="1:12" x14ac:dyDescent="0.35">
      <c r="A10" s="20" t="s">
        <v>58</v>
      </c>
      <c r="B10" s="20" t="s">
        <v>39</v>
      </c>
      <c r="C10" s="20"/>
      <c r="D10" s="36"/>
      <c r="E10" s="36" t="s">
        <v>40</v>
      </c>
      <c r="F10" s="36" t="s">
        <v>41</v>
      </c>
      <c r="G10" s="36" t="s">
        <v>40</v>
      </c>
      <c r="H10" s="36" t="s">
        <v>33</v>
      </c>
      <c r="I10" s="36" t="s">
        <v>40</v>
      </c>
      <c r="J10" s="36" t="s">
        <v>33</v>
      </c>
      <c r="K10" s="36" t="s">
        <v>40</v>
      </c>
      <c r="L10" s="36" t="s">
        <v>34</v>
      </c>
    </row>
    <row r="11" spans="1:12" x14ac:dyDescent="0.35">
      <c r="A11" s="15">
        <v>1</v>
      </c>
      <c r="B11" s="21"/>
      <c r="C11" s="19"/>
      <c r="D11" s="19"/>
      <c r="E11" s="19"/>
      <c r="F11" s="19"/>
    </row>
    <row r="12" spans="1:12" x14ac:dyDescent="0.35">
      <c r="A12" s="15">
        <v>2</v>
      </c>
      <c r="B12" s="29" t="s">
        <v>42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-724834.00000000012</v>
      </c>
      <c r="J12" s="39">
        <v>-724834.00000000012</v>
      </c>
      <c r="K12" s="39">
        <v>-1738872.7200000016</v>
      </c>
      <c r="L12" s="39">
        <v>-2463706.7200000016</v>
      </c>
    </row>
    <row r="13" spans="1:12" x14ac:dyDescent="0.35">
      <c r="A13" s="15">
        <v>3</v>
      </c>
      <c r="B13" s="29" t="s">
        <v>43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</row>
    <row r="14" spans="1:12" x14ac:dyDescent="0.35">
      <c r="A14" s="15">
        <v>4</v>
      </c>
      <c r="B14" s="29" t="s">
        <v>44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</row>
    <row r="15" spans="1:12" x14ac:dyDescent="0.35">
      <c r="A15" s="15">
        <v>5</v>
      </c>
      <c r="B15" s="29" t="s">
        <v>45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</row>
    <row r="16" spans="1:12" x14ac:dyDescent="0.35">
      <c r="A16" s="15">
        <v>6</v>
      </c>
      <c r="B16" t="s">
        <v>51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-724834.00000000012</v>
      </c>
      <c r="J16" s="63">
        <v>-724834.00000000012</v>
      </c>
      <c r="K16" s="63">
        <v>-1738872.7200000016</v>
      </c>
      <c r="L16" s="63">
        <v>-2463706.7200000016</v>
      </c>
    </row>
    <row r="17" spans="1:15" x14ac:dyDescent="0.35">
      <c r="A17" s="15">
        <v>7</v>
      </c>
      <c r="B17" t="s">
        <v>52</v>
      </c>
      <c r="D17" s="63">
        <v>0</v>
      </c>
      <c r="E17" s="64">
        <v>0</v>
      </c>
      <c r="F17" s="63">
        <v>0</v>
      </c>
      <c r="G17" s="39">
        <v>0</v>
      </c>
      <c r="H17" s="63">
        <v>0</v>
      </c>
      <c r="I17" s="39">
        <v>0</v>
      </c>
      <c r="J17" s="63">
        <v>0</v>
      </c>
      <c r="K17" s="39">
        <v>0</v>
      </c>
      <c r="L17" s="63">
        <v>0</v>
      </c>
    </row>
    <row r="18" spans="1:15" x14ac:dyDescent="0.35">
      <c r="A18" s="15">
        <v>8</v>
      </c>
      <c r="B18" t="s">
        <v>53</v>
      </c>
      <c r="D18" s="63">
        <v>0</v>
      </c>
      <c r="E18" s="64">
        <v>0</v>
      </c>
      <c r="F18" s="63">
        <v>0</v>
      </c>
      <c r="G18" s="39">
        <v>0</v>
      </c>
      <c r="H18" s="63">
        <v>0</v>
      </c>
      <c r="I18" s="39">
        <v>0</v>
      </c>
      <c r="J18" s="63">
        <v>0</v>
      </c>
      <c r="K18" s="39">
        <v>0</v>
      </c>
      <c r="L18" s="63">
        <v>0</v>
      </c>
    </row>
    <row r="19" spans="1:15" x14ac:dyDescent="0.35">
      <c r="A19" s="15">
        <v>9</v>
      </c>
      <c r="B19" t="s">
        <v>54</v>
      </c>
      <c r="D19" s="40">
        <v>0</v>
      </c>
      <c r="E19" s="65">
        <v>0</v>
      </c>
      <c r="F19" s="40">
        <v>0</v>
      </c>
      <c r="G19" s="65">
        <v>0</v>
      </c>
      <c r="H19" s="40">
        <v>0</v>
      </c>
      <c r="I19" s="65">
        <v>0</v>
      </c>
      <c r="J19" s="40">
        <v>0</v>
      </c>
      <c r="K19" s="65">
        <v>0</v>
      </c>
      <c r="L19" s="40">
        <v>0</v>
      </c>
    </row>
    <row r="20" spans="1:15" x14ac:dyDescent="0.35">
      <c r="A20" s="15">
        <v>10</v>
      </c>
      <c r="B20" t="s">
        <v>55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-724834.00000000012</v>
      </c>
      <c r="J20" s="39">
        <v>-724834.00000000012</v>
      </c>
      <c r="K20" s="39">
        <v>-1738872.7200000016</v>
      </c>
      <c r="L20" s="39">
        <v>-2463706.7200000016</v>
      </c>
    </row>
    <row r="21" spans="1:15" x14ac:dyDescent="0.35">
      <c r="A21" s="15">
        <v>11</v>
      </c>
      <c r="B21" s="29"/>
      <c r="D21" s="39"/>
      <c r="E21" s="39"/>
      <c r="F21" s="39"/>
      <c r="G21" s="39"/>
      <c r="H21" s="39"/>
      <c r="I21" s="39"/>
      <c r="J21" s="39"/>
      <c r="K21" s="39"/>
      <c r="L21" s="39"/>
    </row>
    <row r="22" spans="1:15" x14ac:dyDescent="0.35">
      <c r="A22" s="15">
        <v>12</v>
      </c>
      <c r="B22" s="29" t="s">
        <v>47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-724834.00000000012</v>
      </c>
      <c r="J22" s="39">
        <v>-724834.00000000012</v>
      </c>
      <c r="K22" s="39">
        <v>-1738872.7200000016</v>
      </c>
      <c r="L22" s="39">
        <v>-2463706.7200000016</v>
      </c>
    </row>
    <row r="23" spans="1:15" x14ac:dyDescent="0.35">
      <c r="A23" s="15">
        <v>13</v>
      </c>
      <c r="B23" s="29"/>
      <c r="D23" s="39"/>
      <c r="E23" s="39"/>
      <c r="F23" s="39"/>
      <c r="G23" s="39"/>
      <c r="H23" s="39"/>
      <c r="I23" s="39"/>
      <c r="J23" s="39"/>
      <c r="K23" s="39"/>
      <c r="L23" s="39"/>
    </row>
    <row r="24" spans="1:15" x14ac:dyDescent="0.35">
      <c r="A24" s="15">
        <v>14</v>
      </c>
      <c r="B24" s="29" t="s">
        <v>48</v>
      </c>
      <c r="C24" s="24">
        <v>0.21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152215.14000000001</v>
      </c>
      <c r="J24" s="66">
        <v>152215.14000000001</v>
      </c>
      <c r="K24" s="66">
        <v>365163.27120000031</v>
      </c>
      <c r="L24" s="66">
        <v>517378.41120000032</v>
      </c>
    </row>
    <row r="25" spans="1:15" x14ac:dyDescent="0.35">
      <c r="A25" s="15">
        <v>15</v>
      </c>
      <c r="B25" s="29" t="s">
        <v>75</v>
      </c>
      <c r="C25" s="24"/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-40693.036596844904</v>
      </c>
      <c r="J25" s="67">
        <v>-40693.036596844904</v>
      </c>
      <c r="K25" s="64">
        <v>70567.172671896406</v>
      </c>
      <c r="L25" s="67">
        <v>29874.136075051501</v>
      </c>
    </row>
    <row r="26" spans="1:15" x14ac:dyDescent="0.35">
      <c r="A26" s="15">
        <v>16</v>
      </c>
      <c r="B26" s="29" t="s">
        <v>60</v>
      </c>
      <c r="C26" s="24"/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111522.10340315511</v>
      </c>
      <c r="J26" s="68">
        <v>111522.10340315511</v>
      </c>
      <c r="K26" s="68">
        <v>435730.44387189671</v>
      </c>
      <c r="L26" s="68">
        <v>547252.54727505182</v>
      </c>
    </row>
    <row r="27" spans="1:15" x14ac:dyDescent="0.35">
      <c r="A27" s="15">
        <v>17</v>
      </c>
      <c r="B27" s="29"/>
      <c r="C27" s="24"/>
      <c r="D27" s="64"/>
      <c r="E27" s="64"/>
      <c r="F27" s="64"/>
      <c r="G27" s="64"/>
      <c r="H27" s="64"/>
      <c r="I27" s="64"/>
      <c r="J27" s="64"/>
      <c r="K27" s="64"/>
      <c r="L27" s="64"/>
    </row>
    <row r="28" spans="1:15" ht="15" thickBot="1" x14ac:dyDescent="0.4">
      <c r="A28" s="15">
        <v>18</v>
      </c>
      <c r="B28" s="29" t="s">
        <v>49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613311.89659684501</v>
      </c>
      <c r="J28" s="43">
        <v>613311.89659684501</v>
      </c>
      <c r="K28" s="43">
        <v>1303142.2761281049</v>
      </c>
      <c r="L28" s="43">
        <v>1916454.1727249497</v>
      </c>
    </row>
    <row r="29" spans="1:15" ht="15" thickTop="1" x14ac:dyDescent="0.35">
      <c r="A29" s="15">
        <v>19</v>
      </c>
      <c r="B29" s="29"/>
      <c r="D29" s="64"/>
      <c r="E29" s="64"/>
      <c r="F29" s="64"/>
      <c r="G29" s="64"/>
      <c r="H29" s="64"/>
      <c r="I29" s="64"/>
      <c r="J29" s="64"/>
      <c r="K29" s="64"/>
      <c r="L29" s="64"/>
    </row>
    <row r="30" spans="1:15" x14ac:dyDescent="0.35">
      <c r="A30" s="15">
        <v>20</v>
      </c>
      <c r="B30" t="s">
        <v>56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</row>
    <row r="31" spans="1:15" x14ac:dyDescent="0.35">
      <c r="A31" s="15">
        <v>21</v>
      </c>
      <c r="B31" t="s">
        <v>76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241061.32000000004</v>
      </c>
      <c r="J31" s="64">
        <v>241061.32000000004</v>
      </c>
      <c r="K31" s="64">
        <v>1594270.3699999996</v>
      </c>
      <c r="L31" s="64">
        <v>1835331.6899999997</v>
      </c>
    </row>
    <row r="32" spans="1:15" x14ac:dyDescent="0.35">
      <c r="A32" s="15">
        <v>22</v>
      </c>
      <c r="B32" t="s">
        <v>68</v>
      </c>
      <c r="D32" s="65">
        <v>0</v>
      </c>
      <c r="E32" s="65">
        <v>0</v>
      </c>
      <c r="F32" s="65">
        <v>0</v>
      </c>
      <c r="G32" s="69">
        <v>0</v>
      </c>
      <c r="H32" s="65">
        <v>0</v>
      </c>
      <c r="I32" s="65">
        <v>2251455.3082334995</v>
      </c>
      <c r="J32" s="69">
        <v>2251455.3082334995</v>
      </c>
      <c r="K32" s="65">
        <v>443457.98671758175</v>
      </c>
      <c r="L32" s="69">
        <v>2694913.2949510813</v>
      </c>
      <c r="O32" s="25"/>
    </row>
    <row r="33" spans="1:13" x14ac:dyDescent="0.35">
      <c r="A33" s="15">
        <v>23</v>
      </c>
      <c r="B33" t="s">
        <v>57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2492516.6282334994</v>
      </c>
      <c r="J33" s="64">
        <v>2492516.6282334994</v>
      </c>
      <c r="K33" s="64">
        <v>2037728.3567175814</v>
      </c>
      <c r="L33" s="64">
        <v>4530244.9849510808</v>
      </c>
    </row>
    <row r="34" spans="1:13" x14ac:dyDescent="0.35">
      <c r="A34" s="15">
        <v>24</v>
      </c>
      <c r="B34" s="23"/>
      <c r="D34" s="2"/>
      <c r="E34" s="1"/>
      <c r="F34" s="1"/>
      <c r="G34" s="1"/>
      <c r="H34" s="1"/>
      <c r="I34" s="1"/>
      <c r="J34" s="1"/>
      <c r="K34" s="1"/>
      <c r="L34" s="1"/>
      <c r="M34" s="70"/>
    </row>
    <row r="35" spans="1:13" x14ac:dyDescent="0.35">
      <c r="A35" s="15">
        <v>25</v>
      </c>
      <c r="B35" s="23"/>
      <c r="D35" s="2"/>
      <c r="E35" s="1"/>
      <c r="F35" s="1"/>
      <c r="G35" s="1"/>
      <c r="H35" s="1"/>
      <c r="I35" s="1"/>
      <c r="J35" s="1"/>
      <c r="K35" s="1"/>
      <c r="L35" s="1"/>
      <c r="M35" s="70"/>
    </row>
    <row r="36" spans="1:13" x14ac:dyDescent="0.35">
      <c r="A36" s="15">
        <v>26</v>
      </c>
      <c r="D36" s="2"/>
      <c r="E36" s="71"/>
      <c r="F36" s="71"/>
      <c r="G36" s="71"/>
      <c r="H36" s="71"/>
      <c r="I36" s="71"/>
      <c r="J36" s="71"/>
      <c r="K36" s="71"/>
      <c r="L36" s="71"/>
      <c r="M36" s="70"/>
    </row>
    <row r="37" spans="1:13" x14ac:dyDescent="0.35">
      <c r="A37" s="15">
        <v>27</v>
      </c>
      <c r="E37" s="22"/>
      <c r="F37" s="22"/>
      <c r="G37" s="22"/>
      <c r="H37" s="22"/>
      <c r="I37" s="22"/>
      <c r="J37" s="22"/>
      <c r="K37" s="22"/>
      <c r="L37" s="22"/>
    </row>
    <row r="38" spans="1:13" x14ac:dyDescent="0.35">
      <c r="A38" s="15">
        <v>28</v>
      </c>
      <c r="B38" s="23" t="s">
        <v>61</v>
      </c>
      <c r="C38" s="26" t="s">
        <v>62</v>
      </c>
      <c r="D38" s="26"/>
      <c r="E38" s="27">
        <v>0.34549999999999997</v>
      </c>
      <c r="F38" s="27"/>
    </row>
    <row r="39" spans="1:13" x14ac:dyDescent="0.35">
      <c r="A39" s="15">
        <v>29</v>
      </c>
      <c r="C39" s="26" t="s">
        <v>63</v>
      </c>
      <c r="D39" s="26"/>
      <c r="E39" s="27">
        <v>0.65449999999999997</v>
      </c>
      <c r="F39" s="27"/>
      <c r="H39" s="22"/>
    </row>
    <row r="40" spans="1:13" x14ac:dyDescent="0.35">
      <c r="E40" s="22"/>
      <c r="F40" s="22"/>
      <c r="G40" s="22"/>
      <c r="H40" s="22"/>
      <c r="I40" s="22"/>
      <c r="J40" s="22"/>
      <c r="K40" s="22"/>
      <c r="L40" s="22"/>
    </row>
    <row r="41" spans="1:13" x14ac:dyDescent="0.35">
      <c r="D41" s="13"/>
      <c r="E41" s="13"/>
      <c r="F41" s="13"/>
      <c r="G41" s="13"/>
      <c r="H41" s="13"/>
      <c r="I41" s="13"/>
      <c r="J41" s="13"/>
      <c r="K41" s="13"/>
      <c r="L41" s="13"/>
    </row>
    <row r="43" spans="1:13" x14ac:dyDescent="0.35">
      <c r="E43" s="22"/>
      <c r="F43" s="22"/>
      <c r="G43" s="22"/>
      <c r="H43" s="22"/>
      <c r="I43" s="22"/>
      <c r="J43" s="22"/>
      <c r="K43" s="22"/>
      <c r="L43" s="22"/>
    </row>
    <row r="45" spans="1:13" x14ac:dyDescent="0.35">
      <c r="I45" s="22"/>
      <c r="K45" s="22"/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6D8B80A-679E-46BB-8115-08499845E62C}"/>
</file>

<file path=customXml/itemProps2.xml><?xml version="1.0" encoding="utf-8"?>
<ds:datastoreItem xmlns:ds="http://schemas.openxmlformats.org/officeDocument/2006/customXml" ds:itemID="{13239EC6-169A-4B4F-A998-75C91D97A49F}"/>
</file>

<file path=customXml/itemProps3.xml><?xml version="1.0" encoding="utf-8"?>
<ds:datastoreItem xmlns:ds="http://schemas.openxmlformats.org/officeDocument/2006/customXml" ds:itemID="{F8DD74D9-2E4F-4CE3-A7AB-F18C462622FC}"/>
</file>

<file path=customXml/itemProps4.xml><?xml version="1.0" encoding="utf-8"?>
<ds:datastoreItem xmlns:ds="http://schemas.openxmlformats.org/officeDocument/2006/customXml" ds:itemID="{548DB425-771A-4BCB-B679-0BB533FBB2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SEF-19 Summary</vt:lpstr>
      <vt:lpstr>SEF-19 Prov Proforma</vt:lpstr>
      <vt:lpstr>SEF-19 Retirements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DiMasso, James</dc:creator>
  <cp:lastModifiedBy>Pham, Linh</cp:lastModifiedBy>
  <cp:lastPrinted>2022-08-19T22:05:26Z</cp:lastPrinted>
  <dcterms:created xsi:type="dcterms:W3CDTF">2022-01-18T23:29:11Z</dcterms:created>
  <dcterms:modified xsi:type="dcterms:W3CDTF">2024-02-09T19:15:03Z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