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3040" windowHeight="9975"/>
  </bookViews>
  <sheets>
    <sheet name="AMA to EOP Deprec ADJ" sheetId="3" r:id="rId1"/>
    <sheet name="AMA Original Download" sheetId="8" r:id="rId2"/>
    <sheet name="EOP Original Download" sheetId="7" r:id="rId3"/>
  </sheets>
  <definedNames>
    <definedName name="_xlnm.Print_Area" localSheetId="0">'AMA to EOP Deprec ADJ'!$B$1:$N$129</definedName>
    <definedName name="_xlnm.Print_Area" localSheetId="2">'EOP Original Download'!$B$1:$H$493</definedName>
    <definedName name="_xlnm.Print_Titles" localSheetId="0">'AMA to EOP Deprec ADJ'!$1:$2</definedName>
  </definedNames>
  <calcPr calcId="152511"/>
</workbook>
</file>

<file path=xl/calcChain.xml><?xml version="1.0" encoding="utf-8"?>
<calcChain xmlns="http://schemas.openxmlformats.org/spreadsheetml/2006/main">
  <c r="M15" i="3" l="1"/>
  <c r="C135" i="3" l="1"/>
  <c r="K123" i="3" l="1"/>
  <c r="L14" i="3"/>
  <c r="K14" i="3"/>
  <c r="K113" i="3" l="1"/>
  <c r="L113" i="3"/>
  <c r="K15" i="3" l="1"/>
  <c r="L15" i="3"/>
  <c r="K122" i="3"/>
  <c r="K91" i="3"/>
  <c r="M113" i="3"/>
  <c r="L8" i="3" l="1"/>
  <c r="K8" i="3"/>
  <c r="M8" i="3" s="1"/>
  <c r="K63" i="3" l="1"/>
  <c r="M27" i="3"/>
  <c r="K27" i="3"/>
  <c r="K111" i="3"/>
  <c r="J111" i="3"/>
  <c r="K127" i="3" l="1"/>
  <c r="L108" i="3"/>
  <c r="M108" i="3"/>
  <c r="N108" i="3"/>
  <c r="K108" i="3"/>
  <c r="L94" i="3"/>
  <c r="M94" i="3"/>
  <c r="N94" i="3"/>
  <c r="K94" i="3"/>
  <c r="L75" i="3"/>
  <c r="N75" i="3"/>
  <c r="K75" i="3"/>
  <c r="K50" i="3"/>
  <c r="K37" i="3"/>
  <c r="L27" i="3"/>
  <c r="N27" i="3"/>
  <c r="H27" i="3"/>
  <c r="K9" i="3"/>
  <c r="H64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126" i="3"/>
  <c r="G126" i="3"/>
  <c r="H124" i="3"/>
  <c r="G124" i="3"/>
  <c r="H123" i="3"/>
  <c r="G123" i="3"/>
  <c r="H121" i="3"/>
  <c r="G121" i="3"/>
  <c r="H120" i="3"/>
  <c r="G120" i="3"/>
  <c r="H119" i="3"/>
  <c r="G119" i="3"/>
  <c r="H118" i="3"/>
  <c r="G118" i="3"/>
  <c r="H117" i="3"/>
  <c r="G117" i="3"/>
  <c r="H113" i="3"/>
  <c r="G113" i="3"/>
  <c r="H112" i="3"/>
  <c r="G112" i="3"/>
  <c r="H111" i="3"/>
  <c r="G111" i="3"/>
  <c r="H107" i="3"/>
  <c r="G107" i="3"/>
  <c r="H106" i="3"/>
  <c r="G106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3" i="3"/>
  <c r="G93" i="3"/>
  <c r="H92" i="3"/>
  <c r="G92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G21" i="3"/>
  <c r="H21" i="3"/>
  <c r="G22" i="3"/>
  <c r="H22" i="3"/>
  <c r="G23" i="3"/>
  <c r="H23" i="3"/>
  <c r="G24" i="3"/>
  <c r="H24" i="3"/>
  <c r="G25" i="3"/>
  <c r="H25" i="3"/>
  <c r="G26" i="3"/>
  <c r="H26" i="3"/>
  <c r="H20" i="3"/>
  <c r="G20" i="3"/>
  <c r="F126" i="3"/>
  <c r="E126" i="3"/>
  <c r="F124" i="3"/>
  <c r="E124" i="3"/>
  <c r="F123" i="3"/>
  <c r="E123" i="3"/>
  <c r="F121" i="3"/>
  <c r="E121" i="3"/>
  <c r="F120" i="3"/>
  <c r="E120" i="3"/>
  <c r="F119" i="3"/>
  <c r="E119" i="3"/>
  <c r="F118" i="3"/>
  <c r="E118" i="3"/>
  <c r="F117" i="3"/>
  <c r="E117" i="3"/>
  <c r="F113" i="3"/>
  <c r="E113" i="3"/>
  <c r="F112" i="3"/>
  <c r="E112" i="3"/>
  <c r="F111" i="3"/>
  <c r="E111" i="3"/>
  <c r="F107" i="3"/>
  <c r="E107" i="3"/>
  <c r="F106" i="3"/>
  <c r="E106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3" i="3"/>
  <c r="E93" i="3"/>
  <c r="F92" i="3"/>
  <c r="E92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6" i="3"/>
  <c r="F7" i="3"/>
  <c r="F8" i="3"/>
  <c r="F9" i="3"/>
  <c r="F10" i="3"/>
  <c r="F11" i="3"/>
  <c r="F12" i="3"/>
  <c r="F13" i="3"/>
  <c r="F14" i="3"/>
  <c r="F15" i="3"/>
  <c r="F5" i="3"/>
  <c r="E5" i="3"/>
  <c r="E6" i="3"/>
  <c r="E7" i="3"/>
  <c r="E8" i="3"/>
  <c r="E9" i="3"/>
  <c r="E10" i="3"/>
  <c r="E11" i="3"/>
  <c r="E12" i="3"/>
  <c r="E13" i="3"/>
  <c r="E14" i="3"/>
  <c r="E15" i="3"/>
  <c r="D5" i="3"/>
  <c r="D68" i="3"/>
  <c r="C68" i="3"/>
  <c r="D126" i="3"/>
  <c r="C126" i="3"/>
  <c r="D124" i="3"/>
  <c r="C124" i="3"/>
  <c r="D123" i="3"/>
  <c r="C123" i="3"/>
  <c r="D121" i="3"/>
  <c r="C121" i="3"/>
  <c r="D120" i="3"/>
  <c r="C120" i="3"/>
  <c r="D119" i="3"/>
  <c r="C119" i="3"/>
  <c r="D118" i="3"/>
  <c r="C118" i="3"/>
  <c r="D117" i="3"/>
  <c r="C117" i="3"/>
  <c r="D113" i="3"/>
  <c r="C113" i="3"/>
  <c r="D112" i="3"/>
  <c r="C112" i="3"/>
  <c r="D111" i="3"/>
  <c r="C111" i="3"/>
  <c r="D107" i="3"/>
  <c r="C107" i="3"/>
  <c r="D106" i="3"/>
  <c r="C106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3" i="3"/>
  <c r="C93" i="3"/>
  <c r="D92" i="3"/>
  <c r="C92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4" i="3"/>
  <c r="C74" i="3"/>
  <c r="D73" i="3"/>
  <c r="C73" i="3"/>
  <c r="D72" i="3"/>
  <c r="C72" i="3"/>
  <c r="D71" i="3"/>
  <c r="C71" i="3"/>
  <c r="D70" i="3"/>
  <c r="C70" i="3"/>
  <c r="D69" i="3"/>
  <c r="C69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C6" i="3"/>
  <c r="C7" i="3"/>
  <c r="C8" i="3"/>
  <c r="C9" i="3"/>
  <c r="C10" i="3"/>
  <c r="C11" i="3"/>
  <c r="C12" i="3"/>
  <c r="C13" i="3"/>
  <c r="C14" i="3"/>
  <c r="C15" i="3"/>
  <c r="C5" i="3"/>
  <c r="D6" i="3"/>
  <c r="D7" i="3"/>
  <c r="D8" i="3"/>
  <c r="D9" i="3"/>
  <c r="D10" i="3"/>
  <c r="D11" i="3"/>
  <c r="D12" i="3"/>
  <c r="D13" i="3"/>
  <c r="D14" i="3"/>
  <c r="D15" i="3"/>
  <c r="L122" i="3" l="1"/>
  <c r="N122" i="3" s="1"/>
  <c r="N14" i="3"/>
  <c r="N15" i="3"/>
  <c r="M14" i="3"/>
  <c r="M16" i="3" l="1"/>
  <c r="N16" i="3"/>
  <c r="M91" i="3"/>
  <c r="M122" i="3"/>
  <c r="L114" i="3" l="1"/>
  <c r="N114" i="3" s="1"/>
  <c r="K114" i="3"/>
  <c r="M114" i="3" s="1"/>
  <c r="L115" i="3"/>
  <c r="N115" i="3" s="1"/>
  <c r="K116" i="3" l="1"/>
  <c r="M116" i="3" s="1"/>
  <c r="L116" i="3"/>
  <c r="N116" i="3" s="1"/>
  <c r="K115" i="3" l="1"/>
  <c r="M115" i="3" s="1"/>
  <c r="G135" i="3"/>
  <c r="H135" i="3"/>
  <c r="F135" i="3" l="1"/>
  <c r="E135" i="3"/>
  <c r="I135" i="3"/>
  <c r="D135" i="3"/>
  <c r="J135" i="3" s="1"/>
  <c r="L135" i="3" l="1"/>
  <c r="N135" i="3" s="1"/>
  <c r="K135" i="3"/>
  <c r="M135" i="3" s="1"/>
  <c r="I10" i="3" l="1"/>
  <c r="K10" i="3" s="1"/>
  <c r="J10" i="3"/>
  <c r="L10" i="3" s="1"/>
  <c r="N10" i="3" s="1"/>
  <c r="I11" i="3"/>
  <c r="K11" i="3" s="1"/>
  <c r="M11" i="3" s="1"/>
  <c r="J11" i="3"/>
  <c r="L11" i="3" s="1"/>
  <c r="N11" i="3" s="1"/>
  <c r="I12" i="3"/>
  <c r="K12" i="3" s="1"/>
  <c r="M12" i="3" s="1"/>
  <c r="J12" i="3"/>
  <c r="L12" i="3" s="1"/>
  <c r="N12" i="3" s="1"/>
  <c r="I13" i="3"/>
  <c r="K13" i="3" s="1"/>
  <c r="M13" i="3" s="1"/>
  <c r="J13" i="3"/>
  <c r="L13" i="3" s="1"/>
  <c r="N13" i="3" s="1"/>
  <c r="I14" i="3"/>
  <c r="J14" i="3"/>
  <c r="I15" i="3"/>
  <c r="J15" i="3"/>
  <c r="I17" i="3"/>
  <c r="J17" i="3"/>
  <c r="I18" i="3"/>
  <c r="J18" i="3"/>
  <c r="I19" i="3"/>
  <c r="J19" i="3"/>
  <c r="I20" i="3"/>
  <c r="K20" i="3" s="1"/>
  <c r="M20" i="3" s="1"/>
  <c r="J20" i="3"/>
  <c r="L20" i="3" s="1"/>
  <c r="I21" i="3"/>
  <c r="K21" i="3" s="1"/>
  <c r="J21" i="3"/>
  <c r="L21" i="3" s="1"/>
  <c r="N21" i="3" s="1"/>
  <c r="I22" i="3"/>
  <c r="K22" i="3" s="1"/>
  <c r="M22" i="3" s="1"/>
  <c r="J22" i="3"/>
  <c r="L22" i="3" s="1"/>
  <c r="N22" i="3" s="1"/>
  <c r="I23" i="3"/>
  <c r="K23" i="3" s="1"/>
  <c r="M23" i="3" s="1"/>
  <c r="J23" i="3"/>
  <c r="L23" i="3" s="1"/>
  <c r="N23" i="3" s="1"/>
  <c r="I24" i="3"/>
  <c r="K24" i="3" s="1"/>
  <c r="M24" i="3" s="1"/>
  <c r="J24" i="3"/>
  <c r="L24" i="3" s="1"/>
  <c r="N24" i="3" s="1"/>
  <c r="I25" i="3"/>
  <c r="K25" i="3" s="1"/>
  <c r="M25" i="3" s="1"/>
  <c r="J25" i="3"/>
  <c r="L25" i="3" s="1"/>
  <c r="N25" i="3" s="1"/>
  <c r="I26" i="3"/>
  <c r="K26" i="3" s="1"/>
  <c r="M26" i="3" s="1"/>
  <c r="J26" i="3"/>
  <c r="L26" i="3" s="1"/>
  <c r="N26" i="3" s="1"/>
  <c r="I28" i="3"/>
  <c r="J28" i="3"/>
  <c r="I29" i="3"/>
  <c r="J29" i="3"/>
  <c r="I30" i="3"/>
  <c r="K30" i="3" s="1"/>
  <c r="J30" i="3"/>
  <c r="L30" i="3" s="1"/>
  <c r="I31" i="3"/>
  <c r="K31" i="3" s="1"/>
  <c r="M31" i="3" s="1"/>
  <c r="J31" i="3"/>
  <c r="L31" i="3" s="1"/>
  <c r="N31" i="3" s="1"/>
  <c r="I32" i="3"/>
  <c r="K32" i="3" s="1"/>
  <c r="M32" i="3" s="1"/>
  <c r="J32" i="3"/>
  <c r="L32" i="3" s="1"/>
  <c r="N32" i="3" s="1"/>
  <c r="I33" i="3"/>
  <c r="K33" i="3" s="1"/>
  <c r="M33" i="3" s="1"/>
  <c r="J33" i="3"/>
  <c r="L33" i="3" s="1"/>
  <c r="N33" i="3" s="1"/>
  <c r="I34" i="3"/>
  <c r="K34" i="3" s="1"/>
  <c r="M34" i="3" s="1"/>
  <c r="J34" i="3"/>
  <c r="L34" i="3" s="1"/>
  <c r="N34" i="3" s="1"/>
  <c r="I35" i="3"/>
  <c r="K35" i="3" s="1"/>
  <c r="M35" i="3" s="1"/>
  <c r="J35" i="3"/>
  <c r="L35" i="3" s="1"/>
  <c r="N35" i="3" s="1"/>
  <c r="I36" i="3"/>
  <c r="K36" i="3" s="1"/>
  <c r="M36" i="3" s="1"/>
  <c r="J36" i="3"/>
  <c r="L36" i="3" s="1"/>
  <c r="N36" i="3" s="1"/>
  <c r="I38" i="3"/>
  <c r="J38" i="3"/>
  <c r="I39" i="3"/>
  <c r="J39" i="3"/>
  <c r="I40" i="3"/>
  <c r="K40" i="3" s="1"/>
  <c r="M40" i="3" s="1"/>
  <c r="J40" i="3"/>
  <c r="L40" i="3" s="1"/>
  <c r="N40" i="3" s="1"/>
  <c r="I41" i="3"/>
  <c r="K41" i="3" s="1"/>
  <c r="M41" i="3" s="1"/>
  <c r="J41" i="3"/>
  <c r="L41" i="3" s="1"/>
  <c r="N41" i="3" s="1"/>
  <c r="I42" i="3"/>
  <c r="K42" i="3" s="1"/>
  <c r="M42" i="3" s="1"/>
  <c r="J42" i="3"/>
  <c r="L42" i="3" s="1"/>
  <c r="N42" i="3" s="1"/>
  <c r="I43" i="3"/>
  <c r="K43" i="3" s="1"/>
  <c r="M43" i="3" s="1"/>
  <c r="J43" i="3"/>
  <c r="L43" i="3" s="1"/>
  <c r="N43" i="3" s="1"/>
  <c r="I44" i="3"/>
  <c r="K44" i="3" s="1"/>
  <c r="M44" i="3" s="1"/>
  <c r="J44" i="3"/>
  <c r="L44" i="3" s="1"/>
  <c r="I45" i="3"/>
  <c r="K45" i="3" s="1"/>
  <c r="M45" i="3" s="1"/>
  <c r="J45" i="3"/>
  <c r="L45" i="3" s="1"/>
  <c r="N45" i="3" s="1"/>
  <c r="I46" i="3"/>
  <c r="K46" i="3" s="1"/>
  <c r="M46" i="3" s="1"/>
  <c r="J46" i="3"/>
  <c r="L46" i="3" s="1"/>
  <c r="N46" i="3" s="1"/>
  <c r="I47" i="3"/>
  <c r="K47" i="3" s="1"/>
  <c r="M47" i="3" s="1"/>
  <c r="J47" i="3"/>
  <c r="L47" i="3" s="1"/>
  <c r="N47" i="3" s="1"/>
  <c r="I48" i="3"/>
  <c r="K48" i="3" s="1"/>
  <c r="M48" i="3" s="1"/>
  <c r="J48" i="3"/>
  <c r="L48" i="3" s="1"/>
  <c r="N48" i="3" s="1"/>
  <c r="I49" i="3"/>
  <c r="K49" i="3" s="1"/>
  <c r="M49" i="3" s="1"/>
  <c r="J49" i="3"/>
  <c r="L49" i="3" s="1"/>
  <c r="N49" i="3" s="1"/>
  <c r="I51" i="3"/>
  <c r="J51" i="3"/>
  <c r="I52" i="3"/>
  <c r="J52" i="3"/>
  <c r="I53" i="3"/>
  <c r="K53" i="3" s="1"/>
  <c r="J53" i="3"/>
  <c r="L53" i="3" s="1"/>
  <c r="I54" i="3"/>
  <c r="K54" i="3" s="1"/>
  <c r="M54" i="3" s="1"/>
  <c r="J54" i="3"/>
  <c r="L54" i="3" s="1"/>
  <c r="N54" i="3" s="1"/>
  <c r="I55" i="3"/>
  <c r="K55" i="3" s="1"/>
  <c r="M55" i="3" s="1"/>
  <c r="J55" i="3"/>
  <c r="L55" i="3" s="1"/>
  <c r="N55" i="3" s="1"/>
  <c r="I56" i="3"/>
  <c r="K56" i="3" s="1"/>
  <c r="M56" i="3" s="1"/>
  <c r="J56" i="3"/>
  <c r="L56" i="3" s="1"/>
  <c r="N56" i="3" s="1"/>
  <c r="I57" i="3"/>
  <c r="K57" i="3" s="1"/>
  <c r="M57" i="3" s="1"/>
  <c r="J57" i="3"/>
  <c r="L57" i="3" s="1"/>
  <c r="N57" i="3" s="1"/>
  <c r="I58" i="3"/>
  <c r="K58" i="3" s="1"/>
  <c r="M58" i="3" s="1"/>
  <c r="J58" i="3"/>
  <c r="L58" i="3" s="1"/>
  <c r="N58" i="3" s="1"/>
  <c r="I59" i="3"/>
  <c r="K59" i="3" s="1"/>
  <c r="M59" i="3" s="1"/>
  <c r="J59" i="3"/>
  <c r="L59" i="3" s="1"/>
  <c r="N59" i="3" s="1"/>
  <c r="I60" i="3"/>
  <c r="K60" i="3" s="1"/>
  <c r="M60" i="3" s="1"/>
  <c r="J60" i="3"/>
  <c r="L60" i="3" s="1"/>
  <c r="N60" i="3" s="1"/>
  <c r="I61" i="3"/>
  <c r="K61" i="3" s="1"/>
  <c r="M61" i="3" s="1"/>
  <c r="J61" i="3"/>
  <c r="L61" i="3" s="1"/>
  <c r="N61" i="3" s="1"/>
  <c r="I62" i="3"/>
  <c r="K62" i="3" s="1"/>
  <c r="M62" i="3" s="1"/>
  <c r="J62" i="3"/>
  <c r="L62" i="3" s="1"/>
  <c r="N62" i="3" s="1"/>
  <c r="I63" i="3"/>
  <c r="M63" i="3" s="1"/>
  <c r="M75" i="3" s="1"/>
  <c r="J63" i="3"/>
  <c r="L63" i="3" s="1"/>
  <c r="N63" i="3" s="1"/>
  <c r="I64" i="3"/>
  <c r="K64" i="3" s="1"/>
  <c r="M64" i="3" s="1"/>
  <c r="J64" i="3"/>
  <c r="L64" i="3" s="1"/>
  <c r="N64" i="3" s="1"/>
  <c r="I65" i="3"/>
  <c r="K65" i="3" s="1"/>
  <c r="M65" i="3" s="1"/>
  <c r="J65" i="3"/>
  <c r="L65" i="3" s="1"/>
  <c r="N65" i="3" s="1"/>
  <c r="I66" i="3"/>
  <c r="K66" i="3" s="1"/>
  <c r="M66" i="3" s="1"/>
  <c r="J66" i="3"/>
  <c r="L66" i="3" s="1"/>
  <c r="N66" i="3" s="1"/>
  <c r="I67" i="3"/>
  <c r="K67" i="3" s="1"/>
  <c r="M67" i="3" s="1"/>
  <c r="J67" i="3"/>
  <c r="L67" i="3" s="1"/>
  <c r="N67" i="3" s="1"/>
  <c r="I69" i="3"/>
  <c r="K69" i="3" s="1"/>
  <c r="M69" i="3" s="1"/>
  <c r="J69" i="3"/>
  <c r="L69" i="3" s="1"/>
  <c r="N69" i="3" s="1"/>
  <c r="I70" i="3"/>
  <c r="K70" i="3" s="1"/>
  <c r="M70" i="3" s="1"/>
  <c r="J70" i="3"/>
  <c r="L70" i="3" s="1"/>
  <c r="N70" i="3" s="1"/>
  <c r="I71" i="3"/>
  <c r="K71" i="3" s="1"/>
  <c r="M71" i="3" s="1"/>
  <c r="J71" i="3"/>
  <c r="L71" i="3" s="1"/>
  <c r="N71" i="3" s="1"/>
  <c r="I72" i="3"/>
  <c r="K72" i="3" s="1"/>
  <c r="M72" i="3" s="1"/>
  <c r="J72" i="3"/>
  <c r="L72" i="3" s="1"/>
  <c r="N72" i="3" s="1"/>
  <c r="I73" i="3"/>
  <c r="K73" i="3" s="1"/>
  <c r="M73" i="3" s="1"/>
  <c r="J73" i="3"/>
  <c r="L73" i="3" s="1"/>
  <c r="N73" i="3" s="1"/>
  <c r="I74" i="3"/>
  <c r="K74" i="3" s="1"/>
  <c r="M74" i="3" s="1"/>
  <c r="J74" i="3"/>
  <c r="L74" i="3" s="1"/>
  <c r="N74" i="3" s="1"/>
  <c r="I76" i="3"/>
  <c r="I77" i="3"/>
  <c r="J77" i="3"/>
  <c r="I78" i="3"/>
  <c r="K78" i="3" s="1"/>
  <c r="M78" i="3" s="1"/>
  <c r="J78" i="3"/>
  <c r="L78" i="3" s="1"/>
  <c r="I79" i="3"/>
  <c r="K79" i="3" s="1"/>
  <c r="M79" i="3" s="1"/>
  <c r="J79" i="3"/>
  <c r="L79" i="3" s="1"/>
  <c r="N79" i="3" s="1"/>
  <c r="I80" i="3"/>
  <c r="K80" i="3" s="1"/>
  <c r="M80" i="3" s="1"/>
  <c r="J80" i="3"/>
  <c r="L80" i="3" s="1"/>
  <c r="N80" i="3" s="1"/>
  <c r="I81" i="3"/>
  <c r="K81" i="3" s="1"/>
  <c r="M81" i="3" s="1"/>
  <c r="J81" i="3"/>
  <c r="L81" i="3" s="1"/>
  <c r="N81" i="3" s="1"/>
  <c r="I82" i="3"/>
  <c r="K82" i="3" s="1"/>
  <c r="M82" i="3" s="1"/>
  <c r="J82" i="3"/>
  <c r="L82" i="3" s="1"/>
  <c r="N82" i="3" s="1"/>
  <c r="I83" i="3"/>
  <c r="K83" i="3" s="1"/>
  <c r="M83" i="3" s="1"/>
  <c r="J83" i="3"/>
  <c r="L83" i="3" s="1"/>
  <c r="N83" i="3" s="1"/>
  <c r="I84" i="3"/>
  <c r="K84" i="3" s="1"/>
  <c r="M84" i="3" s="1"/>
  <c r="J84" i="3"/>
  <c r="L84" i="3" s="1"/>
  <c r="N84" i="3" s="1"/>
  <c r="I85" i="3"/>
  <c r="K85" i="3" s="1"/>
  <c r="M85" i="3" s="1"/>
  <c r="J85" i="3"/>
  <c r="L85" i="3" s="1"/>
  <c r="N85" i="3" s="1"/>
  <c r="I86" i="3"/>
  <c r="K86" i="3" s="1"/>
  <c r="M86" i="3" s="1"/>
  <c r="J86" i="3"/>
  <c r="L86" i="3" s="1"/>
  <c r="N86" i="3" s="1"/>
  <c r="I87" i="3"/>
  <c r="K87" i="3" s="1"/>
  <c r="M87" i="3" s="1"/>
  <c r="J87" i="3"/>
  <c r="L87" i="3" s="1"/>
  <c r="N87" i="3" s="1"/>
  <c r="I88" i="3"/>
  <c r="K88" i="3" s="1"/>
  <c r="M88" i="3" s="1"/>
  <c r="J88" i="3"/>
  <c r="L88" i="3" s="1"/>
  <c r="N88" i="3" s="1"/>
  <c r="I89" i="3"/>
  <c r="K89" i="3" s="1"/>
  <c r="M89" i="3" s="1"/>
  <c r="J89" i="3"/>
  <c r="L89" i="3" s="1"/>
  <c r="N89" i="3" s="1"/>
  <c r="I90" i="3"/>
  <c r="K90" i="3" s="1"/>
  <c r="M90" i="3" s="1"/>
  <c r="J90" i="3"/>
  <c r="L90" i="3" s="1"/>
  <c r="N90" i="3" s="1"/>
  <c r="I92" i="3"/>
  <c r="K92" i="3" s="1"/>
  <c r="M92" i="3" s="1"/>
  <c r="J92" i="3"/>
  <c r="L92" i="3" s="1"/>
  <c r="N92" i="3" s="1"/>
  <c r="I93" i="3"/>
  <c r="K93" i="3" s="1"/>
  <c r="M93" i="3" s="1"/>
  <c r="J93" i="3"/>
  <c r="L93" i="3" s="1"/>
  <c r="N93" i="3" s="1"/>
  <c r="I95" i="3"/>
  <c r="J95" i="3"/>
  <c r="I96" i="3"/>
  <c r="J96" i="3"/>
  <c r="I97" i="3"/>
  <c r="K97" i="3" s="1"/>
  <c r="J97" i="3"/>
  <c r="L97" i="3" s="1"/>
  <c r="I98" i="3"/>
  <c r="K98" i="3" s="1"/>
  <c r="M98" i="3" s="1"/>
  <c r="J98" i="3"/>
  <c r="L98" i="3" s="1"/>
  <c r="N98" i="3" s="1"/>
  <c r="I99" i="3"/>
  <c r="K99" i="3" s="1"/>
  <c r="M99" i="3" s="1"/>
  <c r="J99" i="3"/>
  <c r="L99" i="3" s="1"/>
  <c r="N99" i="3" s="1"/>
  <c r="I100" i="3"/>
  <c r="K100" i="3" s="1"/>
  <c r="M100" i="3" s="1"/>
  <c r="J100" i="3"/>
  <c r="L100" i="3" s="1"/>
  <c r="N100" i="3" s="1"/>
  <c r="I101" i="3"/>
  <c r="K101" i="3" s="1"/>
  <c r="M101" i="3" s="1"/>
  <c r="J101" i="3"/>
  <c r="L101" i="3" s="1"/>
  <c r="N101" i="3" s="1"/>
  <c r="I102" i="3"/>
  <c r="K102" i="3" s="1"/>
  <c r="M102" i="3" s="1"/>
  <c r="J102" i="3"/>
  <c r="L102" i="3" s="1"/>
  <c r="N102" i="3" s="1"/>
  <c r="I103" i="3"/>
  <c r="K103" i="3" s="1"/>
  <c r="M103" i="3" s="1"/>
  <c r="J103" i="3"/>
  <c r="L103" i="3" s="1"/>
  <c r="N103" i="3" s="1"/>
  <c r="I104" i="3"/>
  <c r="K104" i="3" s="1"/>
  <c r="M104" i="3" s="1"/>
  <c r="J104" i="3"/>
  <c r="L104" i="3" s="1"/>
  <c r="N104" i="3" s="1"/>
  <c r="I106" i="3"/>
  <c r="K106" i="3" s="1"/>
  <c r="M106" i="3" s="1"/>
  <c r="J106" i="3"/>
  <c r="L106" i="3" s="1"/>
  <c r="N106" i="3" s="1"/>
  <c r="I107" i="3"/>
  <c r="K107" i="3" s="1"/>
  <c r="M107" i="3" s="1"/>
  <c r="J107" i="3"/>
  <c r="L107" i="3" s="1"/>
  <c r="N107" i="3" s="1"/>
  <c r="I109" i="3"/>
  <c r="J109" i="3"/>
  <c r="I110" i="3"/>
  <c r="J110" i="3"/>
  <c r="I111" i="3"/>
  <c r="L111" i="3"/>
  <c r="J112" i="3"/>
  <c r="L112" i="3" s="1"/>
  <c r="N112" i="3" s="1"/>
  <c r="I113" i="3"/>
  <c r="J113" i="3"/>
  <c r="N113" i="3" s="1"/>
  <c r="I117" i="3"/>
  <c r="K117" i="3" s="1"/>
  <c r="M117" i="3" s="1"/>
  <c r="J117" i="3"/>
  <c r="L117" i="3" s="1"/>
  <c r="N117" i="3" s="1"/>
  <c r="I118" i="3"/>
  <c r="K118" i="3" s="1"/>
  <c r="M118" i="3" s="1"/>
  <c r="J118" i="3"/>
  <c r="L118" i="3" s="1"/>
  <c r="N118" i="3" s="1"/>
  <c r="I119" i="3"/>
  <c r="K119" i="3" s="1"/>
  <c r="M119" i="3" s="1"/>
  <c r="J119" i="3"/>
  <c r="L119" i="3" s="1"/>
  <c r="N119" i="3" s="1"/>
  <c r="I120" i="3"/>
  <c r="K120" i="3" s="1"/>
  <c r="M120" i="3" s="1"/>
  <c r="J120" i="3"/>
  <c r="L120" i="3" s="1"/>
  <c r="N120" i="3" s="1"/>
  <c r="I121" i="3"/>
  <c r="K121" i="3" s="1"/>
  <c r="M121" i="3" s="1"/>
  <c r="J121" i="3"/>
  <c r="L121" i="3" s="1"/>
  <c r="N121" i="3" s="1"/>
  <c r="I123" i="3"/>
  <c r="M123" i="3" s="1"/>
  <c r="J123" i="3"/>
  <c r="L123" i="3" s="1"/>
  <c r="N123" i="3" s="1"/>
  <c r="I124" i="3"/>
  <c r="K124" i="3" s="1"/>
  <c r="M124" i="3" s="1"/>
  <c r="J124" i="3"/>
  <c r="L124" i="3" s="1"/>
  <c r="N124" i="3" s="1"/>
  <c r="I126" i="3"/>
  <c r="K126" i="3" s="1"/>
  <c r="M126" i="3" s="1"/>
  <c r="J126" i="3"/>
  <c r="L126" i="3" s="1"/>
  <c r="N126" i="3" s="1"/>
  <c r="I9" i="3"/>
  <c r="M9" i="3" s="1"/>
  <c r="J9" i="3"/>
  <c r="L9" i="3" s="1"/>
  <c r="N9" i="3" s="1"/>
  <c r="D127" i="3"/>
  <c r="E127" i="3"/>
  <c r="F127" i="3"/>
  <c r="G127" i="3"/>
  <c r="H127" i="3"/>
  <c r="C127" i="3"/>
  <c r="D108" i="3"/>
  <c r="E108" i="3"/>
  <c r="F108" i="3"/>
  <c r="G108" i="3"/>
  <c r="H108" i="3"/>
  <c r="C108" i="3"/>
  <c r="D94" i="3"/>
  <c r="E94" i="3"/>
  <c r="F94" i="3"/>
  <c r="G94" i="3"/>
  <c r="H94" i="3"/>
  <c r="C94" i="3"/>
  <c r="D50" i="3"/>
  <c r="E50" i="3"/>
  <c r="F50" i="3"/>
  <c r="G50" i="3"/>
  <c r="H50" i="3"/>
  <c r="C50" i="3"/>
  <c r="D75" i="3"/>
  <c r="E75" i="3"/>
  <c r="F75" i="3"/>
  <c r="G75" i="3"/>
  <c r="H75" i="3"/>
  <c r="J76" i="3" s="1"/>
  <c r="C75" i="3"/>
  <c r="D37" i="3"/>
  <c r="E37" i="3"/>
  <c r="F37" i="3"/>
  <c r="G37" i="3"/>
  <c r="H37" i="3"/>
  <c r="C37" i="3"/>
  <c r="D27" i="3"/>
  <c r="E27" i="3"/>
  <c r="F27" i="3"/>
  <c r="G27" i="3"/>
  <c r="C27" i="3"/>
  <c r="D16" i="3"/>
  <c r="E16" i="3"/>
  <c r="F16" i="3"/>
  <c r="G16" i="3"/>
  <c r="G129" i="3" s="1"/>
  <c r="H16" i="3"/>
  <c r="C16" i="3"/>
  <c r="I112" i="3"/>
  <c r="K112" i="3" s="1"/>
  <c r="M112" i="3" s="1"/>
  <c r="N111" i="3" l="1"/>
  <c r="N127" i="3" s="1"/>
  <c r="L127" i="3"/>
  <c r="F129" i="3"/>
  <c r="C129" i="3"/>
  <c r="H129" i="3"/>
  <c r="E129" i="3"/>
  <c r="D129" i="3"/>
  <c r="N53" i="3"/>
  <c r="N44" i="3"/>
  <c r="N50" i="3" s="1"/>
  <c r="L50" i="3"/>
  <c r="M10" i="3"/>
  <c r="K16" i="3"/>
  <c r="K129" i="3" s="1"/>
  <c r="M30" i="3"/>
  <c r="M37" i="3" s="1"/>
  <c r="M21" i="3"/>
  <c r="N20" i="3"/>
  <c r="L16" i="3"/>
  <c r="L129" i="3" s="1"/>
  <c r="M111" i="3"/>
  <c r="M127" i="3" s="1"/>
  <c r="M129" i="3" s="1"/>
  <c r="M97" i="3"/>
  <c r="N78" i="3"/>
  <c r="N30" i="3"/>
  <c r="N37" i="3" s="1"/>
  <c r="L37" i="3"/>
  <c r="N97" i="3"/>
  <c r="M53" i="3"/>
  <c r="M50" i="3"/>
  <c r="N129" i="3" l="1"/>
</calcChain>
</file>

<file path=xl/comments1.xml><?xml version="1.0" encoding="utf-8"?>
<comments xmlns="http://schemas.openxmlformats.org/spreadsheetml/2006/main">
  <authors>
    <author>fzx7qm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</commentList>
</comments>
</file>

<file path=xl/sharedStrings.xml><?xml version="1.0" encoding="utf-8"?>
<sst xmlns="http://schemas.openxmlformats.org/spreadsheetml/2006/main" count="1503" uniqueCount="614">
  <si>
    <t>2018 - Results of Operations - 12A</t>
  </si>
  <si>
    <t>NB:[]</t>
  </si>
  <si>
    <t>MZ:[]</t>
  </si>
  <si>
    <t>MX:[]</t>
  </si>
  <si>
    <t>LS:[]</t>
  </si>
  <si>
    <t>LC:[]</t>
  </si>
  <si>
    <t>FV:[]</t>
  </si>
  <si>
    <t>FT:[]</t>
  </si>
  <si>
    <t>FR:[]</t>
  </si>
  <si>
    <t>FM:[TOTAL PLANT IN SERVICE]</t>
  </si>
  <si>
    <t>FK:[]</t>
  </si>
  <si>
    <t>FI:[]</t>
  </si>
  <si>
    <t>FH:[TOTAL GENERAL PLANT]</t>
  </si>
  <si>
    <t>EV:[GENERAL PLANT]</t>
  </si>
  <si>
    <t>EU:[]</t>
  </si>
  <si>
    <t>EA:[]</t>
  </si>
  <si>
    <t>DY:[]</t>
  </si>
  <si>
    <t>DG:[]</t>
  </si>
  <si>
    <t>DE:[]</t>
  </si>
  <si>
    <t>CY:[TOTAL TRANSMISSION PLANT (E) / UNDERGROUND STORAGE PLANT (G)]</t>
  </si>
  <si>
    <t>BZ:[TRANSMISSION PLANT (E) / UNDERGROUND STORAGE PLANT (G):]</t>
  </si>
  <si>
    <t>BY:[]</t>
  </si>
  <si>
    <t>BW:[]</t>
  </si>
  <si>
    <t>BV:[TOTAL PRODUCTION PLANT]</t>
  </si>
  <si>
    <t>BU:[]</t>
  </si>
  <si>
    <t>BH:[]</t>
  </si>
  <si>
    <t>AX:[]</t>
  </si>
  <si>
    <t>AV:[]</t>
  </si>
  <si>
    <t>AL:[]</t>
  </si>
  <si>
    <t>AK:[PRODUCTION PLANT]</t>
  </si>
  <si>
    <t>AJ:[]</t>
  </si>
  <si>
    <t>AI:[TOTAL INTANGIBLE PLANT]</t>
  </si>
  <si>
    <t>W:[INTANGIBLE PLANT]</t>
  </si>
  <si>
    <t>V:[]</t>
  </si>
  <si>
    <t>U:[PLANT IN SERVICE]</t>
  </si>
  <si>
    <t>T:[]</t>
  </si>
  <si>
    <t>Washington Gas</t>
  </si>
  <si>
    <t>Washington Electric</t>
  </si>
  <si>
    <t xml:space="preserve">     X:[P-182324 CDA Lake CDR Fund - Allocated]</t>
  </si>
  <si>
    <t xml:space="preserve">     Y:[P-182325 CDA Lake IPA Fund]</t>
  </si>
  <si>
    <t xml:space="preserve">     Z:[P-182333 CDA Settlement Costs]</t>
  </si>
  <si>
    <t xml:space="preserve">     AA:[P-182381 CDA Settlement]</t>
  </si>
  <si>
    <t xml:space="preserve">     AB:[P-302000 Franchises &amp; Consents]</t>
  </si>
  <si>
    <t xml:space="preserve">     AC:[P-303000 Intangible Plant - (C-IPL)]</t>
  </si>
  <si>
    <t xml:space="preserve">     AD:[P-303100 Misc Intangible Plant-Mainframe Software - (C-IPL)]</t>
  </si>
  <si>
    <t xml:space="preserve">     AE:[P-303110 Misc Intangible Plant-PC Software - (C-IPL)]</t>
  </si>
  <si>
    <t xml:space="preserve">     AF:[P-303115 Misc Intangible Plant-PC Software - (C-IPL)]</t>
  </si>
  <si>
    <t xml:space="preserve">     AG:[P-303120 Misc Intangible Plant-Software 12.5 YR]</t>
  </si>
  <si>
    <t xml:space="preserve">     AH:[P-303121 Misc. Intangible Plant - AMI Software]</t>
  </si>
  <si>
    <t xml:space="preserve">     AM:[STEAM PRODUCTION PLANT]</t>
  </si>
  <si>
    <t xml:space="preserve">     AN:[P-310XXX Land &amp; Land Rights]</t>
  </si>
  <si>
    <t xml:space="preserve">     AO:[P-311XXX Structures &amp; Improvements]</t>
  </si>
  <si>
    <t xml:space="preserve">     AP:[P-312000 Boiler Plant]</t>
  </si>
  <si>
    <t xml:space="preserve">     AQ:[P-313000 Generators]</t>
  </si>
  <si>
    <t xml:space="preserve">     AR:[P-314000 Turbogenerator Units]</t>
  </si>
  <si>
    <t xml:space="preserve">     AS:[P-315000 Accessory Electric Equipment]</t>
  </si>
  <si>
    <t xml:space="preserve">     AT:[P-316000 Miscellaneous Power Plant Equipment]</t>
  </si>
  <si>
    <t xml:space="preserve">     AU:[TOTAL STEAM PRODUCTION PLANT]</t>
  </si>
  <si>
    <t xml:space="preserve">     AW:[P-317000 ARO (Not Reported in ROO - Used in Check)]</t>
  </si>
  <si>
    <t xml:space="preserve">     AY:[HYDRAULIC PRODUCTION PLANT:]</t>
  </si>
  <si>
    <t xml:space="preserve">     AZ:[P-330XXX Land &amp; Land Rights]</t>
  </si>
  <si>
    <t xml:space="preserve">     BA:[P-331XXX Structures &amp; Improvements]</t>
  </si>
  <si>
    <t xml:space="preserve">     BB:[P-332XXX Reservoirs, Dams, &amp; Waterways]</t>
  </si>
  <si>
    <t xml:space="preserve">     BC:[P-333000 Waterwheels, Turbines, &amp; Generators]</t>
  </si>
  <si>
    <t xml:space="preserve">     BD:[P-334000 Accessory Electric Equipment]</t>
  </si>
  <si>
    <t xml:space="preserve">     BE:[P-335XXX Miscellaneous Power Plant Equipment]</t>
  </si>
  <si>
    <t xml:space="preserve">     BF:[P-336000 Roads, Railroads, &amp; Bridges]</t>
  </si>
  <si>
    <t xml:space="preserve">     BG:[TOTAL HYDRAULIC PRODUCTION PLANT]</t>
  </si>
  <si>
    <t xml:space="preserve">     BI:[OTHER PRODUCTION PLANT:]</t>
  </si>
  <si>
    <t xml:space="preserve">     BJ:[P-304000 Land &amp; Land Rights]</t>
  </si>
  <si>
    <t xml:space="preserve">     BK:[P-340200 Land &amp; Land Rights]</t>
  </si>
  <si>
    <t xml:space="preserve">     BL:[P-341000 Structures &amp; Improvements]</t>
  </si>
  <si>
    <t xml:space="preserve">     BM:[P-342000 Fuel Holders, Producers, &amp; Accessories]</t>
  </si>
  <si>
    <t xml:space="preserve">     BN:[P-343000 Prime Movers]</t>
  </si>
  <si>
    <t xml:space="preserve">     BO:[P-344000 Generators]</t>
  </si>
  <si>
    <t xml:space="preserve">     BP:[P-344010 Generators - Solar]</t>
  </si>
  <si>
    <t xml:space="preserve">     BQ:[P-345000 Accessory Electric Equipment]</t>
  </si>
  <si>
    <t xml:space="preserve">     BR:[P-345010 Accessory Electric Equipment - Solar]</t>
  </si>
  <si>
    <t xml:space="preserve">     BS:[P-346000 Miscellaneous Power Plant Equipment]</t>
  </si>
  <si>
    <t xml:space="preserve">     BT:[TOTAL OTHER PRODUCTION PLANT]</t>
  </si>
  <si>
    <t xml:space="preserve">     BX:[P-347000 ARO (Not Reported in ROO - Used in Check)]</t>
  </si>
  <si>
    <t xml:space="preserve">     CA:[P-350100 Land in Fee (G)]</t>
  </si>
  <si>
    <t xml:space="preserve">     CB:[P-350200 Land in Fee (E) / Storage Right-of-Way (G)]</t>
  </si>
  <si>
    <t xml:space="preserve">     CC:[P-350300 Removing Property of Others (E)]</t>
  </si>
  <si>
    <t xml:space="preserve">     CD:[P-350400 Land Easements (E)]</t>
  </si>
  <si>
    <t xml:space="preserve">     CE:[P-350XXX Land &amp; Land Rights (E &amp; G)]</t>
  </si>
  <si>
    <t xml:space="preserve">     CF:[P-351000 Energy Storage Eq (E)]</t>
  </si>
  <si>
    <t xml:space="preserve">     CG:[P-351100 S&amp;I - Wells (G)]</t>
  </si>
  <si>
    <t xml:space="preserve">     CH:[P-351200 Computer Software (E) / S&amp;I - Compress Station (G)]</t>
  </si>
  <si>
    <t xml:space="preserve">     CI:[P-351300 S&amp;I - Measuring/Regulating Station (G)]</t>
  </si>
  <si>
    <t xml:space="preserve">     CJ:[P-351400 S&amp;I - Office (G)]</t>
  </si>
  <si>
    <t xml:space="preserve">     CK:[P-351410 S&amp;I Pump House (G)]</t>
  </si>
  <si>
    <t xml:space="preserve">     CL:[P-351XXX Structures &amp; Improvements (E &amp; G)]</t>
  </si>
  <si>
    <t xml:space="preserve">     CM:[P-352000 Structures &amp; Improvements (E) / Wells (G)]</t>
  </si>
  <si>
    <t xml:space="preserve">     CN:[P-352100 Wells - Leases (G)]</t>
  </si>
  <si>
    <t xml:space="preserve">     CO:[P-352200 Well Reservoirs (G)]</t>
  </si>
  <si>
    <t xml:space="preserve">     CP:[P-352300 Well Non-Recoverable (G)]</t>
  </si>
  <si>
    <t xml:space="preserve">     CQ:[P-352XXX Structures &amp; Improvements (E) / 352XXX Wells (G)]</t>
  </si>
  <si>
    <t xml:space="preserve">     CR:[P-353000 Station Equipment (E) / 353000 Lines (G)]</t>
  </si>
  <si>
    <t xml:space="preserve">     CS:[P-354000 Towers &amp; Fixtures (E) / 354000 Compressor Station Equipment (G)]</t>
  </si>
  <si>
    <t xml:space="preserve">     CT:[P-355000 Poles &amp; Fixtures (E) / 355000 Measuring &amp; Regulating Equipment (G)]</t>
  </si>
  <si>
    <t xml:space="preserve">     CU:[P-356000 Overhead Conductors &amp; Devices (E) / 356000 Purification Equipment (G)]</t>
  </si>
  <si>
    <t xml:space="preserve">     CV:[P-357000 Underground Conduit (E) / 357000 Other Equipment (G)]</t>
  </si>
  <si>
    <t xml:space="preserve">     CW:[P-358000 Underground Conductors &amp; Devices (E)]</t>
  </si>
  <si>
    <t xml:space="preserve">     CX:[P-359000 Roads &amp; Trails (E)]</t>
  </si>
  <si>
    <t xml:space="preserve">     DH:[ELECTRIC DISTRIBUTION PLANT:]</t>
  </si>
  <si>
    <t xml:space="preserve">     DI:[P-360200 Land &amp; Land Rights]</t>
  </si>
  <si>
    <t xml:space="preserve">     DJ:[P-360400 Land Easements]</t>
  </si>
  <si>
    <t xml:space="preserve">     DK:[P-360500 Land Ease Perpetual]</t>
  </si>
  <si>
    <t xml:space="preserve">     DL:[P-361000 Structures &amp; Improvements]</t>
  </si>
  <si>
    <t xml:space="preserve">     DM:[P-362000 Station Equipment]</t>
  </si>
  <si>
    <t xml:space="preserve">     DN:[P-363000 Energy Storage Eq]</t>
  </si>
  <si>
    <t xml:space="preserve">     DO:[P-364000 Poles, Towers, &amp; Fixtures]</t>
  </si>
  <si>
    <t xml:space="preserve">     DP:[P-365000 Overhead Conductors &amp; Devices]</t>
  </si>
  <si>
    <t xml:space="preserve">     DQ:[P-366000 Underground Conduit]</t>
  </si>
  <si>
    <t xml:space="preserve">     DR:[P-367000 Underground Conductors &amp; Devices]</t>
  </si>
  <si>
    <t xml:space="preserve">     DS:[P-368000 Line Transformers]</t>
  </si>
  <si>
    <t xml:space="preserve">     DT:[P-369XXX Services]</t>
  </si>
  <si>
    <t xml:space="preserve">     DU:[P-370XXX Meters]</t>
  </si>
  <si>
    <t xml:space="preserve">     DV:[P-371XXX Installations on Customers Premises]</t>
  </si>
  <si>
    <t xml:space="preserve">     DW:[P-373XXX Street Light &amp; Signal Systems]</t>
  </si>
  <si>
    <t xml:space="preserve">     DX:[TOTAL ELECTRIC DISTRIBUTION PLANT]</t>
  </si>
  <si>
    <t xml:space="preserve">     EB:[GAS DISTRIBUTION PLANT:]</t>
  </si>
  <si>
    <t xml:space="preserve">     EC:[P-374200 Land &amp; Land Rights]</t>
  </si>
  <si>
    <t xml:space="preserve">     ED:[P-374400 Land &amp; Land Rights]</t>
  </si>
  <si>
    <t xml:space="preserve">     EE:[P-375000 Structures &amp; Improvements]</t>
  </si>
  <si>
    <t xml:space="preserve">     EF:[P-376000 Mains]</t>
  </si>
  <si>
    <t xml:space="preserve">     EG:[P-378000 Measuring &amp; Reg Station Equip-General]</t>
  </si>
  <si>
    <t xml:space="preserve">     EH:[P-379000 Measuring &amp; Reg Station Equip-City Gate]</t>
  </si>
  <si>
    <t xml:space="preserve">     EI:[P-380000 Services]</t>
  </si>
  <si>
    <t xml:space="preserve">     EJ:[P-381XXX Meters]</t>
  </si>
  <si>
    <t xml:space="preserve">     EP:[P-385000 Industrial Measuring &amp; Reg Sta Equip]</t>
  </si>
  <si>
    <t xml:space="preserve">     EQ:[P-387000 Other Equipment]</t>
  </si>
  <si>
    <t xml:space="preserve">     ER:[TOTAL GAS DISTRIBUTION PLANT]</t>
  </si>
  <si>
    <t xml:space="preserve">     EW:[P-389XXX Land &amp; Land Rights]</t>
  </si>
  <si>
    <t xml:space="preserve">     EX:[P-390XXX Structures &amp; Improvements]</t>
  </si>
  <si>
    <t xml:space="preserve">     EY:[P-391XXX Office Furniture &amp; Equipment]</t>
  </si>
  <si>
    <t xml:space="preserve">     EZ:[P-392XXX Transportation Equipment]</t>
  </si>
  <si>
    <t xml:space="preserve">     FA:[P-393000 Stores Equipment]</t>
  </si>
  <si>
    <t xml:space="preserve">     FB:[P-394000 Tools, Shop &amp; Garage Equipment]</t>
  </si>
  <si>
    <t xml:space="preserve">     FC:[P-394100 Electric Charging Stations]</t>
  </si>
  <si>
    <t xml:space="preserve">     FD:[P-395XXX Laboratory Equipment]</t>
  </si>
  <si>
    <t xml:space="preserve">     FE:[P-396XXX Power Operated Equipment]</t>
  </si>
  <si>
    <t xml:space="preserve">     FF:[P-397XXX Communications Equipment]</t>
  </si>
  <si>
    <t xml:space="preserve">     FG:[P-398000 Miscellaneous Equipment]</t>
  </si>
  <si>
    <t>310XXX</t>
  </si>
  <si>
    <t>311XXX</t>
  </si>
  <si>
    <t>330XXX</t>
  </si>
  <si>
    <t>331XXX</t>
  </si>
  <si>
    <t>332XXX</t>
  </si>
  <si>
    <t>335XXX</t>
  </si>
  <si>
    <t>350XXX</t>
  </si>
  <si>
    <t>351XXX</t>
  </si>
  <si>
    <t>352XXX</t>
  </si>
  <si>
    <t>369XXX</t>
  </si>
  <si>
    <t>370XXX</t>
  </si>
  <si>
    <t>371XXX</t>
  </si>
  <si>
    <t>373XXX</t>
  </si>
  <si>
    <t>381XXX</t>
  </si>
  <si>
    <t>389XXX</t>
  </si>
  <si>
    <t>390XXX</t>
  </si>
  <si>
    <t>391XXX</t>
  </si>
  <si>
    <t>392XXX</t>
  </si>
  <si>
    <t>395XXX</t>
  </si>
  <si>
    <t>396XXX</t>
  </si>
  <si>
    <t>397XXX</t>
  </si>
  <si>
    <t>STEAM</t>
  </si>
  <si>
    <t>OTHER</t>
  </si>
  <si>
    <t>Depreciation Rate</t>
  </si>
  <si>
    <t>ADFIT</t>
  </si>
  <si>
    <t>should be 397121</t>
  </si>
  <si>
    <t>AMI</t>
  </si>
  <si>
    <t>370121 Meters - AMI</t>
  </si>
  <si>
    <t>381121 Meters AMI</t>
  </si>
  <si>
    <t>395121 Lab Equip - AMI</t>
  </si>
  <si>
    <t>391120 Hardware - AMI</t>
  </si>
  <si>
    <t>391121 Hardware - AMI</t>
  </si>
  <si>
    <t>2018 - Results of Operations - 12E</t>
  </si>
  <si>
    <t>Idaho Electric</t>
  </si>
  <si>
    <t>Idaho Gas</t>
  </si>
  <si>
    <t>Oregon Gas</t>
  </si>
  <si>
    <t>Jurisdiction Total</t>
  </si>
  <si>
    <t>a-Dec 2018 </t>
  </si>
  <si>
    <t xml:space="preserve">     CS:[P-353100 Station Equipment (E)]</t>
  </si>
  <si>
    <t xml:space="preserve">     CT:[P-353XXX Station equipment (E) / 353XXX Lines (G)]</t>
  </si>
  <si>
    <t xml:space="preserve">     CU:[P-354000 Towers &amp; Fixtures (E) / 354000 Compressor Station Equipment (G)]</t>
  </si>
  <si>
    <t xml:space="preserve">     CV:[P-355000 Poles &amp; Fixtures (E) / 355000 Measuring &amp; Regulating Equipment (G)]</t>
  </si>
  <si>
    <t xml:space="preserve">     CW:[P-356000 Overhead Conductors &amp; Devices (E) / 356000 Purification Equipment (G)]</t>
  </si>
  <si>
    <t xml:space="preserve">     CX:[P-357000 Underground Conduit (E) / 357000 Other Equipment (G)]</t>
  </si>
  <si>
    <t xml:space="preserve">     CY:[P-358000 Underground Conductors &amp; Devices (E)]</t>
  </si>
  <si>
    <t xml:space="preserve">     CZ:[P-359000 Roads &amp; Trails (E)]</t>
  </si>
  <si>
    <t>DA:[TOTAL TRANSMISSION PLANT (E) / UNDERGROUND STORAGE PLANT (G)]</t>
  </si>
  <si>
    <t>DC:[TOTAL TRANSMISSION PLANT (E)]</t>
  </si>
  <si>
    <t>DE:[TOTAL UNDERGROUND STORAGE PLANT (G)]</t>
  </si>
  <si>
    <t>DH:[DISTRIBUTION PLANT]</t>
  </si>
  <si>
    <t>DI:[]</t>
  </si>
  <si>
    <t xml:space="preserve">     DJ:[ELECTRIC DISTRIBUTION PLANT:]</t>
  </si>
  <si>
    <t xml:space="preserve">     DK:[P-360200 Land &amp; Land Rights]</t>
  </si>
  <si>
    <t xml:space="preserve">     DL:[P-360400 Land Easements]</t>
  </si>
  <si>
    <t xml:space="preserve">     DM:[P-360500 Land Ease Perpetual]</t>
  </si>
  <si>
    <t xml:space="preserve">     DN:[P-361000 Structures &amp; Improvements]</t>
  </si>
  <si>
    <t xml:space="preserve">     DO:[P-362000 Station Equipment]</t>
  </si>
  <si>
    <t xml:space="preserve">     DP:[P-363000 Energy Storage Eq]</t>
  </si>
  <si>
    <t xml:space="preserve">     DQ:[P-364000 Poles, Towers, &amp; Fixtures]</t>
  </si>
  <si>
    <t xml:space="preserve">     DR:[P-365000 Overhead Conductors &amp; Devices]</t>
  </si>
  <si>
    <t xml:space="preserve">     DS:[P-366000 Underground Conduit]</t>
  </si>
  <si>
    <t xml:space="preserve">     DT:[P-367000 Underground Conductors &amp; Devices]</t>
  </si>
  <si>
    <t xml:space="preserve">     DU:[P-368000 Line Transformers]</t>
  </si>
  <si>
    <t xml:space="preserve">     DV:[P-369XXX Services]</t>
  </si>
  <si>
    <t xml:space="preserve">     DW:[P-370XXX Meters]</t>
  </si>
  <si>
    <t xml:space="preserve">     DX:[P-371XXX Installations on Customers Premises]</t>
  </si>
  <si>
    <t xml:space="preserve">     DY:[P-373XXX Street Light &amp; Signal Systems]</t>
  </si>
  <si>
    <t xml:space="preserve">     DZ:[TOTAL ELECTRIC DISTRIBUTION PLANT]</t>
  </si>
  <si>
    <t xml:space="preserve">     EB:[P-374000 ARO (Not Reported in ROO - Used in Check)]</t>
  </si>
  <si>
    <t>EC:[]</t>
  </si>
  <si>
    <t xml:space="preserve">     ED:[GAS DISTRIBUTION PLANT:]</t>
  </si>
  <si>
    <t xml:space="preserve">     EE:[P-374200 Land &amp; Land Rights]</t>
  </si>
  <si>
    <t xml:space="preserve">     EF:[P-374400 Land &amp; Land Rights]</t>
  </si>
  <si>
    <t xml:space="preserve">     EG:[P-375000 Structures &amp; Improvements]</t>
  </si>
  <si>
    <t xml:space="preserve">     EH:[P-376000 Mains]</t>
  </si>
  <si>
    <t xml:space="preserve">     EI:[P-378000 Measuring &amp; Reg Station Equip-General]</t>
  </si>
  <si>
    <t xml:space="preserve">     EJ:[P-379000 Measuring &amp; Reg Station Equip-City Gate]</t>
  </si>
  <si>
    <t xml:space="preserve">     EK:[P-380000 Services]</t>
  </si>
  <si>
    <t xml:space="preserve">     EL:[P-381XXX Meters]</t>
  </si>
  <si>
    <t xml:space="preserve">     EM:[The following three report lines are placeholders for future use:]</t>
  </si>
  <si>
    <t xml:space="preserve">     EN:[P-382000 Meter Installations]</t>
  </si>
  <si>
    <t xml:space="preserve">     EO:[P-383000 House Regulators]</t>
  </si>
  <si>
    <t xml:space="preserve">     EP:[P-384000 House Regulator Installations]</t>
  </si>
  <si>
    <t>EQ:[]</t>
  </si>
  <si>
    <t xml:space="preserve">     ER:[P-385000 Industrial Measuring &amp; Reg Sta Equip]</t>
  </si>
  <si>
    <t xml:space="preserve">     ES:[P-387000 Other Equipment]</t>
  </si>
  <si>
    <t xml:space="preserve">     ET:[TOTAL GAS DISTRIBUTION PLANT]</t>
  </si>
  <si>
    <t>EV:[TOTAL DISTRIBUTION PLANT]</t>
  </si>
  <si>
    <t>EW:[]</t>
  </si>
  <si>
    <t>EX:[GENERAL PLANT]</t>
  </si>
  <si>
    <t xml:space="preserve">     EY:[P-389XXX Land &amp; Land Rights]</t>
  </si>
  <si>
    <t xml:space="preserve">     EZ:[P-390XXX Structures &amp; Improvements]</t>
  </si>
  <si>
    <t xml:space="preserve">     FA:[P-391XXX Office Furniture &amp; Equipment]</t>
  </si>
  <si>
    <t xml:space="preserve">     FB:[P-392XXX Transportation Equipment]</t>
  </si>
  <si>
    <t xml:space="preserve">     FC:[P-393000 Stores Equipment]</t>
  </si>
  <si>
    <t xml:space="preserve">     FD:[P-394000 Tools, Shop &amp; Garage Equipment]</t>
  </si>
  <si>
    <t xml:space="preserve">     FE:[P-394100 Electric Charging Stations]</t>
  </si>
  <si>
    <t xml:space="preserve">     FF:[P-395XXX Laboratory Equipment]</t>
  </si>
  <si>
    <t xml:space="preserve">     FG:[P-396XXX Power Operated Equipment]</t>
  </si>
  <si>
    <t xml:space="preserve">     FH:[P-397XXX Communications Equipment]</t>
  </si>
  <si>
    <t xml:space="preserve">     FI:[P-398000 Miscellaneous Equipment]</t>
  </si>
  <si>
    <t>FJ:[TOTAL GENERAL PLANT]</t>
  </si>
  <si>
    <t xml:space="preserve">     FL:[P-399100 ARO (Not Reported in ROO - Used in Check)]</t>
  </si>
  <si>
    <t>FM:[]</t>
  </si>
  <si>
    <t>FN:[]</t>
  </si>
  <si>
    <t>FO:[TOTAL PLANT IN SERVICE]</t>
  </si>
  <si>
    <t xml:space="preserve">     FP:[107XXX CONSTRUCTION WORK IN PROGRESS]</t>
  </si>
  <si>
    <t>FQ:[GROSS PLANT IN SERVICE]</t>
  </si>
  <si>
    <t>FS:[PLANT ACCUMULATED DEPRECIATION/AMORTIZATION]</t>
  </si>
  <si>
    <t>FU:[ACCUMULATED DEPRECIATION]</t>
  </si>
  <si>
    <t xml:space="preserve">     FW:[ACCUMULATED DEPR - PRODUCTION PLANT]</t>
  </si>
  <si>
    <t>FX:[]</t>
  </si>
  <si>
    <t xml:space="preserve">     FY:[ACCUMULATED DEPR - STEAM PRODUCTION PLANT]</t>
  </si>
  <si>
    <t xml:space="preserve">     FZ:[A-310XXX Land &amp; Land Rights]</t>
  </si>
  <si>
    <t xml:space="preserve">     GA:[A-311XXX Structures &amp; Improvements]</t>
  </si>
  <si>
    <t xml:space="preserve">     GB:[A-312000 Boiler Plant]</t>
  </si>
  <si>
    <t xml:space="preserve">     GC:[A-313000 Generators]</t>
  </si>
  <si>
    <t xml:space="preserve">     GD:[A-314000 Turbogenerator Units]</t>
  </si>
  <si>
    <t xml:space="preserve">     GE:[A-315000 Accessory Electric Equipment]</t>
  </si>
  <si>
    <t xml:space="preserve">     GF:[A-316000 Miscellaneous Power Plant Equipment]</t>
  </si>
  <si>
    <t xml:space="preserve">     GG:[TOTAL ACCUMULATED DEPR - STEAM PRODUCTION PLANT]</t>
  </si>
  <si>
    <t xml:space="preserve">     GH:[TOTAL ACCUMULATED DEPR - STEAM PRODUCTION PLANT ($)]</t>
  </si>
  <si>
    <t xml:space="preserve">     GI:[A-317000 ARO]</t>
  </si>
  <si>
    <t xml:space="preserve">     GJ:[TOTAL ACCUMULATED DEPR STEAM PRODUCTION PLANT w/ARO]</t>
  </si>
  <si>
    <t>GK:[]</t>
  </si>
  <si>
    <t xml:space="preserve">     GL:[ACCUMULATED DEPR - HYDRAULIC PRODUCTION PLANT]</t>
  </si>
  <si>
    <t xml:space="preserve">     GM:[A-330XXX Land &amp; Land Rights]</t>
  </si>
  <si>
    <t xml:space="preserve">     GN:[A-331XXX Structures &amp; Improvements]</t>
  </si>
  <si>
    <t xml:space="preserve">     GO:[A-332XXX Reservoirs, Dams, &amp; Waterways]</t>
  </si>
  <si>
    <t xml:space="preserve">     GP:[A-333000 Waterwheels, Turbines, &amp; Generators]</t>
  </si>
  <si>
    <t xml:space="preserve">     GQ:[A-334000 Accessory Electric Equipment]</t>
  </si>
  <si>
    <t xml:space="preserve">     GR:[A-335XXX Miscellaneous Power Plant Equipment]</t>
  </si>
  <si>
    <t xml:space="preserve">     GS:[A-336000 Roads, Railroads, &amp; Bridges]</t>
  </si>
  <si>
    <t xml:space="preserve">     GT:[TOTAL ACCUMULATED DEPR - HYDRAULIC PRODUCTION PLANT]</t>
  </si>
  <si>
    <t xml:space="preserve">     GU:[TOTAL ACCUMULATED DEPR - HYDRAULIC PRODUCTION PLANT ($)]</t>
  </si>
  <si>
    <t>GV:[]</t>
  </si>
  <si>
    <t xml:space="preserve">     GW:[ACCUMULATED DEPR - OTHER PRODUCTION PLANT]</t>
  </si>
  <si>
    <t xml:space="preserve">     GX:[A-304000 Land &amp; Land Rights]</t>
  </si>
  <si>
    <t xml:space="preserve">     GY:[A-340200 Land &amp; Land Rights]</t>
  </si>
  <si>
    <t xml:space="preserve">     GZ:[A-341000 Structures &amp; Improvements]</t>
  </si>
  <si>
    <t xml:space="preserve">     HA:[A-342000 Fuel Holders, Producers, &amp; Accessories]</t>
  </si>
  <si>
    <t xml:space="preserve">     HB:[A-343000 Prime Movers]</t>
  </si>
  <si>
    <t xml:space="preserve">     HC:[A-344000 Generators]</t>
  </si>
  <si>
    <t xml:space="preserve">     HD:[A-344010 Generators - Solar]</t>
  </si>
  <si>
    <t xml:space="preserve">     HE:[A-345000 Accessory Electric Equipment]</t>
  </si>
  <si>
    <t xml:space="preserve">     HF:[A-345010 Accessory Electric Equipment - Solar]</t>
  </si>
  <si>
    <t xml:space="preserve">     HG:[A-346000 Miscellaneous Power Plant Equipment]</t>
  </si>
  <si>
    <t xml:space="preserve">     HH:[TOTAL ACCUMULATED DEPR - OTHER PRODUCTION PLANT]</t>
  </si>
  <si>
    <t xml:space="preserve">     HI:[TOTAL ACCUMULATED DEPR - OTHER PRODUCTION PLANT ($)]</t>
  </si>
  <si>
    <t xml:space="preserve">     HJ:[A-347000 ARO]</t>
  </si>
  <si>
    <t xml:space="preserve">     HK:[TOTAL ACCUMULATED DEPR - OTHER PRODUCTION PLANT w/ARO]</t>
  </si>
  <si>
    <t>HL:[]</t>
  </si>
  <si>
    <t xml:space="preserve">     HM:[TOTAL ACCUMULATED DEPR - PRODUCTION PLANT]</t>
  </si>
  <si>
    <t xml:space="preserve">     HN:[TOTAL ACCUMULATED DEPR - PRODUCTION PLANT ($)]</t>
  </si>
  <si>
    <t xml:space="preserve">     HO:[TOTAL ACCUMULATED DEPR - PRODUCTION PLANT w/ARO]</t>
  </si>
  <si>
    <t>HP:[]</t>
  </si>
  <si>
    <t xml:space="preserve">     HQ:[ACCUMULATED DEPR - TRANSMISSION PLANT (E) / UNDERGROUND STORAGE PLANT (G)]</t>
  </si>
  <si>
    <t xml:space="preserve">     HR:[A-350100 Land in Fee (G)]</t>
  </si>
  <si>
    <t xml:space="preserve">     HS:[A-350200 Land in Fee (E) / Storage Right-of-Way (G)]</t>
  </si>
  <si>
    <t xml:space="preserve">     HT:[A-350300 Removing Property of Others (E)]</t>
  </si>
  <si>
    <t xml:space="preserve">     HU:[A-350400 Land Easements (E)]</t>
  </si>
  <si>
    <t xml:space="preserve">     HV:[A-350XXX Land &amp; Land Rights (E &amp; G)]</t>
  </si>
  <si>
    <t xml:space="preserve">     HW:[A-351000 Energy Storage Eq (E)]</t>
  </si>
  <si>
    <t xml:space="preserve">     HX:[A-351100 S&amp;I - Wells (G)]</t>
  </si>
  <si>
    <t xml:space="preserve">     HY:[A-351200 Computer Software (E) / Storage Right-of-Way (G)]</t>
  </si>
  <si>
    <t xml:space="preserve">     HZ:[A-351300 S&amp;I - Measuring/Regulating Station (G)]</t>
  </si>
  <si>
    <t xml:space="preserve">     IA:[A-351400 S&amp;I - Office (G)]</t>
  </si>
  <si>
    <t xml:space="preserve">     IB:[A-351410 S&amp;I - Pump House (G)]</t>
  </si>
  <si>
    <t xml:space="preserve">     IC:[A-351XXX Structures &amp; Improvements (E &amp; G)]</t>
  </si>
  <si>
    <t xml:space="preserve">     ID:[A-352000 Structures &amp; Improvements (E) / Wells (G)]</t>
  </si>
  <si>
    <t xml:space="preserve">     IE:[A-352200 Well Reservoirs (G)]</t>
  </si>
  <si>
    <t xml:space="preserve">     IG:[A-352300 Well Non-Recoverable (G)]</t>
  </si>
  <si>
    <t xml:space="preserve">     IH:[A-352XXX Structures &amp; Improvements (E) / 352XXX Wells (G)]</t>
  </si>
  <si>
    <t xml:space="preserve">     II:[A-353000 Station Equipment (E) / 353000 Lines (G)]</t>
  </si>
  <si>
    <t xml:space="preserve">     IJ:[A-353100 Station Equipment (E)]</t>
  </si>
  <si>
    <t xml:space="preserve">     IK:[A-353XXX Station Equipment (E) / 353XXX Lines (G)]</t>
  </si>
  <si>
    <t xml:space="preserve">     IL:[A-354000 Towers &amp; Fixtures (E) / 354000 Compressor Station Equipment (G)]</t>
  </si>
  <si>
    <t xml:space="preserve">     IM:[A-355000 Poles &amp; Fixtures (E) / 355000 Measuring &amp; Regulating Equipment (G)]</t>
  </si>
  <si>
    <t xml:space="preserve">     IN:[A-356000 Overhead Conductors &amp; Devices (E) / 356000 Purification Equipment (G)]</t>
  </si>
  <si>
    <t xml:space="preserve">     IO:[A-357000 Underground Conduit (E) / 357000 Other Equipment (G)]</t>
  </si>
  <si>
    <t xml:space="preserve">     IP:[A-358000 Underground Conductors &amp; Devices]</t>
  </si>
  <si>
    <t xml:space="preserve">     IQ:[A-359000 Roads &amp; Trails]</t>
  </si>
  <si>
    <t xml:space="preserve">     IR:[TOTAL ACCUMULATED DEPR - TRANSMISSION PLANT (E) / UNDERGROUND STORAGE PLANT (G)]</t>
  </si>
  <si>
    <t xml:space="preserve">     IT:[TOTAL ACCUMULATED  DEPR - TRANSMISSION PLANT (E) ($)]</t>
  </si>
  <si>
    <t xml:space="preserve">     IV:[TOTAL ACCUMULATED DEPR - UNDERGROUND STORAGE PLANT (G) ($)]</t>
  </si>
  <si>
    <t>IX:[]</t>
  </si>
  <si>
    <t xml:space="preserve">     IY:[ACCUMULATED DEPR - ELECTRIC DISTRIBUTION PLANT]</t>
  </si>
  <si>
    <t xml:space="preserve">     IZ:[A-360200 Land &amp; Land Rights]</t>
  </si>
  <si>
    <t xml:space="preserve">     JA:[A-360400 Land Easements]</t>
  </si>
  <si>
    <t xml:space="preserve">     JB:[A-360500 Land Ease Perpetual]</t>
  </si>
  <si>
    <t xml:space="preserve">     JC:[A-361000 Structures &amp; Improvements]</t>
  </si>
  <si>
    <t xml:space="preserve">     JD:[A-362000 Station Equipment]</t>
  </si>
  <si>
    <t xml:space="preserve">     JE:[A-363000 Energy Storage Eq]</t>
  </si>
  <si>
    <t xml:space="preserve">     JF:[A-364000 Poles, Towers, &amp; Fixtures]</t>
  </si>
  <si>
    <t xml:space="preserve">     JG:[A-365000 Overhead Conductors &amp; Devices]</t>
  </si>
  <si>
    <t xml:space="preserve">     JH:[A-366000 Underground Conduit]</t>
  </si>
  <si>
    <t xml:space="preserve">     JI:[A-367000 Underground Conductors &amp; Devices]</t>
  </si>
  <si>
    <t xml:space="preserve">     JJ:[A-368000 Line Transformers]</t>
  </si>
  <si>
    <t xml:space="preserve">     JK:[A-369XXX Services]</t>
  </si>
  <si>
    <t xml:space="preserve">     JL:[A-370XXX Meters]</t>
  </si>
  <si>
    <t xml:space="preserve">     JM:[A-371XXX Installations on Customers Premises]</t>
  </si>
  <si>
    <t xml:space="preserve">     JN:[A-373XXX Street Light &amp; Signal Systems]</t>
  </si>
  <si>
    <t xml:space="preserve">     JO:[TOTAL ACCUMULATED DEPR - ELECTRIC DISTRIBUTION PLANT (wo Land &amp; Land Rights)]</t>
  </si>
  <si>
    <t xml:space="preserve">     JP:[TOTAL ACCUMULATED DEPR - ELECTRIC DISTRIBUTION PLANT ($)]</t>
  </si>
  <si>
    <t xml:space="preserve">     JQ:[A-374000 ARO]</t>
  </si>
  <si>
    <t xml:space="preserve">     JR:[TOTAL ACCUMULATED DEPR - ELECTRIC DISTRIBUTION PLANT w/ARO]</t>
  </si>
  <si>
    <t>JS:[]</t>
  </si>
  <si>
    <t xml:space="preserve">     JT:[ACCUMULATED DEPR - GAS DISTRIBUTION PLANT]</t>
  </si>
  <si>
    <t xml:space="preserve">     JU:[A-374200 Land &amp; Land Rights]</t>
  </si>
  <si>
    <t xml:space="preserve">     JV:[A-374400 Land &amp; Land Rights]</t>
  </si>
  <si>
    <t xml:space="preserve">     JW:[A-375000 Structures &amp; Improvements]</t>
  </si>
  <si>
    <t xml:space="preserve">     JX:[A-376000 Mains]</t>
  </si>
  <si>
    <t xml:space="preserve">     JY:[A-378000 Measuring &amp; Reg Station EquiA-General]</t>
  </si>
  <si>
    <t xml:space="preserve">     JZ:[A-379000 Measuring &amp; Reg Station EquiA-City Gate]</t>
  </si>
  <si>
    <t xml:space="preserve">     KA:[A-380000 Services]</t>
  </si>
  <si>
    <t xml:space="preserve">     KB:[A-381XXX Meters]</t>
  </si>
  <si>
    <t xml:space="preserve">     KC:[The following three report lines are placeholders for future use:]</t>
  </si>
  <si>
    <t xml:space="preserve">     KD:[A-382000 Meter Installations]</t>
  </si>
  <si>
    <t xml:space="preserve">     KE:[A-383000 House Regulators]</t>
  </si>
  <si>
    <t xml:space="preserve">     KF:[A-384000 House Regulator Installations]</t>
  </si>
  <si>
    <t>KG:[]</t>
  </si>
  <si>
    <t xml:space="preserve">     KH:[A-385000 Industrial Measuring &amp; Reg Sta Equip]</t>
  </si>
  <si>
    <t xml:space="preserve">     KI:[A-387000 Other Equipment]</t>
  </si>
  <si>
    <t xml:space="preserve">     KJ:[TOTAL ACCUMULATED DEPR - GAS DISTRIBUTION PLANT]</t>
  </si>
  <si>
    <t xml:space="preserve">     KK:[TOTAL ACCUMULATED DEPR - GAS DISTRIBUTION PLANT ($)]</t>
  </si>
  <si>
    <t>KL:[]</t>
  </si>
  <si>
    <t xml:space="preserve">     KM:[ACCUMULATED DEPR - GENERAL PLANT]</t>
  </si>
  <si>
    <t xml:space="preserve">     KN:[A-389XXX Land &amp; Land Rights]</t>
  </si>
  <si>
    <t xml:space="preserve">     KO:[A-390XXX Structures &amp; Improvements (Except 390200)]</t>
  </si>
  <si>
    <t xml:space="preserve">     KP:[A-391XXX Office Furniture &amp; Equipment]</t>
  </si>
  <si>
    <t xml:space="preserve">     KQ:[A-392XXX Transportation Equipment]</t>
  </si>
  <si>
    <t xml:space="preserve">     KR:[A-393000 Stores Equipment]</t>
  </si>
  <si>
    <t xml:space="preserve">     KS:[A-394000 Tools, Shop &amp; Garage Equipment]</t>
  </si>
  <si>
    <t xml:space="preserve">     KT:[A-394100 Electric Charging Stations]</t>
  </si>
  <si>
    <t xml:space="preserve">     KU:[A-395XXX Laboratory Equipment]</t>
  </si>
  <si>
    <t xml:space="preserve">     KV:[A-396XXX Power Operated Equipment (Except 396200)]</t>
  </si>
  <si>
    <t xml:space="preserve">     KW:[A-397XXX Communications Equipment]</t>
  </si>
  <si>
    <t xml:space="preserve">     KX:[A-398000 Miscellaneous Equipment]</t>
  </si>
  <si>
    <t xml:space="preserve">     KY:[TOTAL ACCUMULATED DEPR - GENERAL PLANT]</t>
  </si>
  <si>
    <t xml:space="preserve">     KZ:[TOTAL ACCUMULATED DEPR - GENERAL PLANT ($)]</t>
  </si>
  <si>
    <t xml:space="preserve">     LA:[A-399100 ARO]</t>
  </si>
  <si>
    <t xml:space="preserve">     LB:[TOTAL ACCUMULATED DEPR - GENERAL PLANT w/ARO]</t>
  </si>
  <si>
    <t>LD:[TOTAL ACCUMULATED DEPRECIATION]</t>
  </si>
  <si>
    <t>LE:[TOTAL ACCUMULATED DEPRECIATION ($)]</t>
  </si>
  <si>
    <t>LF:[TOTAL ACCUMULATED DEPRECIATION w/ARO]</t>
  </si>
  <si>
    <t>LG:[]</t>
  </si>
  <si>
    <t>LH:[ACCUMULATED AMORTIZATION]</t>
  </si>
  <si>
    <t>LI:[]</t>
  </si>
  <si>
    <t xml:space="preserve">     LJ:[ACCUMULATED AMORT - FRANCHISES/INTANGIBLE PLANT]</t>
  </si>
  <si>
    <t xml:space="preserve">     LK:[A-302000 Franchises &amp; Consents]</t>
  </si>
  <si>
    <t xml:space="preserve">     LL:[A-303000 Intangible Plant - (C-IPL)]</t>
  </si>
  <si>
    <t xml:space="preserve">     LM:[A-303100 Misc Intangible Plt-Mainframe Software - (C-IPL)]</t>
  </si>
  <si>
    <t xml:space="preserve">     LN:[A-303110 Misc Intangible Plant-PC Software - (C-IPL)]</t>
  </si>
  <si>
    <t xml:space="preserve">     LO:[A-303115 Misc Intangible Plant-PC Software - (C-IPL)]</t>
  </si>
  <si>
    <t xml:space="preserve">     LP:[A-303120 Misc Intangible Plant-Software-12.5 YR]</t>
  </si>
  <si>
    <t xml:space="preserve">     LQ:[A-303121 Misc Intangible Plant-AMI Software]</t>
  </si>
  <si>
    <t xml:space="preserve">     LR:[TOTAL ACCUMULATED AMORT - FRANCHISES/INTANGIBLE PLANT]</t>
  </si>
  <si>
    <t xml:space="preserve">     LT:[ACCUMULATED AMORT - UNDERGROUND STORAGE PLANT]</t>
  </si>
  <si>
    <t xml:space="preserve">     LU:[A-352100 Wells - Leases (G)]</t>
  </si>
  <si>
    <t xml:space="preserve">     LV:[TOTAL ACCUMULATED AMORT - UNDERGROUND STORAGE PLANT]</t>
  </si>
  <si>
    <t>LW:[]</t>
  </si>
  <si>
    <t xml:space="preserve">     LX:[ACCUMULATED AMORT - GENERAL PLANT]</t>
  </si>
  <si>
    <t xml:space="preserve">     LY:[A-390200 Structures &amp; Improvements]</t>
  </si>
  <si>
    <t xml:space="preserve">     LZ:[A-396200 Power Operated Equipment]</t>
  </si>
  <si>
    <t xml:space="preserve">     MA:[TOTAL ACCUMULATED AMORT - GENERAL PLANT]</t>
  </si>
  <si>
    <t>MB:[]</t>
  </si>
  <si>
    <t>MC:[TOTAL ACCUMULATED AMORTIZATION]</t>
  </si>
  <si>
    <t>MD:[TOTAL ACCUMULATED AMORTIZATION ($)]</t>
  </si>
  <si>
    <t>ME:[]</t>
  </si>
  <si>
    <t>MF:[TOTAL PLANT ACCUMULATED DEPRECIATION/AMORTIZATION]</t>
  </si>
  <si>
    <t>MG:[TOTAL PLANT ACCUMULATED DEPRECIATION/AMORTIZATION ($)]</t>
  </si>
  <si>
    <t>MH:[]</t>
  </si>
  <si>
    <t>MI:[NET PLANT IN SERVICE before PLANT ACCUMULATED DFIT]</t>
  </si>
  <si>
    <t>MJ:[]</t>
  </si>
  <si>
    <t>MK:[PLANT ACCUMULATED DEFERRED FEDERAL INCOME TAX (PLANT ADFIT)]</t>
  </si>
  <si>
    <t xml:space="preserve">     ML:[182310 - FAS 109 Electric Plant]</t>
  </si>
  <si>
    <t xml:space="preserve">     MM:[282900 - ADFIT Plant In Service]</t>
  </si>
  <si>
    <t xml:space="preserve">     MN:[283170 - ADFIT FAS 109 Electric Plant]</t>
  </si>
  <si>
    <t xml:space="preserve">     MO:[283200 - ADFIT Colstrip PCB]</t>
  </si>
  <si>
    <t xml:space="preserve">     MP:[283324 - ADFIT Lake CDA CDR Fund - Allocated]</t>
  </si>
  <si>
    <t xml:space="preserve">     MQ:[283325 - ADFIT CDA IPA Fund Deposit]</t>
  </si>
  <si>
    <t xml:space="preserve">     MR:[283333 - ADFIT CDA Settlement Costs]</t>
  </si>
  <si>
    <t xml:space="preserve">     MS:[283382 - ADFIT CDA Lake Settlement - Allocated]</t>
  </si>
  <si>
    <t xml:space="preserve">     MT:[283750 - ADFIT AFUDC-CWIP Intangibles]</t>
  </si>
  <si>
    <t xml:space="preserve">     MU:[283850 - ADFIT Bond Redemptions]</t>
  </si>
  <si>
    <t>MV:[TOTAL PLANT ACCUMULATED DEFERRED FEDERAL INCOME TAX (PLANT ADFIT)]</t>
  </si>
  <si>
    <t>MW:[TOTAL PLANT ADFIT ($)]</t>
  </si>
  <si>
    <t>MY:[NET PLANT IN SERVICE]</t>
  </si>
  <si>
    <t>NA:[PLANT DEPRECIATION/AMORTIZATION EXPENSES]</t>
  </si>
  <si>
    <t>NC:[DEPRECIATION EXPENSES]</t>
  </si>
  <si>
    <t>ND:[]</t>
  </si>
  <si>
    <t xml:space="preserve">     NE:[DEPR EXPENSES - PRODUCTION PLANT]</t>
  </si>
  <si>
    <t>NF:[]</t>
  </si>
  <si>
    <t xml:space="preserve">     NG:[DEPR EXPENSES - STEAM PRODUCTION PLANT]</t>
  </si>
  <si>
    <t xml:space="preserve">     NH:[D-310XXX Land &amp; Land Rights]</t>
  </si>
  <si>
    <t xml:space="preserve">     NI:[D-311XXX Structures &amp; Improvements]</t>
  </si>
  <si>
    <t xml:space="preserve">     NJ:[D-312000 Boiler Plant]</t>
  </si>
  <si>
    <t xml:space="preserve">     NK:[D-313000 Generators]</t>
  </si>
  <si>
    <t xml:space="preserve">     NL:[D-314000 Turbogenerator Units]</t>
  </si>
  <si>
    <t xml:space="preserve">     NM:[D-315000 Accessory Electric Equipment]</t>
  </si>
  <si>
    <t xml:space="preserve">     NN:[D-316000 Miscellaneous Power Plant Equipment]</t>
  </si>
  <si>
    <t xml:space="preserve">     NO:[TOTAL DEPR EXPENSES - STEAM PRODUCTION PLANT]</t>
  </si>
  <si>
    <t>NP:[]</t>
  </si>
  <si>
    <t xml:space="preserve">     NQ:[DEPR EXPENSES - HYDRAULIC PRODUCTION PLANT:]</t>
  </si>
  <si>
    <t xml:space="preserve">     NR:[D-330XXX Land &amp; Land Rights]</t>
  </si>
  <si>
    <t xml:space="preserve">     NS:[D-331XXX Structures &amp; Improvements]</t>
  </si>
  <si>
    <t xml:space="preserve">     NT:[D-332XXX Reservoirs, Dams, &amp; Waterways]</t>
  </si>
  <si>
    <t xml:space="preserve">     NU:[D-333000 Waterwheels, Turbines, &amp; Generators]</t>
  </si>
  <si>
    <t xml:space="preserve">     NV:[D-334000 Accessory Electric Equipment]</t>
  </si>
  <si>
    <t xml:space="preserve">     NW:[D-335XXX Miscellaneous Power Plant Equipment]</t>
  </si>
  <si>
    <t xml:space="preserve">     NX:[D-336000 Roads, Railroads, &amp; Bridges]</t>
  </si>
  <si>
    <t xml:space="preserve">     NY:[TOTAL DEPR EXPENSES - HYDRAULIC PRODUCTION PLANT]</t>
  </si>
  <si>
    <t>NZ:[]</t>
  </si>
  <si>
    <t xml:space="preserve">     OA:[DEPR EXPENSES - OTHER PRODUCTION PLANT:]</t>
  </si>
  <si>
    <t xml:space="preserve">     OB:[D-304000 Land &amp; Land Rights]</t>
  </si>
  <si>
    <t xml:space="preserve">     OC:[D-340200 Land &amp; Land Rights]</t>
  </si>
  <si>
    <t xml:space="preserve">     OD:[D-341000 Structures &amp; Improvements]</t>
  </si>
  <si>
    <t xml:space="preserve">     OE:[D-342000 Fuel Holders, Producers, &amp; Accessories]</t>
  </si>
  <si>
    <t xml:space="preserve">     OF:[D-343000 Prime Movers]</t>
  </si>
  <si>
    <t xml:space="preserve">     OG:[D-344000 Generators]</t>
  </si>
  <si>
    <t xml:space="preserve">     OH:[D-344010 Generators - Solar]</t>
  </si>
  <si>
    <t xml:space="preserve">     OI:[D-345000 Accessory Electric Equipment]</t>
  </si>
  <si>
    <t xml:space="preserve">     OJ:[D-345010 Accessory Electric Equipment - Solar]</t>
  </si>
  <si>
    <t xml:space="preserve">     OK:[D-346000 Miscellaneous Power Plant Equipment]</t>
  </si>
  <si>
    <t xml:space="preserve">     OL:[TOTAL DEPR EXPENSES - OTHER PRODUCTION PLANT]</t>
  </si>
  <si>
    <t>OM:[]</t>
  </si>
  <si>
    <t xml:space="preserve">     ON:[TOTAL DEPR EXPENSES - PRODUCTION PLANT]</t>
  </si>
  <si>
    <t>OO:[]</t>
  </si>
  <si>
    <t xml:space="preserve">     OP:[DEPR EXPENSES - TRANSMISSION PLANT (E) / UNDERGROUND STORAGE PLANT (G)]</t>
  </si>
  <si>
    <t xml:space="preserve">     OQ:[D-350100 Land in Fee (G)]</t>
  </si>
  <si>
    <t xml:space="preserve">     OS:[D-350200 Land in Fee (E) / Storage Right-of-Way (G)]</t>
  </si>
  <si>
    <t xml:space="preserve">     OT:[D-350300 Removing Property of Others (E)]</t>
  </si>
  <si>
    <t xml:space="preserve">     OU:[D-350400 Land Easements (E)]</t>
  </si>
  <si>
    <t xml:space="preserve">     OV:[D-350XXX Land &amp; Land Rights]</t>
  </si>
  <si>
    <t xml:space="preserve">     OW:[D-351000 Energy Storage Eq (E)]</t>
  </si>
  <si>
    <t xml:space="preserve">     OX:[D-351100 S&amp;I - Wells (G)]</t>
  </si>
  <si>
    <t xml:space="preserve">     OY:[D-351200 Computer Software (E) / Storage Right-of-Way (G)]</t>
  </si>
  <si>
    <t xml:space="preserve">     OZ:[D-351300 S&amp;I - Measuring/Regulating Station (G)]</t>
  </si>
  <si>
    <t xml:space="preserve">     PA:[D-351400 S&amp;I - Office (G)]</t>
  </si>
  <si>
    <t xml:space="preserve">     PB:[D-351410 S&amp;I - Pump House (G)]</t>
  </si>
  <si>
    <t xml:space="preserve">     PC:[D-351XXX Structures &amp; Improvements (E &amp; G)]</t>
  </si>
  <si>
    <t xml:space="preserve">     PD:[D-352000 Structures &amp; Improvements (E) / Wells (G)]</t>
  </si>
  <si>
    <t xml:space="preserve">     PE:[D-352200 Well Reservoirs (G)]</t>
  </si>
  <si>
    <t xml:space="preserve">     PF:[D-352300 Well Non-Recoverable (G)]</t>
  </si>
  <si>
    <t xml:space="preserve">     PG:[D-352XXX Structures &amp; Improvements (Except 352100)]</t>
  </si>
  <si>
    <t xml:space="preserve">     PH:[D-353000 Station Equipment]</t>
  </si>
  <si>
    <t xml:space="preserve">     PI:[D-353100 Station Equipment]</t>
  </si>
  <si>
    <t xml:space="preserve">     PJ:[D-353XXX Station Equipment]</t>
  </si>
  <si>
    <t xml:space="preserve">     PK:[D-354000 Towers &amp; Fixtures]</t>
  </si>
  <si>
    <t xml:space="preserve">     PL:[D-355000 Poles &amp; Fixtures]</t>
  </si>
  <si>
    <t xml:space="preserve">     PM:[D-356000 Overhead Conductors &amp; Devices]</t>
  </si>
  <si>
    <t xml:space="preserve">     PN:[D-357000 Underground Conduit]</t>
  </si>
  <si>
    <t xml:space="preserve">     PO:[D-358000 Underground Conductors &amp; Devices]</t>
  </si>
  <si>
    <t xml:space="preserve">     PP:[D-359000 Roads &amp; Trails]</t>
  </si>
  <si>
    <t xml:space="preserve">     PQ:[TOTAL DEPR EXPENSES - TRANSMISSION PLANT (E) / UNDERGROUND STORAGE PLANT (G)]</t>
  </si>
  <si>
    <t xml:space="preserve">     PS:[TOTAL DEPR EXPENSES - TRANSMISSION PLANT (E)]</t>
  </si>
  <si>
    <t xml:space="preserve">     PU:[TOTAL DEPR EXPENSES - UNDERGROUND STORAGE PLANT (G)]</t>
  </si>
  <si>
    <t>PW:[]</t>
  </si>
  <si>
    <t xml:space="preserve">     PX:[DEPR EXPENSES - DISTRIBUTION PLANT]</t>
  </si>
  <si>
    <t>PY:[]</t>
  </si>
  <si>
    <t xml:space="preserve">     PZ:[DEPR EXPENSES - ELECTRIC DISTRIBUTION PLANT]</t>
  </si>
  <si>
    <t xml:space="preserve">     QA:[D-360200 Land &amp; Land Rights]</t>
  </si>
  <si>
    <t xml:space="preserve">     QB:[D-360400 Land Easements]</t>
  </si>
  <si>
    <t xml:space="preserve">     QC:[D-360500 Land Ease Perpetual]</t>
  </si>
  <si>
    <t xml:space="preserve">     QD:[D-361000 Structures &amp; Improvements]</t>
  </si>
  <si>
    <t xml:space="preserve">     QE:[D-362000 Station Equipment]</t>
  </si>
  <si>
    <t xml:space="preserve">     QF:[D-363000 Energy Storage Eq]</t>
  </si>
  <si>
    <t xml:space="preserve">     QG:[D-364000 Poles, Towers, &amp; Fixtures]</t>
  </si>
  <si>
    <t xml:space="preserve">     QH:[D-365000 Overhead Conductors &amp; Devices]</t>
  </si>
  <si>
    <t xml:space="preserve">     QI:[D-366000 Underground Conduit]</t>
  </si>
  <si>
    <t xml:space="preserve">     QJ:[D-367000 Underground Conductors &amp; Devices]</t>
  </si>
  <si>
    <t xml:space="preserve">     QK:[D-368000 Line Transformers]</t>
  </si>
  <si>
    <t xml:space="preserve">     QL:[D-369XXX Services]</t>
  </si>
  <si>
    <t xml:space="preserve">     QM:[D-370XXX Meters]</t>
  </si>
  <si>
    <t xml:space="preserve">     QN:[D-371XXX Installations on Customers Premises]</t>
  </si>
  <si>
    <t xml:space="preserve">     QO:[D-373XXX Street Light &amp; Signal Systems]</t>
  </si>
  <si>
    <t xml:space="preserve">     QP:[TOTAL DEPR EXPENSES - ELECTRIC DISTRIBUTION PLANT]</t>
  </si>
  <si>
    <t>QQ:[]</t>
  </si>
  <si>
    <t xml:space="preserve">     QR:[DEPR EXPENSES - GAS DISTRIBUTION PLANT]</t>
  </si>
  <si>
    <t xml:space="preserve">     QS:[D-374200 Land &amp; Land Rights]</t>
  </si>
  <si>
    <t xml:space="preserve">     QT:[D-374400 Land &amp; Land Rights]</t>
  </si>
  <si>
    <t xml:space="preserve">     QU:[D-375000 Structures &amp; Improvements]</t>
  </si>
  <si>
    <t xml:space="preserve">     QV:[D-376000 Mains]</t>
  </si>
  <si>
    <t xml:space="preserve">     QW:[D-378000 Measuring &amp; Reg Station EquiA-General]</t>
  </si>
  <si>
    <t xml:space="preserve">     QX:[D-379000 Measuring &amp; Reg Station EquiA-City Gate]</t>
  </si>
  <si>
    <t xml:space="preserve">     QY:[D-380000 Services]</t>
  </si>
  <si>
    <t xml:space="preserve">     QZ:[D-381XXX Meters]</t>
  </si>
  <si>
    <t xml:space="preserve">     RA:[D-382000 Meter Installations]</t>
  </si>
  <si>
    <t xml:space="preserve">     RB:[D-383000 House Regulators]</t>
  </si>
  <si>
    <t xml:space="preserve">     RC:[D-384000 House Regulator Installations]</t>
  </si>
  <si>
    <t xml:space="preserve">     RD:[D-385000 Industrial Measuring &amp; Reg Sta Equip]</t>
  </si>
  <si>
    <t xml:space="preserve">     RE:[D-387000 Other Equipment]</t>
  </si>
  <si>
    <t xml:space="preserve">     RF:[TOTAL DEPR EXPENSES - GAS DISTRIBUTION PLANT]</t>
  </si>
  <si>
    <t>RG:[]</t>
  </si>
  <si>
    <t xml:space="preserve">     RH:[TOTAL DEPR EXPENSES - DISTRIBUTION PLANT]</t>
  </si>
  <si>
    <t>RI:[]</t>
  </si>
  <si>
    <t xml:space="preserve">     RJ:[DEPR EXPENSES - GENERAL PLANT]</t>
  </si>
  <si>
    <t xml:space="preserve">     RK:[D-389XXX Land &amp; Land Rights]</t>
  </si>
  <si>
    <t xml:space="preserve">     RL:[D-390XXX Structures &amp; Improvements (Except 390200)]</t>
  </si>
  <si>
    <t xml:space="preserve">     RM:[D-391XXX Office Furniture &amp; Equipment]</t>
  </si>
  <si>
    <t xml:space="preserve">     RN:[D-392XXX Transportation Equipment (Except 392200)]</t>
  </si>
  <si>
    <t xml:space="preserve">     RO:[D-393000 Stores Equipment]</t>
  </si>
  <si>
    <t xml:space="preserve">     RP:[D-394000 Tools, Shop &amp; Garage Equipment]</t>
  </si>
  <si>
    <t xml:space="preserve">     RQ:[D-394100 Electric Charging Stations]</t>
  </si>
  <si>
    <t xml:space="preserve">     RR:[D-395XXX Laboratory Equipment]</t>
  </si>
  <si>
    <t xml:space="preserve">     RS:[D-396XXX Power Operated Equipment (Except 396200)]</t>
  </si>
  <si>
    <t xml:space="preserve">     RT:[D-397XXX Communications Equipment]</t>
  </si>
  <si>
    <t xml:space="preserve">     RU:[D-398000 Miscellaneous Equipment]</t>
  </si>
  <si>
    <t xml:space="preserve">     RV:[TOTAL DEPR EXPENSES - GENERAL PLANT]</t>
  </si>
  <si>
    <t>RW:[TOTAL DEPRECIATION EXPENSES]</t>
  </si>
  <si>
    <t>RX:[]</t>
  </si>
  <si>
    <t>RY:[AMORTIZATION EXPENSES]</t>
  </si>
  <si>
    <t>RZ:[]</t>
  </si>
  <si>
    <t xml:space="preserve">     SA:[AMORT EXPENSES - FRANCHISES/INTANGIBLE PLANT/MISC IT INTANGIBLE PLANT]</t>
  </si>
  <si>
    <t xml:space="preserve">     SB:[D-302000 Franchises &amp; Consents]</t>
  </si>
  <si>
    <t xml:space="preserve">     SC:[D-303000 Intangible Plant - (C-IPL)]</t>
  </si>
  <si>
    <t xml:space="preserve">     SD:[AMORT EXPENSES - MISC IT INTANGIBLE PLANT]</t>
  </si>
  <si>
    <t xml:space="preserve">     SE:[D-303100 Misc Intangible Plt-Mainframe Software - (C-IPL)]</t>
  </si>
  <si>
    <t xml:space="preserve">     SF:[D-303110 Misc Intangible Plant-PC Software - (C-IPL)]</t>
  </si>
  <si>
    <t xml:space="preserve">     SG:[D-303115 Misc Intangible Plant-PC Software - (C-IPL)]</t>
  </si>
  <si>
    <t xml:space="preserve">     SH:[D-303120 Misc Intangible Plant-Software-12.5 YR]</t>
  </si>
  <si>
    <t xml:space="preserve">     SI:[D-303121 Misc Intangible Plant-AMI Software]</t>
  </si>
  <si>
    <t xml:space="preserve">     SJ:[TOTAL AMORT EXPENSES - MISC IT INTANGIBLE PLANT]</t>
  </si>
  <si>
    <t xml:space="preserve">     SK:[TOTAL AMORT EXPENSES - FRANCHISES/INTANGIBLE PLANT/MISC IT INTANGIBLE PLANT]</t>
  </si>
  <si>
    <t>SL:[]</t>
  </si>
  <si>
    <t xml:space="preserve">     SM:[AMORT EXPENSES - UNDERGROUND STORAGE PLANT]</t>
  </si>
  <si>
    <t xml:space="preserve">     SN:[D-352100 Wells - Leases (G)]</t>
  </si>
  <si>
    <t xml:space="preserve">     SO:[TOTAL AMORT EXPENSES - UNDERGROUND STORAGE PLANT]</t>
  </si>
  <si>
    <t>SP:[]</t>
  </si>
  <si>
    <t xml:space="preserve">     SQ:[AMORT EXPENSES - GENERAL PLANT]</t>
  </si>
  <si>
    <t xml:space="preserve">     SR:[D-390200 Structures &amp; Improvements]</t>
  </si>
  <si>
    <t xml:space="preserve">     SS:[D-392200 Transportation Equipment Leased]</t>
  </si>
  <si>
    <t xml:space="preserve">     ST:[D-396200 Power Operated Equipment Leased]</t>
  </si>
  <si>
    <t xml:space="preserve">     SU:[TOTAL AMORT EXPENSES - GENERAL PLANT]</t>
  </si>
  <si>
    <t>SV:[TOTAL AMORTIZATION EXPENSES]</t>
  </si>
  <si>
    <t>SW:[]</t>
  </si>
  <si>
    <t>SX:[TOTAL PLANT DEPRECIATION/AMORTIZATION EXPENSES]</t>
  </si>
  <si>
    <t>SY:[]</t>
  </si>
  <si>
    <t>Plant AMA 12/31/2018</t>
  </si>
  <si>
    <t>Plant EOP 12/31/2018</t>
  </si>
  <si>
    <t>Depreciation Expense Per ROO (AMA) 12/31/2018</t>
  </si>
  <si>
    <t>Depreciation Expense EOP 12/31/2018</t>
  </si>
  <si>
    <t>Depreciation Expense ADJ 12/31/2018</t>
  </si>
  <si>
    <t>PLANT]</t>
  </si>
  <si>
    <t>PRODUCTION</t>
  </si>
  <si>
    <t>HYDRAULIC</t>
  </si>
  <si>
    <t>PLANT</t>
  </si>
  <si>
    <t>(E)</t>
  </si>
  <si>
    <t>STORAGE</t>
  </si>
  <si>
    <t>353XXX</t>
  </si>
  <si>
    <t>DISTRIBUTION</t>
  </si>
  <si>
    <t>ELECTRIC</t>
  </si>
  <si>
    <t>following</t>
  </si>
  <si>
    <t>GAS</t>
  </si>
  <si>
    <t>IN</t>
  </si>
  <si>
    <t>CONSTRUCTION</t>
  </si>
  <si>
    <t>ACCUMULATED</t>
  </si>
  <si>
    <t>DEPRECIATION/AMORTIZATION]</t>
  </si>
  <si>
    <t>DEPRECIATION]</t>
  </si>
  <si>
    <t>DEPR</t>
  </si>
  <si>
    <t>DEPRECIATION</t>
  </si>
  <si>
    <t>AMORTIZATION]</t>
  </si>
  <si>
    <t>AMORT</t>
  </si>
  <si>
    <t>AMORTIZATION</t>
  </si>
  <si>
    <t>DEPRECIATION/AMORTIZATION</t>
  </si>
  <si>
    <t>DEFERRED</t>
  </si>
  <si>
    <t>FAS</t>
  </si>
  <si>
    <t>EXPENSES]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</si>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</sst>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#,##0.00_);[Red]\(#,##0.00\);&quot; &quot;"/>
    <numFmt numFmtId="166" formatCode="&quot;$&quot;#,##0.00_);[Red]\(&quot;$&quot;#,##0.00\);&quot; &quot;"/>
    <numFmt numFmtId="167" formatCode="_(* #,##0_);_(* \(#,##0\);_(* &quot;-&quot;??_);_(@_)"/>
    <numFmt numFmtId="168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51">
    <xf numFmtId="0" fontId="0" fillId="0" borderId="0" xfId="0"/>
    <xf numFmtId="167" fontId="0" fillId="0" borderId="0" xfId="1" applyNumberFormat="1" applyFont="1"/>
    <xf numFmtId="167" fontId="18" fillId="0" borderId="0" xfId="1" applyNumberFormat="1" applyFont="1" applyAlignment="1">
      <alignment horizontal="right"/>
    </xf>
    <xf numFmtId="167" fontId="18" fillId="0" borderId="0" xfId="1" applyNumberFormat="1" applyFont="1" applyAlignment="1">
      <alignment horizontal="right" wrapText="1"/>
    </xf>
    <xf numFmtId="167" fontId="19" fillId="0" borderId="0" xfId="1" applyNumberFormat="1" applyFont="1" applyAlignment="1">
      <alignment horizontal="right"/>
    </xf>
    <xf numFmtId="1" fontId="18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167" fontId="19" fillId="0" borderId="10" xfId="1" applyNumberFormat="1" applyFont="1" applyBorder="1" applyAlignment="1">
      <alignment horizontal="right"/>
    </xf>
    <xf numFmtId="168" fontId="18" fillId="0" borderId="0" xfId="43" applyNumberFormat="1" applyFont="1" applyAlignment="1">
      <alignment horizontal="right" wrapText="1"/>
    </xf>
    <xf numFmtId="168" fontId="18" fillId="0" borderId="0" xfId="43" applyNumberFormat="1" applyFont="1" applyAlignment="1">
      <alignment horizontal="right"/>
    </xf>
    <xf numFmtId="10" fontId="18" fillId="0" borderId="0" xfId="43" applyNumberFormat="1" applyFont="1" applyAlignment="1">
      <alignment horizontal="right"/>
    </xf>
    <xf numFmtId="10" fontId="19" fillId="0" borderId="0" xfId="1" applyNumberFormat="1" applyFont="1" applyBorder="1" applyAlignment="1">
      <alignment horizontal="right"/>
    </xf>
    <xf numFmtId="167" fontId="18" fillId="0" borderId="13" xfId="1" applyNumberFormat="1" applyFont="1" applyBorder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4" fontId="18" fillId="0" borderId="15" xfId="0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5" fontId="18" fillId="0" borderId="17" xfId="0" applyNumberFormat="1" applyFont="1" applyBorder="1" applyAlignment="1">
      <alignment horizontal="right"/>
    </xf>
    <xf numFmtId="167" fontId="19" fillId="0" borderId="18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center" wrapText="1"/>
    </xf>
    <xf numFmtId="168" fontId="19" fillId="0" borderId="0" xfId="43" applyNumberFormat="1" applyFont="1" applyAlignment="1">
      <alignment horizontal="center" wrapText="1"/>
    </xf>
    <xf numFmtId="49" fontId="19" fillId="0" borderId="0" xfId="0" applyNumberFormat="1" applyFont="1" applyAlignment="1">
      <alignment horizontal="right" wrapText="1"/>
    </xf>
    <xf numFmtId="0" fontId="16" fillId="0" borderId="0" xfId="0" applyFont="1"/>
    <xf numFmtId="167" fontId="19" fillId="0" borderId="10" xfId="1" applyNumberFormat="1" applyFont="1" applyFill="1" applyBorder="1" applyAlignment="1">
      <alignment horizontal="right"/>
    </xf>
    <xf numFmtId="167" fontId="18" fillId="33" borderId="0" xfId="1" applyNumberFormat="1" applyFont="1" applyFill="1" applyAlignment="1">
      <alignment horizontal="right"/>
    </xf>
    <xf numFmtId="167" fontId="18" fillId="0" borderId="0" xfId="1" applyNumberFormat="1" applyFont="1" applyFill="1" applyAlignment="1">
      <alignment horizontal="right"/>
    </xf>
    <xf numFmtId="167" fontId="19" fillId="34" borderId="0" xfId="1" applyNumberFormat="1" applyFont="1" applyFill="1" applyAlignment="1">
      <alignment horizontal="right"/>
    </xf>
    <xf numFmtId="10" fontId="18" fillId="33" borderId="0" xfId="43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  <xf numFmtId="165" fontId="19" fillId="0" borderId="0" xfId="0" applyNumberFormat="1" applyFont="1" applyFill="1" applyAlignment="1">
      <alignment horizontal="left"/>
    </xf>
    <xf numFmtId="10" fontId="19" fillId="0" borderId="0" xfId="1" applyNumberFormat="1" applyFont="1" applyFill="1" applyBorder="1" applyAlignment="1">
      <alignment horizontal="right"/>
    </xf>
    <xf numFmtId="165" fontId="18" fillId="0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left"/>
    </xf>
    <xf numFmtId="165" fontId="18" fillId="33" borderId="0" xfId="0" applyNumberFormat="1" applyFont="1" applyFill="1" applyAlignment="1">
      <alignment horizontal="right"/>
    </xf>
    <xf numFmtId="167" fontId="19" fillId="0" borderId="11" xfId="1" applyNumberFormat="1" applyFont="1" applyBorder="1" applyAlignment="1">
      <alignment horizontal="center" wrapText="1"/>
    </xf>
    <xf numFmtId="167" fontId="19" fillId="0" borderId="12" xfId="1" applyNumberFormat="1" applyFont="1" applyBorder="1" applyAlignment="1">
      <alignment horizontal="center" wrapText="1"/>
    </xf>
    <xf numFmtId="168" fontId="19" fillId="0" borderId="11" xfId="43" applyNumberFormat="1" applyFont="1" applyBorder="1" applyAlignment="1">
      <alignment horizontal="center" wrapText="1"/>
    </xf>
    <xf numFmtId="168" fontId="19" fillId="0" borderId="12" xfId="43" applyNumberFormat="1" applyFont="1" applyBorder="1" applyAlignment="1">
      <alignment horizontal="center" wrapText="1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te" xfId="16" builtinId="10" customBuiltin="1"/>
    <cellStyle name="Output" xfId="11" builtinId="21" customBuiltin="1"/>
    <cellStyle name="Percent" xfId="43" builtinId="5"/>
    <cellStyle name="Percent 2" xfId="4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5"/>
  <sheetViews>
    <sheetView tabSelected="1" zoomScaleNormal="100" workbookViewId="0">
      <pane xSplit="2" ySplit="3" topLeftCell="C10" activePane="bottomRight" state="frozen"/>
      <selection pane="topRight" activeCell="B1" sqref="B1"/>
      <selection pane="bottomLeft" activeCell="A4" sqref="A4"/>
      <selection pane="bottomRight" activeCell="S91" sqref="S91"/>
    </sheetView>
  </sheetViews>
  <sheetFormatPr defaultColWidth="8.85546875" defaultRowHeight="11.25" x14ac:dyDescent="0.2"/>
  <cols>
    <col min="1" max="1" width="6.140625" style="6" bestFit="1" customWidth="1"/>
    <col min="2" max="2" width="61.5703125" style="9" bestFit="1" customWidth="1"/>
    <col min="3" max="3" width="11.7109375" style="2" bestFit="1" customWidth="1"/>
    <col min="4" max="4" width="10.42578125" style="2" bestFit="1" customWidth="1"/>
    <col min="5" max="5" width="11.7109375" style="2" bestFit="1" customWidth="1"/>
    <col min="6" max="6" width="10.7109375" style="2" customWidth="1"/>
    <col min="7" max="7" width="9.5703125" style="2" bestFit="1" customWidth="1"/>
    <col min="8" max="8" width="10.42578125" style="2" customWidth="1"/>
    <col min="9" max="10" width="8.28515625" style="23" bestFit="1" customWidth="1"/>
    <col min="11" max="11" width="9.5703125" style="8" bestFit="1" customWidth="1"/>
    <col min="12" max="12" width="9.7109375" style="8" bestFit="1" customWidth="1"/>
    <col min="13" max="13" width="8.5703125" style="8" bestFit="1" customWidth="1"/>
    <col min="14" max="14" width="9" style="8" bestFit="1" customWidth="1"/>
    <col min="15" max="16384" width="8.85546875" style="8"/>
  </cols>
  <sheetData>
    <row r="1" spans="1:14" s="10" customFormat="1" ht="20.45" customHeight="1" thickBot="1" x14ac:dyDescent="0.25">
      <c r="A1" s="5"/>
      <c r="B1" s="11"/>
      <c r="C1" s="47" t="s">
        <v>583</v>
      </c>
      <c r="D1" s="48"/>
      <c r="E1" s="47" t="s">
        <v>584</v>
      </c>
      <c r="F1" s="48"/>
      <c r="G1" s="47" t="s">
        <v>585</v>
      </c>
      <c r="H1" s="48"/>
      <c r="I1" s="49" t="s">
        <v>168</v>
      </c>
      <c r="J1" s="50"/>
      <c r="K1" s="47" t="s">
        <v>586</v>
      </c>
      <c r="L1" s="48"/>
      <c r="M1" s="47" t="s">
        <v>587</v>
      </c>
      <c r="N1" s="48"/>
    </row>
    <row r="2" spans="1:14" s="10" customFormat="1" ht="33.75" x14ac:dyDescent="0.2">
      <c r="A2" s="5"/>
      <c r="B2" s="11"/>
      <c r="C2" s="32" t="s">
        <v>37</v>
      </c>
      <c r="D2" s="32" t="s">
        <v>36</v>
      </c>
      <c r="E2" s="32" t="s">
        <v>37</v>
      </c>
      <c r="F2" s="32" t="s">
        <v>36</v>
      </c>
      <c r="G2" s="32" t="s">
        <v>37</v>
      </c>
      <c r="H2" s="32" t="s">
        <v>36</v>
      </c>
      <c r="I2" s="33" t="s">
        <v>37</v>
      </c>
      <c r="J2" s="33" t="s">
        <v>36</v>
      </c>
      <c r="K2" s="32" t="s">
        <v>37</v>
      </c>
      <c r="L2" s="32" t="s">
        <v>36</v>
      </c>
      <c r="M2" s="32" t="s">
        <v>37</v>
      </c>
      <c r="N2" s="32" t="s">
        <v>36</v>
      </c>
    </row>
    <row r="3" spans="1:14" s="10" customFormat="1" x14ac:dyDescent="0.2">
      <c r="A3" s="5"/>
      <c r="B3" s="11"/>
      <c r="C3" s="3"/>
      <c r="D3" s="3"/>
      <c r="E3" s="3"/>
      <c r="F3" s="3"/>
      <c r="G3" s="3"/>
      <c r="H3" s="3"/>
      <c r="I3" s="22"/>
      <c r="J3" s="22"/>
    </row>
    <row r="4" spans="1:14" ht="15" x14ac:dyDescent="0.25">
      <c r="B4" s="16" t="s">
        <v>32</v>
      </c>
      <c r="E4" s="1"/>
      <c r="F4" s="1"/>
    </row>
    <row r="5" spans="1:14" s="13" customFormat="1" x14ac:dyDescent="0.2">
      <c r="A5" s="6">
        <v>182324</v>
      </c>
      <c r="B5" s="12" t="s">
        <v>38</v>
      </c>
      <c r="C5" s="2">
        <f>VLOOKUP(A5,'AMA Original Download'!$A$9:$E$155,3,FALSE)</f>
        <v>5394674.7699999996</v>
      </c>
      <c r="D5" s="2">
        <f>VLOOKUP(A5,'AMA Original Download'!$A$9:$E$155,5,FALSE)</f>
        <v>0</v>
      </c>
      <c r="E5" s="2">
        <f>VLOOKUP($A$5,'EOP Original Download'!$A$3:$E$148,3,FALSE)</f>
        <v>5329284.76</v>
      </c>
      <c r="F5" s="2">
        <f>VLOOKUP(A5,'EOP Original Download'!$A$3:$E$148,5,FALSE)</f>
        <v>0</v>
      </c>
      <c r="G5" s="2"/>
      <c r="H5" s="2"/>
      <c r="I5" s="23"/>
      <c r="J5" s="23"/>
    </row>
    <row r="6" spans="1:14" s="13" customFormat="1" x14ac:dyDescent="0.2">
      <c r="A6" s="6">
        <v>182325</v>
      </c>
      <c r="B6" s="12" t="s">
        <v>39</v>
      </c>
      <c r="C6" s="2">
        <f>VLOOKUP(A6,'AMA Original Download'!$A$9:$E$155,3,FALSE)</f>
        <v>1307800</v>
      </c>
      <c r="D6" s="2">
        <f>VLOOKUP(A6,'AMA Original Download'!$A$9:$E$155,5,FALSE)</f>
        <v>0</v>
      </c>
      <c r="E6" s="2">
        <f>VLOOKUP(A6,'EOP Original Download'!$A$3:$E$148,3,FALSE)</f>
        <v>1307800</v>
      </c>
      <c r="F6" s="2">
        <f>VLOOKUP(A6,'EOP Original Download'!$A$3:$E$148,5,FALSE)</f>
        <v>0</v>
      </c>
      <c r="G6" s="2"/>
      <c r="H6" s="2"/>
      <c r="I6" s="24"/>
      <c r="J6" s="24"/>
    </row>
    <row r="7" spans="1:14" s="13" customFormat="1" x14ac:dyDescent="0.2">
      <c r="A7" s="6">
        <v>182333</v>
      </c>
      <c r="B7" s="12" t="s">
        <v>40</v>
      </c>
      <c r="C7" s="2">
        <f>VLOOKUP(A7,'AMA Original Download'!$A$9:$E$155,3,FALSE)</f>
        <v>760422.35</v>
      </c>
      <c r="D7" s="2">
        <f>VLOOKUP(A7,'AMA Original Download'!$A$9:$E$155,5,FALSE)</f>
        <v>0</v>
      </c>
      <c r="E7" s="2">
        <f>VLOOKUP(A7,'EOP Original Download'!$A$3:$E$148,3,FALSE)</f>
        <v>749724.73</v>
      </c>
      <c r="F7" s="2">
        <f>VLOOKUP(A7,'EOP Original Download'!$A$3:$E$148,5,FALSE)</f>
        <v>0</v>
      </c>
      <c r="G7" s="2"/>
      <c r="H7" s="2"/>
      <c r="I7" s="24"/>
      <c r="J7" s="24"/>
      <c r="M7" s="2"/>
      <c r="N7" s="2"/>
    </row>
    <row r="8" spans="1:14" s="13" customFormat="1" x14ac:dyDescent="0.2">
      <c r="A8" s="6">
        <v>182381</v>
      </c>
      <c r="B8" s="12" t="s">
        <v>41</v>
      </c>
      <c r="C8" s="2">
        <f>VLOOKUP(A8,'AMA Original Download'!$A$9:$E$155,3,FALSE)</f>
        <v>20546765.34</v>
      </c>
      <c r="D8" s="2">
        <f>VLOOKUP(A8,'AMA Original Download'!$A$9:$E$155,5,FALSE)</f>
        <v>0</v>
      </c>
      <c r="E8" s="2">
        <f>VLOOKUP(A8,'EOP Original Download'!$A$3:$E$148,3,FALSE)</f>
        <v>20257713.550000001</v>
      </c>
      <c r="F8" s="2">
        <f>VLOOKUP(A8,'EOP Original Download'!$A$3:$E$148,5,FALSE)</f>
        <v>0</v>
      </c>
      <c r="G8" s="37">
        <v>32946</v>
      </c>
      <c r="H8" s="2"/>
      <c r="I8" s="24"/>
      <c r="J8" s="24"/>
      <c r="K8" s="2">
        <f>IF(I8=" ",0,I8*E8)</f>
        <v>0</v>
      </c>
      <c r="L8" s="2">
        <f>IF(J8=" ",0,J8*F8)</f>
        <v>0</v>
      </c>
      <c r="M8" s="2">
        <f>K8-G8</f>
        <v>-32946</v>
      </c>
      <c r="N8" s="2"/>
    </row>
    <row r="9" spans="1:14" s="13" customFormat="1" x14ac:dyDescent="0.2">
      <c r="A9" s="6">
        <v>302000</v>
      </c>
      <c r="B9" s="12" t="s">
        <v>42</v>
      </c>
      <c r="C9" s="2">
        <f>VLOOKUP(A9,'AMA Original Download'!$A$9:$E$155,3,FALSE)</f>
        <v>29406487.57</v>
      </c>
      <c r="D9" s="2">
        <f>VLOOKUP(A9,'AMA Original Download'!$A$9:$E$155,5,FALSE)</f>
        <v>0</v>
      </c>
      <c r="E9" s="2">
        <f>VLOOKUP(A9,'EOP Original Download'!$A$3:$E$148,3,FALSE)</f>
        <v>29406487.57</v>
      </c>
      <c r="F9" s="2">
        <f>VLOOKUP(A9,'EOP Original Download'!$A$3:$E$148,5,FALSE)</f>
        <v>0</v>
      </c>
      <c r="G9" s="2">
        <f>VLOOKUP(A9,'AMA Original Download'!$A$349:$E$492,3,FALSE)</f>
        <v>624694.76</v>
      </c>
      <c r="H9" s="2">
        <f>VLOOKUP(A9,'AMA Original Download'!$A$349:$E$492,5,FALSE)</f>
        <v>0</v>
      </c>
      <c r="I9" s="24">
        <f>IF(G9=0," ",G9/C9)</f>
        <v>2.1243433392477074E-2</v>
      </c>
      <c r="J9" s="24" t="str">
        <f>IF(H9=0," ",H9/D9)</f>
        <v xml:space="preserve"> </v>
      </c>
      <c r="K9" s="2">
        <f>IF(I9=" ",0,I9*E9)</f>
        <v>624694.76</v>
      </c>
      <c r="L9" s="2">
        <f>IF(J9=" ",0,J9*F9)</f>
        <v>0</v>
      </c>
      <c r="M9" s="2">
        <f>K9-G9</f>
        <v>0</v>
      </c>
      <c r="N9" s="2">
        <f>L9-H9</f>
        <v>0</v>
      </c>
    </row>
    <row r="10" spans="1:14" s="13" customFormat="1" x14ac:dyDescent="0.2">
      <c r="A10" s="6">
        <v>303000</v>
      </c>
      <c r="B10" s="12" t="s">
        <v>43</v>
      </c>
      <c r="C10" s="2">
        <f>VLOOKUP(A10,'AMA Original Download'!$A$9:$E$155,3,FALSE)</f>
        <v>11739141.67</v>
      </c>
      <c r="D10" s="2">
        <f>VLOOKUP(A10,'AMA Original Download'!$A$9:$E$155,5,FALSE)</f>
        <v>2451340.15</v>
      </c>
      <c r="E10" s="2">
        <f>VLOOKUP(A10,'EOP Original Download'!$A$3:$E$148,3,FALSE)</f>
        <v>12796157.57</v>
      </c>
      <c r="F10" s="2">
        <f>VLOOKUP(A10,'EOP Original Download'!$A$3:$E$148,5,FALSE)</f>
        <v>2754986.93</v>
      </c>
      <c r="G10" s="2">
        <f>VLOOKUP(A10,'AMA Original Download'!$A$349:$E$492,3,FALSE)</f>
        <v>465926.53</v>
      </c>
      <c r="H10" s="2">
        <f>VLOOKUP(A10,'AMA Original Download'!$A$349:$E$492,5,FALSE)</f>
        <v>119595.15</v>
      </c>
      <c r="I10" s="24">
        <f t="shared" ref="I10:I74" si="0">IF(G10=0," ",G10/C10)</f>
        <v>3.9689999754470975E-2</v>
      </c>
      <c r="J10" s="24">
        <f t="shared" ref="J10:J74" si="1">IF(H10=0," ",H10/D10)</f>
        <v>4.878766008870699E-2</v>
      </c>
      <c r="K10" s="2">
        <f t="shared" ref="K10:K74" si="2">IF(I10=" ",0,I10*E10)</f>
        <v>507879.49081147194</v>
      </c>
      <c r="L10" s="2">
        <f t="shared" ref="L10:L74" si="3">IF(J10=" ",0,J10*F10)</f>
        <v>134409.36588967041</v>
      </c>
      <c r="M10" s="2">
        <f t="shared" ref="M10:M74" si="4">K10-G10</f>
        <v>41952.960811471916</v>
      </c>
      <c r="N10" s="2">
        <f t="shared" ref="N10:N74" si="5">L10-H10</f>
        <v>14814.21588967042</v>
      </c>
    </row>
    <row r="11" spans="1:14" s="13" customFormat="1" x14ac:dyDescent="0.2">
      <c r="A11" s="6">
        <v>303100</v>
      </c>
      <c r="B11" s="12" t="s">
        <v>44</v>
      </c>
      <c r="C11" s="2">
        <f>VLOOKUP(A11,'AMA Original Download'!$A$9:$E$155,3,FALSE)</f>
        <v>51666056.640000001</v>
      </c>
      <c r="D11" s="2">
        <f>VLOOKUP(A11,'AMA Original Download'!$A$9:$E$155,5,FALSE)</f>
        <v>13095970.279999999</v>
      </c>
      <c r="E11" s="2">
        <f>VLOOKUP(A11,'EOP Original Download'!$A$3:$E$148,3,FALSE)</f>
        <v>55337857.600000001</v>
      </c>
      <c r="F11" s="2">
        <f>VLOOKUP(A11,'EOP Original Download'!$A$3:$E$148,5,FALSE)</f>
        <v>14219319.050000001</v>
      </c>
      <c r="G11" s="2">
        <f>VLOOKUP(A11,'AMA Original Download'!$A$349:$E$492,3,FALSE)</f>
        <v>10335307.25</v>
      </c>
      <c r="H11" s="2">
        <f>VLOOKUP(A11,'AMA Original Download'!$A$349:$E$492,5,FALSE)</f>
        <v>2627315.85</v>
      </c>
      <c r="I11" s="24">
        <f t="shared" si="0"/>
        <v>0.20004056671122791</v>
      </c>
      <c r="J11" s="24">
        <f t="shared" si="1"/>
        <v>0.20062017504822868</v>
      </c>
      <c r="K11" s="2">
        <f t="shared" si="2"/>
        <v>11069816.394889232</v>
      </c>
      <c r="L11" s="2">
        <f t="shared" si="3"/>
        <v>2852682.2768776128</v>
      </c>
      <c r="M11" s="2">
        <f t="shared" si="4"/>
        <v>734509.14488923177</v>
      </c>
      <c r="N11" s="2">
        <f t="shared" si="5"/>
        <v>225366.42687761271</v>
      </c>
    </row>
    <row r="12" spans="1:14" s="13" customFormat="1" x14ac:dyDescent="0.2">
      <c r="A12" s="6">
        <v>303110</v>
      </c>
      <c r="B12" s="12" t="s">
        <v>45</v>
      </c>
      <c r="C12" s="2">
        <f>VLOOKUP(A12,'AMA Original Download'!$A$9:$E$155,3,FALSE)</f>
        <v>1291295.1599999999</v>
      </c>
      <c r="D12" s="2">
        <f>VLOOKUP(A12,'AMA Original Download'!$A$9:$E$155,5,FALSE)</f>
        <v>398619.95</v>
      </c>
      <c r="E12" s="2">
        <f>VLOOKUP(A12,'EOP Original Download'!$A$3:$E$148,3,FALSE)</f>
        <v>995511.23</v>
      </c>
      <c r="F12" s="2">
        <f>VLOOKUP(A12,'EOP Original Download'!$A$3:$E$148,5,FALSE)</f>
        <v>307312.11</v>
      </c>
      <c r="G12" s="2">
        <f>VLOOKUP(A12,'AMA Original Download'!$A$349:$E$492,3,FALSE)</f>
        <v>110019.69</v>
      </c>
      <c r="H12" s="2">
        <f>VLOOKUP(A12,'AMA Original Download'!$A$349:$E$492,5,FALSE)</f>
        <v>33962.83</v>
      </c>
      <c r="I12" s="24">
        <f t="shared" si="0"/>
        <v>8.5201039551639005E-2</v>
      </c>
      <c r="J12" s="24">
        <f t="shared" si="1"/>
        <v>8.5201029200871664E-2</v>
      </c>
      <c r="K12" s="2">
        <f t="shared" si="2"/>
        <v>84818.591681330799</v>
      </c>
      <c r="L12" s="2">
        <f t="shared" si="3"/>
        <v>26183.308057891485</v>
      </c>
      <c r="M12" s="2">
        <f t="shared" si="4"/>
        <v>-25201.098318669203</v>
      </c>
      <c r="N12" s="2">
        <f t="shared" si="5"/>
        <v>-7779.5219421085167</v>
      </c>
    </row>
    <row r="13" spans="1:14" s="13" customFormat="1" x14ac:dyDescent="0.2">
      <c r="A13" s="6">
        <v>303115</v>
      </c>
      <c r="B13" s="12" t="s">
        <v>46</v>
      </c>
      <c r="C13" s="2">
        <f>VLOOKUP(A13,'AMA Original Download'!$A$9:$E$155,3,FALSE)</f>
        <v>48508987.670000002</v>
      </c>
      <c r="D13" s="2">
        <f>VLOOKUP(A13,'AMA Original Download'!$A$9:$E$155,5,FALSE)</f>
        <v>14974616.710000001</v>
      </c>
      <c r="E13" s="2">
        <f>VLOOKUP(A13,'EOP Original Download'!$A$3:$E$148,3,FALSE)</f>
        <v>48508987.670000002</v>
      </c>
      <c r="F13" s="2">
        <f>VLOOKUP(A13,'EOP Original Download'!$A$3:$E$148,5,FALSE)</f>
        <v>14974616.710000001</v>
      </c>
      <c r="G13" s="2">
        <f>VLOOKUP(A13,'AMA Original Download'!$A$349:$E$492,3,FALSE)</f>
        <v>3210894.14</v>
      </c>
      <c r="H13" s="2">
        <f>VLOOKUP(A13,'AMA Original Download'!$A$349:$E$492,5,FALSE)</f>
        <v>991195.89</v>
      </c>
      <c r="I13" s="24">
        <f t="shared" si="0"/>
        <v>6.6191736711622873E-2</v>
      </c>
      <c r="J13" s="24">
        <f t="shared" si="1"/>
        <v>6.6191736936951615E-2</v>
      </c>
      <c r="K13" s="2">
        <f t="shared" si="2"/>
        <v>3210894.1400000006</v>
      </c>
      <c r="L13" s="2">
        <f t="shared" si="3"/>
        <v>991195.8899999999</v>
      </c>
      <c r="M13" s="2">
        <f t="shared" si="4"/>
        <v>0</v>
      </c>
      <c r="N13" s="2">
        <f t="shared" si="5"/>
        <v>0</v>
      </c>
    </row>
    <row r="14" spans="1:14" s="13" customFormat="1" x14ac:dyDescent="0.2">
      <c r="A14" s="6">
        <v>303120</v>
      </c>
      <c r="B14" s="12" t="s">
        <v>47</v>
      </c>
      <c r="C14" s="2">
        <f>VLOOKUP(A14,'AMA Original Download'!$A$9:$E$155,3,FALSE)</f>
        <v>14577589.4</v>
      </c>
      <c r="D14" s="2">
        <f>VLOOKUP(A14,'AMA Original Download'!$A$9:$E$155,5,FALSE)</f>
        <v>4500069.46</v>
      </c>
      <c r="E14" s="2">
        <f>VLOOKUP(A14,'EOP Original Download'!$A$3:$E$148,3,FALSE)</f>
        <v>14591254.939999999</v>
      </c>
      <c r="F14" s="2">
        <f>VLOOKUP(A14,'EOP Original Download'!$A$3:$E$148,5,FALSE)</f>
        <v>4504287.9800000004</v>
      </c>
      <c r="G14" s="2">
        <f>VLOOKUP(A14,'AMA Original Download'!$A$349:$E$492,3,FALSE)</f>
        <v>1167428.46</v>
      </c>
      <c r="H14" s="2">
        <f>VLOOKUP(A14,'AMA Original Download'!$A$349:$E$492,5,FALSE)</f>
        <v>360382.57</v>
      </c>
      <c r="I14" s="24">
        <f t="shared" si="0"/>
        <v>8.0083779832624449E-2</v>
      </c>
      <c r="J14" s="24">
        <f t="shared" si="1"/>
        <v>8.0083779417929254E-2</v>
      </c>
      <c r="K14" s="38">
        <f>G14</f>
        <v>1167428.46</v>
      </c>
      <c r="L14" s="38">
        <f>H14</f>
        <v>360382.57</v>
      </c>
      <c r="M14" s="2">
        <f t="shared" ref="M14:M15" si="6">K14-G14</f>
        <v>0</v>
      </c>
      <c r="N14" s="2">
        <f t="shared" ref="N14:N15" si="7">L14-H14</f>
        <v>0</v>
      </c>
    </row>
    <row r="15" spans="1:14" s="13" customFormat="1" x14ac:dyDescent="0.2">
      <c r="A15" s="6">
        <v>303121</v>
      </c>
      <c r="B15" s="12" t="s">
        <v>48</v>
      </c>
      <c r="C15" s="2">
        <f>VLOOKUP(A15,'AMA Original Download'!$A$9:$E$155,3,FALSE)</f>
        <v>4071790.02</v>
      </c>
      <c r="D15" s="2">
        <f>VLOOKUP(A15,'AMA Original Download'!$A$9:$E$155,5,FALSE)</f>
        <v>1182717.8600000001</v>
      </c>
      <c r="E15" s="2">
        <f>VLOOKUP(A15,'EOP Original Download'!$A$3:$E$148,3,FALSE)</f>
        <v>12934644.949999999</v>
      </c>
      <c r="F15" s="2">
        <f>VLOOKUP(A15,'EOP Original Download'!$A$3:$E$148,5,FALSE)</f>
        <v>3734330.09</v>
      </c>
      <c r="G15" s="2">
        <f>VLOOKUP(A15,'AMA Original Download'!$A$349:$E$492,3,FALSE)</f>
        <v>808638.89</v>
      </c>
      <c r="H15" s="2">
        <f>VLOOKUP(A15,'AMA Original Download'!$A$349:$E$492,5,FALSE)</f>
        <v>234853.52</v>
      </c>
      <c r="I15" s="24">
        <f t="shared" si="0"/>
        <v>0.19859543002662008</v>
      </c>
      <c r="J15" s="24">
        <f t="shared" si="1"/>
        <v>0.1985710438159782</v>
      </c>
      <c r="K15" s="38">
        <f>G15</f>
        <v>808638.89</v>
      </c>
      <c r="L15" s="38">
        <f>H15</f>
        <v>234853.52</v>
      </c>
      <c r="M15" s="2">
        <f>K15-G15</f>
        <v>0</v>
      </c>
      <c r="N15" s="2">
        <f t="shared" si="7"/>
        <v>0</v>
      </c>
    </row>
    <row r="16" spans="1:14" s="44" customFormat="1" x14ac:dyDescent="0.2">
      <c r="A16" s="41"/>
      <c r="B16" s="42" t="s">
        <v>31</v>
      </c>
      <c r="C16" s="36">
        <f>SUM(C5:C15)</f>
        <v>189271010.59000003</v>
      </c>
      <c r="D16" s="36">
        <f t="shared" ref="D16:H16" si="8">SUM(D5:D15)</f>
        <v>36603334.409999996</v>
      </c>
      <c r="E16" s="36">
        <f t="shared" si="8"/>
        <v>202215424.56999999</v>
      </c>
      <c r="F16" s="36">
        <f t="shared" si="8"/>
        <v>40494852.870000005</v>
      </c>
      <c r="G16" s="36">
        <f t="shared" si="8"/>
        <v>16755855.719999999</v>
      </c>
      <c r="H16" s="36">
        <f t="shared" si="8"/>
        <v>4367305.8099999996</v>
      </c>
      <c r="I16" s="43"/>
      <c r="J16" s="43"/>
      <c r="K16" s="36">
        <f t="shared" ref="K16" si="9">SUM(K5:K15)</f>
        <v>17474170.727382038</v>
      </c>
      <c r="L16" s="36">
        <f t="shared" ref="L16:N16" si="10">SUM(L5:L15)</f>
        <v>4599706.9308251748</v>
      </c>
      <c r="M16" s="36">
        <f t="shared" si="10"/>
        <v>718315.00738203444</v>
      </c>
      <c r="N16" s="36">
        <f t="shared" si="10"/>
        <v>232401.12082517461</v>
      </c>
    </row>
    <row r="17" spans="1:14" ht="15" x14ac:dyDescent="0.25">
      <c r="B17" s="9" t="s">
        <v>30</v>
      </c>
      <c r="E17" s="1"/>
      <c r="F17" s="1"/>
      <c r="I17" s="24" t="str">
        <f t="shared" si="0"/>
        <v xml:space="preserve"> </v>
      </c>
      <c r="J17" s="24" t="str">
        <f t="shared" si="1"/>
        <v xml:space="preserve"> </v>
      </c>
      <c r="K17" s="2"/>
      <c r="L17" s="2"/>
      <c r="M17" s="2"/>
      <c r="N17" s="2"/>
    </row>
    <row r="18" spans="1:14" ht="15" x14ac:dyDescent="0.25">
      <c r="B18" s="16" t="s">
        <v>29</v>
      </c>
      <c r="E18" s="1"/>
      <c r="F18" s="1"/>
      <c r="I18" s="24" t="str">
        <f t="shared" si="0"/>
        <v xml:space="preserve"> </v>
      </c>
      <c r="J18" s="24" t="str">
        <f t="shared" si="1"/>
        <v xml:space="preserve"> </v>
      </c>
      <c r="K18" s="2"/>
      <c r="L18" s="2"/>
      <c r="M18" s="2"/>
      <c r="N18" s="2"/>
    </row>
    <row r="19" spans="1:14" ht="15" x14ac:dyDescent="0.25">
      <c r="B19" s="19" t="s">
        <v>49</v>
      </c>
      <c r="E19" s="1"/>
      <c r="F19" s="1"/>
      <c r="I19" s="24" t="str">
        <f t="shared" si="0"/>
        <v xml:space="preserve"> </v>
      </c>
      <c r="J19" s="24" t="str">
        <f t="shared" si="1"/>
        <v xml:space="preserve"> </v>
      </c>
      <c r="K19" s="2"/>
      <c r="L19" s="2"/>
      <c r="M19" s="2"/>
      <c r="N19" s="2"/>
    </row>
    <row r="20" spans="1:14" s="13" customFormat="1" x14ac:dyDescent="0.2">
      <c r="A20" s="6" t="s">
        <v>145</v>
      </c>
      <c r="B20" s="12" t="s">
        <v>50</v>
      </c>
      <c r="C20" s="2">
        <f>VLOOKUP(A20,'AMA Original Download'!$A$9:$E$155,3,FALSE)</f>
        <v>2339600</v>
      </c>
      <c r="D20" s="2">
        <f>VLOOKUP(A20,'AMA Original Download'!$A$9:$E$155,5,FALSE)</f>
        <v>0</v>
      </c>
      <c r="E20" s="2">
        <f>VLOOKUP(A20,'EOP Original Download'!$A$3:$E$148,3,FALSE)</f>
        <v>2339962.64</v>
      </c>
      <c r="F20" s="2">
        <f>VLOOKUP(A20,'EOP Original Download'!$A$3:$E$148,5,FALSE)</f>
        <v>0</v>
      </c>
      <c r="G20" s="2">
        <f>VLOOKUP(A20,'AMA Original Download'!$A$349:$E$492,3,FALSE)</f>
        <v>1404.89</v>
      </c>
      <c r="H20" s="2">
        <f>VLOOKUP(A20,'AMA Original Download'!$A$349:$E$492,5,FALSE)</f>
        <v>0</v>
      </c>
      <c r="I20" s="24">
        <f t="shared" si="0"/>
        <v>6.0048298854505045E-4</v>
      </c>
      <c r="J20" s="24" t="str">
        <f t="shared" si="1"/>
        <v xml:space="preserve"> </v>
      </c>
      <c r="K20" s="2">
        <f t="shared" si="2"/>
        <v>1405.1077591509661</v>
      </c>
      <c r="L20" s="2">
        <f t="shared" si="3"/>
        <v>0</v>
      </c>
      <c r="M20" s="2">
        <f t="shared" si="4"/>
        <v>0.21775915096600329</v>
      </c>
      <c r="N20" s="2">
        <f t="shared" si="5"/>
        <v>0</v>
      </c>
    </row>
    <row r="21" spans="1:14" s="13" customFormat="1" x14ac:dyDescent="0.2">
      <c r="A21" s="6" t="s">
        <v>146</v>
      </c>
      <c r="B21" s="12" t="s">
        <v>51</v>
      </c>
      <c r="C21" s="2">
        <f>VLOOKUP(A21,'AMA Original Download'!$A$9:$E$155,3,FALSE)</f>
        <v>89248694.459999993</v>
      </c>
      <c r="D21" s="2">
        <f>VLOOKUP(A21,'AMA Original Download'!$A$9:$E$155,5,FALSE)</f>
        <v>0</v>
      </c>
      <c r="E21" s="2">
        <f>VLOOKUP(A21,'EOP Original Download'!$A$3:$E$148,3,FALSE)</f>
        <v>91242766.569999993</v>
      </c>
      <c r="F21" s="2">
        <f>VLOOKUP(A21,'EOP Original Download'!$A$3:$E$148,5,FALSE)</f>
        <v>0</v>
      </c>
      <c r="G21" s="2">
        <f>VLOOKUP(A21,'AMA Original Download'!$A$349:$E$492,3,FALSE)</f>
        <v>1456571.27</v>
      </c>
      <c r="H21" s="2">
        <f>VLOOKUP(A21,'AMA Original Download'!$A$349:$E$492,5,FALSE)</f>
        <v>0</v>
      </c>
      <c r="I21" s="24">
        <f t="shared" si="0"/>
        <v>1.6320365007163377E-2</v>
      </c>
      <c r="J21" s="24" t="str">
        <f t="shared" si="1"/>
        <v xml:space="preserve"> </v>
      </c>
      <c r="K21" s="2">
        <f t="shared" si="2"/>
        <v>1489115.2546858042</v>
      </c>
      <c r="L21" s="2">
        <f t="shared" si="3"/>
        <v>0</v>
      </c>
      <c r="M21" s="2">
        <f t="shared" si="4"/>
        <v>32543.984685804229</v>
      </c>
      <c r="N21" s="2">
        <f t="shared" si="5"/>
        <v>0</v>
      </c>
    </row>
    <row r="22" spans="1:14" s="13" customFormat="1" x14ac:dyDescent="0.2">
      <c r="A22" s="6">
        <v>312000</v>
      </c>
      <c r="B22" s="12" t="s">
        <v>52</v>
      </c>
      <c r="C22" s="2">
        <f>VLOOKUP(A22,'AMA Original Download'!$A$9:$E$155,3,FALSE)</f>
        <v>118566339.47</v>
      </c>
      <c r="D22" s="2">
        <f>VLOOKUP(A22,'AMA Original Download'!$A$9:$E$155,5,FALSE)</f>
        <v>0</v>
      </c>
      <c r="E22" s="2">
        <f>VLOOKUP(A22,'EOP Original Download'!$A$3:$E$148,3,FALSE)</f>
        <v>123142699.01000001</v>
      </c>
      <c r="F22" s="2">
        <f>VLOOKUP(A22,'EOP Original Download'!$A$3:$E$148,5,FALSE)</f>
        <v>0</v>
      </c>
      <c r="G22" s="2">
        <f>VLOOKUP(A22,'AMA Original Download'!$A$349:$E$492,3,FALSE)</f>
        <v>2390446.04</v>
      </c>
      <c r="H22" s="2">
        <f>VLOOKUP(A22,'AMA Original Download'!$A$349:$E$492,5,FALSE)</f>
        <v>0</v>
      </c>
      <c r="I22" s="24">
        <f t="shared" si="0"/>
        <v>2.0161253612833663E-2</v>
      </c>
      <c r="J22" s="24" t="str">
        <f t="shared" si="1"/>
        <v xml:space="preserve"> </v>
      </c>
      <c r="K22" s="2">
        <f t="shared" si="2"/>
        <v>2482711.1853094511</v>
      </c>
      <c r="L22" s="2">
        <f t="shared" si="3"/>
        <v>0</v>
      </c>
      <c r="M22" s="2">
        <f t="shared" si="4"/>
        <v>92265.145309451036</v>
      </c>
      <c r="N22" s="2">
        <f t="shared" si="5"/>
        <v>0</v>
      </c>
    </row>
    <row r="23" spans="1:14" s="13" customFormat="1" x14ac:dyDescent="0.2">
      <c r="A23" s="6">
        <v>313000</v>
      </c>
      <c r="B23" s="12" t="s">
        <v>53</v>
      </c>
      <c r="C23" s="2">
        <f>VLOOKUP(A23,'AMA Original Download'!$A$9:$E$155,3,FALSE)</f>
        <v>4426.8999999999996</v>
      </c>
      <c r="D23" s="2">
        <f>VLOOKUP(A23,'AMA Original Download'!$A$9:$E$155,5,FALSE)</f>
        <v>0</v>
      </c>
      <c r="E23" s="2">
        <f>VLOOKUP(A23,'EOP Original Download'!$A$3:$E$148,3,FALSE)</f>
        <v>4426.8999999999996</v>
      </c>
      <c r="F23" s="2">
        <f>VLOOKUP(A23,'EOP Original Download'!$A$3:$E$148,5,FALSE)</f>
        <v>0</v>
      </c>
      <c r="G23" s="2">
        <f>VLOOKUP(A23,'AMA Original Download'!$A$349:$E$492,3,FALSE)</f>
        <v>129.32</v>
      </c>
      <c r="H23" s="2">
        <f>VLOOKUP(A23,'AMA Original Download'!$A$349:$E$492,5,FALSE)</f>
        <v>0</v>
      </c>
      <c r="I23" s="24">
        <f t="shared" si="0"/>
        <v>2.9212315615893741E-2</v>
      </c>
      <c r="J23" s="24" t="str">
        <f t="shared" si="1"/>
        <v xml:space="preserve"> </v>
      </c>
      <c r="K23" s="2">
        <f t="shared" si="2"/>
        <v>129.32</v>
      </c>
      <c r="L23" s="2">
        <f t="shared" si="3"/>
        <v>0</v>
      </c>
      <c r="M23" s="2">
        <f t="shared" si="4"/>
        <v>0</v>
      </c>
      <c r="N23" s="2">
        <f t="shared" si="5"/>
        <v>0</v>
      </c>
    </row>
    <row r="24" spans="1:14" s="13" customFormat="1" x14ac:dyDescent="0.2">
      <c r="A24" s="6">
        <v>314000</v>
      </c>
      <c r="B24" s="12" t="s">
        <v>54</v>
      </c>
      <c r="C24" s="2">
        <f>VLOOKUP(A24,'AMA Original Download'!$A$9:$E$155,3,FALSE)</f>
        <v>40603231.659999996</v>
      </c>
      <c r="D24" s="2">
        <f>VLOOKUP(A24,'AMA Original Download'!$A$9:$E$155,5,FALSE)</f>
        <v>0</v>
      </c>
      <c r="E24" s="2">
        <f>VLOOKUP(A24,'EOP Original Download'!$A$3:$E$148,3,FALSE)</f>
        <v>37127294.289999999</v>
      </c>
      <c r="F24" s="2">
        <f>VLOOKUP(A24,'EOP Original Download'!$A$3:$E$148,5,FALSE)</f>
        <v>0</v>
      </c>
      <c r="G24" s="2">
        <f>VLOOKUP(A24,'AMA Original Download'!$A$349:$E$492,3,FALSE)</f>
        <v>1063350.92</v>
      </c>
      <c r="H24" s="2">
        <f>VLOOKUP(A24,'AMA Original Download'!$A$349:$E$492,5,FALSE)</f>
        <v>0</v>
      </c>
      <c r="I24" s="24">
        <f t="shared" si="0"/>
        <v>2.6188824793656831E-2</v>
      </c>
      <c r="J24" s="24" t="str">
        <f t="shared" si="1"/>
        <v xml:space="preserve"> </v>
      </c>
      <c r="K24" s="2">
        <f t="shared" si="2"/>
        <v>972320.20522334566</v>
      </c>
      <c r="L24" s="2">
        <f t="shared" si="3"/>
        <v>0</v>
      </c>
      <c r="M24" s="2">
        <f t="shared" si="4"/>
        <v>-91030.714776654262</v>
      </c>
      <c r="N24" s="2">
        <f t="shared" si="5"/>
        <v>0</v>
      </c>
    </row>
    <row r="25" spans="1:14" s="13" customFormat="1" x14ac:dyDescent="0.2">
      <c r="A25" s="6">
        <v>315000</v>
      </c>
      <c r="B25" s="12" t="s">
        <v>55</v>
      </c>
      <c r="C25" s="2">
        <f>VLOOKUP(A25,'AMA Original Download'!$A$9:$E$155,3,FALSE)</f>
        <v>18743495.84</v>
      </c>
      <c r="D25" s="2">
        <f>VLOOKUP(A25,'AMA Original Download'!$A$9:$E$155,5,FALSE)</f>
        <v>0</v>
      </c>
      <c r="E25" s="2">
        <f>VLOOKUP(A25,'EOP Original Download'!$A$3:$E$148,3,FALSE)</f>
        <v>19346462.23</v>
      </c>
      <c r="F25" s="2">
        <f>VLOOKUP(A25,'EOP Original Download'!$A$3:$E$148,5,FALSE)</f>
        <v>0</v>
      </c>
      <c r="G25" s="2">
        <f>VLOOKUP(A25,'AMA Original Download'!$A$349:$E$492,3,FALSE)</f>
        <v>317406.40999999997</v>
      </c>
      <c r="H25" s="2">
        <f>VLOOKUP(A25,'AMA Original Download'!$A$349:$E$492,5,FALSE)</f>
        <v>0</v>
      </c>
      <c r="I25" s="24">
        <f t="shared" si="0"/>
        <v>1.6934216152070806E-2</v>
      </c>
      <c r="J25" s="24" t="str">
        <f t="shared" si="1"/>
        <v xml:space="preserve"> </v>
      </c>
      <c r="K25" s="2">
        <f t="shared" si="2"/>
        <v>327617.17318069376</v>
      </c>
      <c r="L25" s="2">
        <f t="shared" si="3"/>
        <v>0</v>
      </c>
      <c r="M25" s="2">
        <f t="shared" si="4"/>
        <v>10210.763180693786</v>
      </c>
      <c r="N25" s="2">
        <f t="shared" si="5"/>
        <v>0</v>
      </c>
    </row>
    <row r="26" spans="1:14" s="13" customFormat="1" x14ac:dyDescent="0.2">
      <c r="A26" s="6">
        <v>316000</v>
      </c>
      <c r="B26" s="12" t="s">
        <v>56</v>
      </c>
      <c r="C26" s="2">
        <f>VLOOKUP(A26,'AMA Original Download'!$A$9:$E$155,3,FALSE)</f>
        <v>11911212.16</v>
      </c>
      <c r="D26" s="2">
        <f>VLOOKUP(A26,'AMA Original Download'!$A$9:$E$155,5,FALSE)</f>
        <v>0</v>
      </c>
      <c r="E26" s="2">
        <f>VLOOKUP(A26,'EOP Original Download'!$A$3:$E$148,3,FALSE)</f>
        <v>11198263.43</v>
      </c>
      <c r="F26" s="2">
        <f>VLOOKUP(A26,'EOP Original Download'!$A$3:$E$148,5,FALSE)</f>
        <v>0</v>
      </c>
      <c r="G26" s="2">
        <f>VLOOKUP(A26,'AMA Original Download'!$A$349:$E$492,3,FALSE)</f>
        <v>183819.54</v>
      </c>
      <c r="H26" s="2">
        <f>VLOOKUP(A26,'AMA Original Download'!$A$349:$E$492,5,FALSE)</f>
        <v>0</v>
      </c>
      <c r="I26" s="24">
        <f t="shared" si="0"/>
        <v>1.543247971161988E-2</v>
      </c>
      <c r="J26" s="24" t="str">
        <f t="shared" si="1"/>
        <v xml:space="preserve"> </v>
      </c>
      <c r="K26" s="2">
        <f t="shared" si="2"/>
        <v>172816.97318884984</v>
      </c>
      <c r="L26" s="2">
        <f t="shared" si="3"/>
        <v>0</v>
      </c>
      <c r="M26" s="2">
        <f t="shared" si="4"/>
        <v>-11002.566811150173</v>
      </c>
      <c r="N26" s="2">
        <f t="shared" si="5"/>
        <v>0</v>
      </c>
    </row>
    <row r="27" spans="1:14" s="44" customFormat="1" x14ac:dyDescent="0.2">
      <c r="A27" s="41"/>
      <c r="B27" s="45" t="s">
        <v>57</v>
      </c>
      <c r="C27" s="36">
        <f>SUM(C20:C26)</f>
        <v>281417000.49000001</v>
      </c>
      <c r="D27" s="36">
        <f t="shared" ref="D27:G27" si="11">SUM(D20:D26)</f>
        <v>0</v>
      </c>
      <c r="E27" s="36">
        <f t="shared" si="11"/>
        <v>284401875.06999999</v>
      </c>
      <c r="F27" s="36">
        <f t="shared" si="11"/>
        <v>0</v>
      </c>
      <c r="G27" s="36">
        <f t="shared" si="11"/>
        <v>5413128.3899999997</v>
      </c>
      <c r="H27" s="36">
        <f>SUM(H20:H26)</f>
        <v>0</v>
      </c>
      <c r="I27" s="43"/>
      <c r="J27" s="43"/>
      <c r="K27" s="36">
        <f>SUM(K20:K26)</f>
        <v>5446115.2193472954</v>
      </c>
      <c r="L27" s="36">
        <f t="shared" ref="L27:N27" si="12">SUM(L20:L26)</f>
        <v>0</v>
      </c>
      <c r="M27" s="36">
        <f>SUM(M20:M26)</f>
        <v>32986.829347295585</v>
      </c>
      <c r="N27" s="36">
        <f t="shared" si="12"/>
        <v>0</v>
      </c>
    </row>
    <row r="28" spans="1:14" ht="15" x14ac:dyDescent="0.25">
      <c r="B28" s="9" t="s">
        <v>26</v>
      </c>
      <c r="E28" s="1"/>
      <c r="F28" s="1"/>
      <c r="I28" s="24" t="str">
        <f t="shared" si="0"/>
        <v xml:space="preserve"> </v>
      </c>
      <c r="J28" s="24" t="str">
        <f t="shared" si="1"/>
        <v xml:space="preserve"> </v>
      </c>
      <c r="K28" s="2"/>
      <c r="L28" s="2"/>
      <c r="M28" s="2"/>
      <c r="N28" s="2"/>
    </row>
    <row r="29" spans="1:14" ht="15" x14ac:dyDescent="0.25">
      <c r="B29" s="19" t="s">
        <v>59</v>
      </c>
      <c r="E29" s="1"/>
      <c r="F29" s="1"/>
      <c r="I29" s="24" t="str">
        <f t="shared" si="0"/>
        <v xml:space="preserve"> </v>
      </c>
      <c r="J29" s="24" t="str">
        <f t="shared" si="1"/>
        <v xml:space="preserve"> </v>
      </c>
      <c r="K29" s="2"/>
      <c r="L29" s="2"/>
      <c r="M29" s="2"/>
      <c r="N29" s="2"/>
    </row>
    <row r="30" spans="1:14" s="13" customFormat="1" x14ac:dyDescent="0.2">
      <c r="A30" s="6" t="s">
        <v>147</v>
      </c>
      <c r="B30" s="12" t="s">
        <v>60</v>
      </c>
      <c r="C30" s="2">
        <f>VLOOKUP(A30,'AMA Original Download'!$A$9:$E$155,3,FALSE)</f>
        <v>41164730.909999996</v>
      </c>
      <c r="D30" s="2">
        <f>VLOOKUP(A30,'AMA Original Download'!$A$9:$E$155,5,FALSE)</f>
        <v>0</v>
      </c>
      <c r="E30" s="2">
        <f>VLOOKUP(A30,'EOP Original Download'!$A$3:$E$148,3,FALSE)</f>
        <v>41727500.740000002</v>
      </c>
      <c r="F30" s="2">
        <f>VLOOKUP(A30,'EOP Original Download'!$A$3:$E$148,5,FALSE)</f>
        <v>0</v>
      </c>
      <c r="G30" s="2">
        <f>VLOOKUP(A30,'AMA Original Download'!$A$349:$E$492,3,FALSE)</f>
        <v>582514.48</v>
      </c>
      <c r="H30" s="2">
        <f>VLOOKUP(A30,'AMA Original Download'!$A$349:$E$492,5,FALSE)</f>
        <v>0</v>
      </c>
      <c r="I30" s="24">
        <f t="shared" si="0"/>
        <v>1.4150814717423353E-2</v>
      </c>
      <c r="J30" s="24" t="str">
        <f t="shared" si="1"/>
        <v xml:space="preserve"> </v>
      </c>
      <c r="K30" s="2">
        <f t="shared" si="2"/>
        <v>590478.13159288582</v>
      </c>
      <c r="L30" s="2">
        <f t="shared" si="3"/>
        <v>0</v>
      </c>
      <c r="M30" s="2">
        <f t="shared" si="4"/>
        <v>7963.6515928858425</v>
      </c>
      <c r="N30" s="2">
        <f t="shared" si="5"/>
        <v>0</v>
      </c>
    </row>
    <row r="31" spans="1:14" s="13" customFormat="1" x14ac:dyDescent="0.2">
      <c r="A31" s="6" t="s">
        <v>148</v>
      </c>
      <c r="B31" s="12" t="s">
        <v>61</v>
      </c>
      <c r="C31" s="2">
        <f>VLOOKUP(A31,'AMA Original Download'!$A$9:$E$155,3,FALSE)</f>
        <v>54429511.619999997</v>
      </c>
      <c r="D31" s="2">
        <f>VLOOKUP(A31,'AMA Original Download'!$A$9:$E$155,5,FALSE)</f>
        <v>0</v>
      </c>
      <c r="E31" s="2">
        <f>VLOOKUP(A31,'EOP Original Download'!$A$3:$E$148,3,FALSE)</f>
        <v>57032176.369999997</v>
      </c>
      <c r="F31" s="2">
        <f>VLOOKUP(A31,'EOP Original Download'!$A$3:$E$148,5,FALSE)</f>
        <v>0</v>
      </c>
      <c r="G31" s="2">
        <f>VLOOKUP(A31,'AMA Original Download'!$A$349:$E$492,3,FALSE)</f>
        <v>956203.94</v>
      </c>
      <c r="H31" s="2">
        <f>VLOOKUP(A31,'AMA Original Download'!$A$349:$E$492,5,FALSE)</f>
        <v>0</v>
      </c>
      <c r="I31" s="24">
        <f t="shared" si="0"/>
        <v>1.7567747928288319E-2</v>
      </c>
      <c r="J31" s="24" t="str">
        <f t="shared" si="1"/>
        <v xml:space="preserve"> </v>
      </c>
      <c r="K31" s="2">
        <f t="shared" si="2"/>
        <v>1001926.8982698414</v>
      </c>
      <c r="L31" s="2">
        <f t="shared" si="3"/>
        <v>0</v>
      </c>
      <c r="M31" s="2">
        <f t="shared" si="4"/>
        <v>45722.958269841503</v>
      </c>
      <c r="N31" s="2">
        <f t="shared" si="5"/>
        <v>0</v>
      </c>
    </row>
    <row r="32" spans="1:14" s="13" customFormat="1" x14ac:dyDescent="0.2">
      <c r="A32" s="6" t="s">
        <v>149</v>
      </c>
      <c r="B32" s="12" t="s">
        <v>62</v>
      </c>
      <c r="C32" s="2">
        <f>VLOOKUP(A32,'AMA Original Download'!$A$9:$E$155,3,FALSE)</f>
        <v>123422467.3</v>
      </c>
      <c r="D32" s="2">
        <f>VLOOKUP(A32,'AMA Original Download'!$A$9:$E$155,5,FALSE)</f>
        <v>0</v>
      </c>
      <c r="E32" s="2">
        <f>VLOOKUP(A32,'EOP Original Download'!$A$3:$E$148,3,FALSE)</f>
        <v>127363001.89</v>
      </c>
      <c r="F32" s="2">
        <f>VLOOKUP(A32,'EOP Original Download'!$A$3:$E$148,5,FALSE)</f>
        <v>0</v>
      </c>
      <c r="G32" s="2">
        <f>VLOOKUP(A32,'AMA Original Download'!$A$349:$E$492,3,FALSE)</f>
        <v>1899737.34</v>
      </c>
      <c r="H32" s="2">
        <f>VLOOKUP(A32,'AMA Original Download'!$A$349:$E$492,5,FALSE)</f>
        <v>0</v>
      </c>
      <c r="I32" s="24">
        <f t="shared" si="0"/>
        <v>1.539215170105419E-2</v>
      </c>
      <c r="J32" s="24" t="str">
        <f t="shared" si="1"/>
        <v xml:space="preserve"> </v>
      </c>
      <c r="K32" s="2">
        <f t="shared" si="2"/>
        <v>1960390.6461925316</v>
      </c>
      <c r="L32" s="2">
        <f t="shared" si="3"/>
        <v>0</v>
      </c>
      <c r="M32" s="2">
        <f t="shared" si="4"/>
        <v>60653.306192531483</v>
      </c>
      <c r="N32" s="2">
        <f t="shared" si="5"/>
        <v>0</v>
      </c>
    </row>
    <row r="33" spans="1:14" s="13" customFormat="1" x14ac:dyDescent="0.2">
      <c r="A33" s="6">
        <v>333000</v>
      </c>
      <c r="B33" s="12" t="s">
        <v>63</v>
      </c>
      <c r="C33" s="2">
        <f>VLOOKUP(A33,'AMA Original Download'!$A$9:$E$155,3,FALSE)</f>
        <v>151382377.81</v>
      </c>
      <c r="D33" s="2">
        <f>VLOOKUP(A33,'AMA Original Download'!$A$9:$E$155,5,FALSE)</f>
        <v>0</v>
      </c>
      <c r="E33" s="2">
        <f>VLOOKUP(A33,'EOP Original Download'!$A$3:$E$148,3,FALSE)</f>
        <v>154170403.78999999</v>
      </c>
      <c r="F33" s="2">
        <f>VLOOKUP(A33,'EOP Original Download'!$A$3:$E$148,5,FALSE)</f>
        <v>0</v>
      </c>
      <c r="G33" s="2">
        <f>VLOOKUP(A33,'AMA Original Download'!$A$349:$E$492,3,FALSE)</f>
        <v>3143654.87</v>
      </c>
      <c r="H33" s="2">
        <f>VLOOKUP(A33,'AMA Original Download'!$A$349:$E$492,5,FALSE)</f>
        <v>0</v>
      </c>
      <c r="I33" s="24">
        <f t="shared" si="0"/>
        <v>2.0766319802068382E-2</v>
      </c>
      <c r="J33" s="24" t="str">
        <f t="shared" si="1"/>
        <v xml:space="preserve"> </v>
      </c>
      <c r="K33" s="2">
        <f t="shared" si="2"/>
        <v>3201551.9091171552</v>
      </c>
      <c r="L33" s="2">
        <f t="shared" si="3"/>
        <v>0</v>
      </c>
      <c r="M33" s="2">
        <f t="shared" si="4"/>
        <v>57897.039117155131</v>
      </c>
      <c r="N33" s="2">
        <f t="shared" si="5"/>
        <v>0</v>
      </c>
    </row>
    <row r="34" spans="1:14" s="13" customFormat="1" x14ac:dyDescent="0.2">
      <c r="A34" s="6">
        <v>334000</v>
      </c>
      <c r="B34" s="12" t="s">
        <v>64</v>
      </c>
      <c r="C34" s="2">
        <f>VLOOKUP(A34,'AMA Original Download'!$A$9:$E$155,3,FALSE)</f>
        <v>42167138.5</v>
      </c>
      <c r="D34" s="2">
        <f>VLOOKUP(A34,'AMA Original Download'!$A$9:$E$155,5,FALSE)</f>
        <v>0</v>
      </c>
      <c r="E34" s="2">
        <f>VLOOKUP(A34,'EOP Original Download'!$A$3:$E$148,3,FALSE)</f>
        <v>43887882.740000002</v>
      </c>
      <c r="F34" s="2">
        <f>VLOOKUP(A34,'EOP Original Download'!$A$3:$E$148,5,FALSE)</f>
        <v>0</v>
      </c>
      <c r="G34" s="2">
        <f>VLOOKUP(A34,'AMA Original Download'!$A$349:$E$492,3,FALSE)</f>
        <v>1182983.1499999999</v>
      </c>
      <c r="H34" s="2">
        <f>VLOOKUP(A34,'AMA Original Download'!$A$349:$E$492,5,FALSE)</f>
        <v>0</v>
      </c>
      <c r="I34" s="24">
        <f t="shared" si="0"/>
        <v>2.8054622440173406E-2</v>
      </c>
      <c r="J34" s="24" t="str">
        <f t="shared" si="1"/>
        <v xml:space="preserve"> </v>
      </c>
      <c r="K34" s="2">
        <f t="shared" si="2"/>
        <v>1231257.9799693031</v>
      </c>
      <c r="L34" s="2">
        <f t="shared" si="3"/>
        <v>0</v>
      </c>
      <c r="M34" s="2">
        <f t="shared" si="4"/>
        <v>48274.829969303217</v>
      </c>
      <c r="N34" s="2">
        <f t="shared" si="5"/>
        <v>0</v>
      </c>
    </row>
    <row r="35" spans="1:14" s="13" customFormat="1" x14ac:dyDescent="0.2">
      <c r="A35" s="6" t="s">
        <v>150</v>
      </c>
      <c r="B35" s="12" t="s">
        <v>65</v>
      </c>
      <c r="C35" s="2">
        <f>VLOOKUP(A35,'AMA Original Download'!$A$9:$E$155,3,FALSE)</f>
        <v>8820055.3699999992</v>
      </c>
      <c r="D35" s="2">
        <f>VLOOKUP(A35,'AMA Original Download'!$A$9:$E$155,5,FALSE)</f>
        <v>0</v>
      </c>
      <c r="E35" s="2">
        <f>VLOOKUP(A35,'EOP Original Download'!$A$3:$E$148,3,FALSE)</f>
        <v>9226648.4700000007</v>
      </c>
      <c r="F35" s="2">
        <f>VLOOKUP(A35,'EOP Original Download'!$A$3:$E$148,5,FALSE)</f>
        <v>0</v>
      </c>
      <c r="G35" s="2">
        <f>VLOOKUP(A35,'AMA Original Download'!$A$349:$E$492,3,FALSE)</f>
        <v>64717.94</v>
      </c>
      <c r="H35" s="2">
        <f>VLOOKUP(A35,'AMA Original Download'!$A$349:$E$492,5,FALSE)</f>
        <v>0</v>
      </c>
      <c r="I35" s="24">
        <f t="shared" si="0"/>
        <v>7.3375888568826533E-3</v>
      </c>
      <c r="J35" s="24" t="str">
        <f t="shared" si="1"/>
        <v xml:space="preserve"> </v>
      </c>
      <c r="K35" s="2">
        <f t="shared" si="2"/>
        <v>67701.352999845389</v>
      </c>
      <c r="L35" s="2">
        <f t="shared" si="3"/>
        <v>0</v>
      </c>
      <c r="M35" s="2">
        <f t="shared" si="4"/>
        <v>2983.4129998453864</v>
      </c>
      <c r="N35" s="2">
        <f t="shared" si="5"/>
        <v>0</v>
      </c>
    </row>
    <row r="36" spans="1:14" s="13" customFormat="1" x14ac:dyDescent="0.2">
      <c r="A36" s="6">
        <v>336000</v>
      </c>
      <c r="B36" s="12" t="s">
        <v>66</v>
      </c>
      <c r="C36" s="2">
        <f>VLOOKUP(A36,'AMA Original Download'!$A$9:$E$155,3,FALSE)</f>
        <v>2475488.91</v>
      </c>
      <c r="D36" s="2">
        <f>VLOOKUP(A36,'AMA Original Download'!$A$9:$E$155,5,FALSE)</f>
        <v>0</v>
      </c>
      <c r="E36" s="2">
        <f>VLOOKUP(A36,'EOP Original Download'!$A$3:$E$148,3,FALSE)</f>
        <v>2837868.9</v>
      </c>
      <c r="F36" s="2">
        <f>VLOOKUP(A36,'EOP Original Download'!$A$3:$E$148,5,FALSE)</f>
        <v>0</v>
      </c>
      <c r="G36" s="2">
        <f>VLOOKUP(A36,'AMA Original Download'!$A$349:$E$492,3,FALSE)</f>
        <v>47861.65</v>
      </c>
      <c r="H36" s="2">
        <f>VLOOKUP(A36,'AMA Original Download'!$A$349:$E$492,5,FALSE)</f>
        <v>0</v>
      </c>
      <c r="I36" s="24">
        <f t="shared" si="0"/>
        <v>1.933422113371536E-2</v>
      </c>
      <c r="J36" s="24" t="str">
        <f t="shared" si="1"/>
        <v xml:space="preserve"> </v>
      </c>
      <c r="K36" s="2">
        <f t="shared" si="2"/>
        <v>54867.984861093559</v>
      </c>
      <c r="L36" s="2">
        <f t="shared" si="3"/>
        <v>0</v>
      </c>
      <c r="M36" s="2">
        <f t="shared" si="4"/>
        <v>7006.3348610935573</v>
      </c>
      <c r="N36" s="2">
        <f t="shared" si="5"/>
        <v>0</v>
      </c>
    </row>
    <row r="37" spans="1:14" s="13" customFormat="1" x14ac:dyDescent="0.2">
      <c r="A37" s="6"/>
      <c r="B37" s="20" t="s">
        <v>67</v>
      </c>
      <c r="C37" s="36">
        <f>SUM(C30:C36)</f>
        <v>423861770.42000002</v>
      </c>
      <c r="D37" s="36">
        <f t="shared" ref="D37:H37" si="13">SUM(D30:D36)</f>
        <v>0</v>
      </c>
      <c r="E37" s="36">
        <f t="shared" si="13"/>
        <v>436245482.89999998</v>
      </c>
      <c r="F37" s="36">
        <f t="shared" si="13"/>
        <v>0</v>
      </c>
      <c r="G37" s="36">
        <f t="shared" si="13"/>
        <v>7877673.3700000001</v>
      </c>
      <c r="H37" s="36">
        <f t="shared" si="13"/>
        <v>0</v>
      </c>
      <c r="I37" s="25"/>
      <c r="J37" s="25"/>
      <c r="K37" s="21">
        <f>SUM(K30:K36)</f>
        <v>8108174.903002657</v>
      </c>
      <c r="L37" s="21">
        <f t="shared" ref="L37" si="14">SUM(L30:L36)</f>
        <v>0</v>
      </c>
      <c r="M37" s="21">
        <f t="shared" ref="M37" si="15">SUM(M30:M36)</f>
        <v>230501.53300265613</v>
      </c>
      <c r="N37" s="21">
        <f t="shared" ref="N37" si="16">SUM(N30:N36)</f>
        <v>0</v>
      </c>
    </row>
    <row r="38" spans="1:14" ht="15" x14ac:dyDescent="0.25">
      <c r="B38" s="9" t="s">
        <v>25</v>
      </c>
      <c r="E38" s="1"/>
      <c r="F38" s="1"/>
      <c r="I38" s="24" t="str">
        <f t="shared" si="0"/>
        <v xml:space="preserve"> </v>
      </c>
      <c r="J38" s="24" t="str">
        <f t="shared" si="1"/>
        <v xml:space="preserve"> </v>
      </c>
      <c r="K38" s="2"/>
      <c r="L38" s="2"/>
      <c r="M38" s="2"/>
      <c r="N38" s="2"/>
    </row>
    <row r="39" spans="1:14" ht="15" x14ac:dyDescent="0.25">
      <c r="B39" s="19" t="s">
        <v>68</v>
      </c>
      <c r="E39" s="1"/>
      <c r="F39" s="1"/>
      <c r="I39" s="24" t="str">
        <f t="shared" si="0"/>
        <v xml:space="preserve"> </v>
      </c>
      <c r="J39" s="24" t="str">
        <f t="shared" si="1"/>
        <v xml:space="preserve"> </v>
      </c>
      <c r="K39" s="2"/>
      <c r="L39" s="2"/>
      <c r="M39" s="2"/>
      <c r="N39" s="2"/>
    </row>
    <row r="40" spans="1:14" s="13" customFormat="1" x14ac:dyDescent="0.2">
      <c r="A40" s="6">
        <v>304000</v>
      </c>
      <c r="B40" s="12" t="s">
        <v>69</v>
      </c>
      <c r="C40" s="2">
        <f>VLOOKUP(A40,'AMA Original Download'!$A$9:$E$155,3,FALSE)</f>
        <v>0</v>
      </c>
      <c r="D40" s="2">
        <f>VLOOKUP(A40,'AMA Original Download'!$A$9:$E$155,5,FALSE)</f>
        <v>0</v>
      </c>
      <c r="E40" s="2">
        <f>VLOOKUP(A40,'EOP Original Download'!$A$3:$E$148,3,FALSE)</f>
        <v>0</v>
      </c>
      <c r="F40" s="2">
        <f>VLOOKUP(A40,'EOP Original Download'!$A$3:$E$148,5,FALSE)</f>
        <v>0</v>
      </c>
      <c r="G40" s="2">
        <f>VLOOKUP(A40,'AMA Original Download'!$A$349:$E$492,3,FALSE)</f>
        <v>0</v>
      </c>
      <c r="H40" s="2">
        <f>VLOOKUP(A40,'AMA Original Download'!$A$349:$E$492,5,FALSE)</f>
        <v>0</v>
      </c>
      <c r="I40" s="24" t="str">
        <f t="shared" si="0"/>
        <v xml:space="preserve"> </v>
      </c>
      <c r="J40" s="24" t="str">
        <f t="shared" si="1"/>
        <v xml:space="preserve"> </v>
      </c>
      <c r="K40" s="2">
        <f t="shared" si="2"/>
        <v>0</v>
      </c>
      <c r="L40" s="2">
        <f t="shared" si="3"/>
        <v>0</v>
      </c>
      <c r="M40" s="2">
        <f t="shared" si="4"/>
        <v>0</v>
      </c>
      <c r="N40" s="2">
        <f t="shared" si="5"/>
        <v>0</v>
      </c>
    </row>
    <row r="41" spans="1:14" s="13" customFormat="1" x14ac:dyDescent="0.2">
      <c r="A41" s="6">
        <v>340200</v>
      </c>
      <c r="B41" s="12" t="s">
        <v>70</v>
      </c>
      <c r="C41" s="2">
        <f>VLOOKUP(A41,'AMA Original Download'!$A$9:$E$155,3,FALSE)</f>
        <v>591889.14</v>
      </c>
      <c r="D41" s="2">
        <f>VLOOKUP(A41,'AMA Original Download'!$A$9:$E$155,5,FALSE)</f>
        <v>0</v>
      </c>
      <c r="E41" s="2">
        <f>VLOOKUP(A41,'EOP Original Download'!$A$3:$E$148,3,FALSE)</f>
        <v>591889.14</v>
      </c>
      <c r="F41" s="2">
        <f>VLOOKUP(A41,'EOP Original Download'!$A$3:$E$148,5,FALSE)</f>
        <v>0</v>
      </c>
      <c r="G41" s="2">
        <f>VLOOKUP(A41,'AMA Original Download'!$A$349:$E$492,3,FALSE)</f>
        <v>0</v>
      </c>
      <c r="H41" s="2">
        <f>VLOOKUP(A41,'AMA Original Download'!$A$349:$E$492,5,FALSE)</f>
        <v>0</v>
      </c>
      <c r="I41" s="24" t="str">
        <f t="shared" si="0"/>
        <v xml:space="preserve"> </v>
      </c>
      <c r="J41" s="24" t="str">
        <f t="shared" si="1"/>
        <v xml:space="preserve"> </v>
      </c>
      <c r="K41" s="2">
        <f t="shared" si="2"/>
        <v>0</v>
      </c>
      <c r="L41" s="2">
        <f t="shared" si="3"/>
        <v>0</v>
      </c>
      <c r="M41" s="2">
        <f t="shared" si="4"/>
        <v>0</v>
      </c>
      <c r="N41" s="2">
        <f t="shared" si="5"/>
        <v>0</v>
      </c>
    </row>
    <row r="42" spans="1:14" s="13" customFormat="1" x14ac:dyDescent="0.2">
      <c r="A42" s="6">
        <v>341000</v>
      </c>
      <c r="B42" s="12" t="s">
        <v>71</v>
      </c>
      <c r="C42" s="2">
        <f>VLOOKUP(A42,'AMA Original Download'!$A$9:$E$155,3,FALSE)</f>
        <v>11172250.609999999</v>
      </c>
      <c r="D42" s="2">
        <f>VLOOKUP(A42,'AMA Original Download'!$A$9:$E$155,5,FALSE)</f>
        <v>0</v>
      </c>
      <c r="E42" s="2">
        <f>VLOOKUP(A42,'EOP Original Download'!$A$3:$E$148,3,FALSE)</f>
        <v>11204977.359999999</v>
      </c>
      <c r="F42" s="2">
        <f>VLOOKUP(A42,'EOP Original Download'!$A$3:$E$148,5,FALSE)</f>
        <v>0</v>
      </c>
      <c r="G42" s="2">
        <f>VLOOKUP(A42,'AMA Original Download'!$A$349:$E$492,3,FALSE)</f>
        <v>277837.09999999998</v>
      </c>
      <c r="H42" s="2">
        <f>VLOOKUP(A42,'AMA Original Download'!$A$349:$E$492,5,FALSE)</f>
        <v>0</v>
      </c>
      <c r="I42" s="24">
        <f t="shared" si="0"/>
        <v>2.4868498720509814E-2</v>
      </c>
      <c r="J42" s="24" t="str">
        <f t="shared" si="1"/>
        <v xml:space="preserve"> </v>
      </c>
      <c r="K42" s="2">
        <f t="shared" si="2"/>
        <v>278650.96514050144</v>
      </c>
      <c r="L42" s="2">
        <f t="shared" si="3"/>
        <v>0</v>
      </c>
      <c r="M42" s="2">
        <f t="shared" si="4"/>
        <v>813.86514050146798</v>
      </c>
      <c r="N42" s="2">
        <f t="shared" si="5"/>
        <v>0</v>
      </c>
    </row>
    <row r="43" spans="1:14" s="13" customFormat="1" x14ac:dyDescent="0.2">
      <c r="A43" s="6">
        <v>342000</v>
      </c>
      <c r="B43" s="12" t="s">
        <v>72</v>
      </c>
      <c r="C43" s="2">
        <f>VLOOKUP(A43,'AMA Original Download'!$A$9:$E$155,3,FALSE)</f>
        <v>13986027.710000001</v>
      </c>
      <c r="D43" s="2">
        <f>VLOOKUP(A43,'AMA Original Download'!$A$9:$E$155,5,FALSE)</f>
        <v>0</v>
      </c>
      <c r="E43" s="2">
        <f>VLOOKUP(A43,'EOP Original Download'!$A$3:$E$148,3,FALSE)</f>
        <v>13985759.199999999</v>
      </c>
      <c r="F43" s="2">
        <f>VLOOKUP(A43,'EOP Original Download'!$A$3:$E$148,5,FALSE)</f>
        <v>0</v>
      </c>
      <c r="G43" s="2">
        <f>VLOOKUP(A43,'AMA Original Download'!$A$349:$E$492,3,FALSE)</f>
        <v>390297.36</v>
      </c>
      <c r="H43" s="2">
        <f>VLOOKUP(A43,'AMA Original Download'!$A$349:$E$492,5,FALSE)</f>
        <v>0</v>
      </c>
      <c r="I43" s="24">
        <f t="shared" si="0"/>
        <v>2.790623385658943E-2</v>
      </c>
      <c r="J43" s="24" t="str">
        <f t="shared" si="1"/>
        <v xml:space="preserve"> </v>
      </c>
      <c r="K43" s="2">
        <f t="shared" si="2"/>
        <v>390289.86689714709</v>
      </c>
      <c r="L43" s="2">
        <f t="shared" si="3"/>
        <v>0</v>
      </c>
      <c r="M43" s="2">
        <f t="shared" si="4"/>
        <v>-7.4931028528953902</v>
      </c>
      <c r="N43" s="2">
        <f t="shared" si="5"/>
        <v>0</v>
      </c>
    </row>
    <row r="44" spans="1:14" s="13" customFormat="1" x14ac:dyDescent="0.2">
      <c r="A44" s="6">
        <v>343000</v>
      </c>
      <c r="B44" s="12" t="s">
        <v>73</v>
      </c>
      <c r="C44" s="2">
        <f>VLOOKUP(A44,'AMA Original Download'!$A$9:$E$155,3,FALSE)</f>
        <v>15578835.52</v>
      </c>
      <c r="D44" s="2">
        <f>VLOOKUP(A44,'AMA Original Download'!$A$9:$E$155,5,FALSE)</f>
        <v>0</v>
      </c>
      <c r="E44" s="2">
        <f>VLOOKUP(A44,'EOP Original Download'!$A$3:$E$148,3,FALSE)</f>
        <v>15371921.039999999</v>
      </c>
      <c r="F44" s="2">
        <f>VLOOKUP(A44,'EOP Original Download'!$A$3:$E$148,5,FALSE)</f>
        <v>0</v>
      </c>
      <c r="G44" s="2">
        <f>VLOOKUP(A44,'AMA Original Download'!$A$349:$E$492,3,FALSE)</f>
        <v>294985.94</v>
      </c>
      <c r="H44" s="2">
        <f>VLOOKUP(A44,'AMA Original Download'!$A$349:$E$492,5,FALSE)</f>
        <v>0</v>
      </c>
      <c r="I44" s="24">
        <f t="shared" si="0"/>
        <v>1.8935044254193397E-2</v>
      </c>
      <c r="J44" s="24" t="str">
        <f t="shared" si="1"/>
        <v xml:space="preserve"> </v>
      </c>
      <c r="K44" s="2">
        <f t="shared" si="2"/>
        <v>291068.00516436656</v>
      </c>
      <c r="L44" s="2">
        <f t="shared" si="3"/>
        <v>0</v>
      </c>
      <c r="M44" s="2">
        <f t="shared" si="4"/>
        <v>-3917.9348356334376</v>
      </c>
      <c r="N44" s="2">
        <f t="shared" si="5"/>
        <v>0</v>
      </c>
    </row>
    <row r="45" spans="1:14" s="13" customFormat="1" x14ac:dyDescent="0.2">
      <c r="A45" s="6">
        <v>344000</v>
      </c>
      <c r="B45" s="12" t="s">
        <v>74</v>
      </c>
      <c r="C45" s="2">
        <f>VLOOKUP(A45,'AMA Original Download'!$A$9:$E$155,3,FALSE)</f>
        <v>143284823.93000001</v>
      </c>
      <c r="D45" s="2">
        <f>VLOOKUP(A45,'AMA Original Download'!$A$9:$E$155,5,FALSE)</f>
        <v>0</v>
      </c>
      <c r="E45" s="2">
        <f>VLOOKUP(A45,'EOP Original Download'!$A$3:$E$148,3,FALSE)</f>
        <v>143571096.03999999</v>
      </c>
      <c r="F45" s="2">
        <f>VLOOKUP(A45,'EOP Original Download'!$A$3:$E$148,5,FALSE)</f>
        <v>0</v>
      </c>
      <c r="G45" s="2">
        <f>VLOOKUP(A45,'AMA Original Download'!$A$349:$E$492,3,FALSE)</f>
        <v>4487809.7</v>
      </c>
      <c r="H45" s="2">
        <f>VLOOKUP(A45,'AMA Original Download'!$A$349:$E$492,5,FALSE)</f>
        <v>0</v>
      </c>
      <c r="I45" s="24">
        <f t="shared" si="0"/>
        <v>3.132090040598063E-2</v>
      </c>
      <c r="J45" s="24" t="str">
        <f t="shared" si="1"/>
        <v xml:space="preserve"> </v>
      </c>
      <c r="K45" s="2">
        <f t="shared" si="2"/>
        <v>4496776.0002463199</v>
      </c>
      <c r="L45" s="2">
        <f t="shared" si="3"/>
        <v>0</v>
      </c>
      <c r="M45" s="2">
        <f t="shared" si="4"/>
        <v>8966.3002463197336</v>
      </c>
      <c r="N45" s="2">
        <f t="shared" si="5"/>
        <v>0</v>
      </c>
    </row>
    <row r="46" spans="1:14" s="13" customFormat="1" x14ac:dyDescent="0.2">
      <c r="A46" s="6">
        <v>344010</v>
      </c>
      <c r="B46" s="12" t="s">
        <v>75</v>
      </c>
      <c r="C46" s="2">
        <f>VLOOKUP(A46,'AMA Original Download'!$A$9:$E$155,3,FALSE)</f>
        <v>97869.1</v>
      </c>
      <c r="D46" s="2">
        <f>VLOOKUP(A46,'AMA Original Download'!$A$9:$E$155,5,FALSE)</f>
        <v>0</v>
      </c>
      <c r="E46" s="2">
        <f>VLOOKUP(A46,'EOP Original Download'!$A$3:$E$148,3,FALSE)</f>
        <v>97869.1</v>
      </c>
      <c r="F46" s="2">
        <f>VLOOKUP(A46,'EOP Original Download'!$A$3:$E$148,5,FALSE)</f>
        <v>0</v>
      </c>
      <c r="G46" s="2">
        <f>VLOOKUP(A46,'AMA Original Download'!$A$349:$E$492,3,FALSE)</f>
        <v>5191.01</v>
      </c>
      <c r="H46" s="2">
        <f>VLOOKUP(A46,'AMA Original Download'!$A$349:$E$492,5,FALSE)</f>
        <v>0</v>
      </c>
      <c r="I46" s="24">
        <f t="shared" si="0"/>
        <v>5.3040336531142103E-2</v>
      </c>
      <c r="J46" s="24" t="str">
        <f t="shared" si="1"/>
        <v xml:space="preserve"> </v>
      </c>
      <c r="K46" s="2">
        <f t="shared" si="2"/>
        <v>5191.01</v>
      </c>
      <c r="L46" s="2">
        <f t="shared" si="3"/>
        <v>0</v>
      </c>
      <c r="M46" s="2">
        <f t="shared" si="4"/>
        <v>0</v>
      </c>
      <c r="N46" s="2">
        <f t="shared" si="5"/>
        <v>0</v>
      </c>
    </row>
    <row r="47" spans="1:14" s="13" customFormat="1" x14ac:dyDescent="0.2">
      <c r="A47" s="6">
        <v>345000</v>
      </c>
      <c r="B47" s="12" t="s">
        <v>76</v>
      </c>
      <c r="C47" s="2">
        <f>VLOOKUP(A47,'AMA Original Download'!$A$9:$E$155,3,FALSE)</f>
        <v>14111607.539999999</v>
      </c>
      <c r="D47" s="2">
        <f>VLOOKUP(A47,'AMA Original Download'!$A$9:$E$155,5,FALSE)</f>
        <v>0</v>
      </c>
      <c r="E47" s="2">
        <f>VLOOKUP(A47,'EOP Original Download'!$A$3:$E$148,3,FALSE)</f>
        <v>14431368.529999999</v>
      </c>
      <c r="F47" s="2">
        <f>VLOOKUP(A47,'EOP Original Download'!$A$3:$E$148,5,FALSE)</f>
        <v>0</v>
      </c>
      <c r="G47" s="2">
        <f>VLOOKUP(A47,'AMA Original Download'!$A$349:$E$492,3,FALSE)</f>
        <v>912061.13</v>
      </c>
      <c r="H47" s="2">
        <f>VLOOKUP(A47,'AMA Original Download'!$A$349:$E$492,5,FALSE)</f>
        <v>0</v>
      </c>
      <c r="I47" s="24">
        <f t="shared" si="0"/>
        <v>6.4631979554045912E-2</v>
      </c>
      <c r="J47" s="24" t="str">
        <f t="shared" si="1"/>
        <v xml:space="preserve"> </v>
      </c>
      <c r="K47" s="2">
        <f t="shared" si="2"/>
        <v>932727.91576786153</v>
      </c>
      <c r="L47" s="2">
        <f t="shared" si="3"/>
        <v>0</v>
      </c>
      <c r="M47" s="2">
        <f t="shared" si="4"/>
        <v>20666.785767861526</v>
      </c>
      <c r="N47" s="2">
        <f t="shared" si="5"/>
        <v>0</v>
      </c>
    </row>
    <row r="48" spans="1:14" s="13" customFormat="1" x14ac:dyDescent="0.2">
      <c r="A48" s="6">
        <v>345010</v>
      </c>
      <c r="B48" s="12" t="s">
        <v>77</v>
      </c>
      <c r="C48" s="2">
        <f>VLOOKUP(A48,'AMA Original Download'!$A$9:$E$155,3,FALSE)</f>
        <v>21715.63</v>
      </c>
      <c r="D48" s="2">
        <f>VLOOKUP(A48,'AMA Original Download'!$A$9:$E$155,5,FALSE)</f>
        <v>0</v>
      </c>
      <c r="E48" s="2">
        <f>VLOOKUP(A48,'EOP Original Download'!$A$3:$E$148,3,FALSE)</f>
        <v>21715.63</v>
      </c>
      <c r="F48" s="2">
        <f>VLOOKUP(A48,'EOP Original Download'!$A$3:$E$148,5,FALSE)</f>
        <v>0</v>
      </c>
      <c r="G48" s="2">
        <f>VLOOKUP(A48,'AMA Original Download'!$A$349:$E$492,3,FALSE)</f>
        <v>644.92999999999995</v>
      </c>
      <c r="H48" s="2">
        <f>VLOOKUP(A48,'AMA Original Download'!$A$349:$E$492,5,FALSE)</f>
        <v>0</v>
      </c>
      <c r="I48" s="24">
        <f t="shared" si="0"/>
        <v>2.9698885088758648E-2</v>
      </c>
      <c r="J48" s="24" t="str">
        <f t="shared" si="1"/>
        <v xml:space="preserve"> </v>
      </c>
      <c r="K48" s="2">
        <f t="shared" si="2"/>
        <v>644.92999999999995</v>
      </c>
      <c r="L48" s="2">
        <f t="shared" si="3"/>
        <v>0</v>
      </c>
      <c r="M48" s="2">
        <f t="shared" si="4"/>
        <v>0</v>
      </c>
      <c r="N48" s="2">
        <f t="shared" si="5"/>
        <v>0</v>
      </c>
    </row>
    <row r="49" spans="1:14" s="13" customFormat="1" x14ac:dyDescent="0.2">
      <c r="A49" s="6">
        <v>346000</v>
      </c>
      <c r="B49" s="12" t="s">
        <v>78</v>
      </c>
      <c r="C49" s="2">
        <f>VLOOKUP(A49,'AMA Original Download'!$A$9:$E$155,3,FALSE)</f>
        <v>1142438.77</v>
      </c>
      <c r="D49" s="2">
        <f>VLOOKUP(A49,'AMA Original Download'!$A$9:$E$155,5,FALSE)</f>
        <v>0</v>
      </c>
      <c r="E49" s="2">
        <f>VLOOKUP(A49,'EOP Original Download'!$A$3:$E$148,3,FALSE)</f>
        <v>1143525.31</v>
      </c>
      <c r="F49" s="2">
        <f>VLOOKUP(A49,'EOP Original Download'!$A$3:$E$148,5,FALSE)</f>
        <v>0</v>
      </c>
      <c r="G49" s="2">
        <f>VLOOKUP(A49,'AMA Original Download'!$A$349:$E$492,3,FALSE)</f>
        <v>32372.34</v>
      </c>
      <c r="H49" s="2">
        <f>VLOOKUP(A49,'AMA Original Download'!$A$349:$E$492,5,FALSE)</f>
        <v>0</v>
      </c>
      <c r="I49" s="24">
        <f t="shared" si="0"/>
        <v>2.833617069910889E-2</v>
      </c>
      <c r="J49" s="24" t="str">
        <f t="shared" si="1"/>
        <v xml:space="preserve"> </v>
      </c>
      <c r="K49" s="2">
        <f t="shared" si="2"/>
        <v>32403.128382911411</v>
      </c>
      <c r="L49" s="2">
        <f t="shared" si="3"/>
        <v>0</v>
      </c>
      <c r="M49" s="2">
        <f t="shared" si="4"/>
        <v>30.788382911410736</v>
      </c>
      <c r="N49" s="2">
        <f t="shared" si="5"/>
        <v>0</v>
      </c>
    </row>
    <row r="50" spans="1:14" s="13" customFormat="1" x14ac:dyDescent="0.2">
      <c r="A50" s="6"/>
      <c r="B50" s="20" t="s">
        <v>79</v>
      </c>
      <c r="C50" s="36">
        <f>SUM(C40:C49)</f>
        <v>199987457.95000002</v>
      </c>
      <c r="D50" s="36">
        <f t="shared" ref="D50:H50" si="17">SUM(D40:D49)</f>
        <v>0</v>
      </c>
      <c r="E50" s="36">
        <f t="shared" si="17"/>
        <v>200420121.34999996</v>
      </c>
      <c r="F50" s="36">
        <f t="shared" si="17"/>
        <v>0</v>
      </c>
      <c r="G50" s="36">
        <f t="shared" si="17"/>
        <v>6401199.5099999988</v>
      </c>
      <c r="H50" s="36">
        <f t="shared" si="17"/>
        <v>0</v>
      </c>
      <c r="I50" s="25"/>
      <c r="J50" s="25"/>
      <c r="K50" s="21">
        <f>SUM(K40:K49)</f>
        <v>6427751.8215991072</v>
      </c>
      <c r="L50" s="21">
        <f t="shared" ref="L50" si="18">SUM(L40:L49)</f>
        <v>0</v>
      </c>
      <c r="M50" s="21">
        <f t="shared" ref="M50" si="19">SUM(M40:M49)</f>
        <v>26552.311599107805</v>
      </c>
      <c r="N50" s="21">
        <f t="shared" ref="N50" si="20">SUM(N40:N49)</f>
        <v>0</v>
      </c>
    </row>
    <row r="51" spans="1:14" ht="15" x14ac:dyDescent="0.25">
      <c r="B51" s="9" t="s">
        <v>22</v>
      </c>
      <c r="E51" s="1"/>
      <c r="F51" s="1"/>
      <c r="I51" s="24" t="str">
        <f t="shared" si="0"/>
        <v xml:space="preserve"> </v>
      </c>
      <c r="J51" s="24" t="str">
        <f t="shared" si="1"/>
        <v xml:space="preserve"> </v>
      </c>
      <c r="K51" s="2"/>
      <c r="L51" s="2"/>
      <c r="M51" s="2"/>
      <c r="N51" s="2"/>
    </row>
    <row r="52" spans="1:14" ht="15" x14ac:dyDescent="0.25">
      <c r="B52" s="16" t="s">
        <v>20</v>
      </c>
      <c r="E52" s="1"/>
      <c r="F52" s="1"/>
      <c r="I52" s="24" t="str">
        <f t="shared" si="0"/>
        <v xml:space="preserve"> </v>
      </c>
      <c r="J52" s="24" t="str">
        <f t="shared" si="1"/>
        <v xml:space="preserve"> </v>
      </c>
      <c r="K52" s="2"/>
      <c r="L52" s="2"/>
      <c r="M52" s="2"/>
      <c r="N52" s="2"/>
    </row>
    <row r="53" spans="1:14" s="13" customFormat="1" x14ac:dyDescent="0.2">
      <c r="A53" s="6">
        <v>350100</v>
      </c>
      <c r="B53" s="12" t="s">
        <v>81</v>
      </c>
      <c r="C53" s="2">
        <f>VLOOKUP(A53,'AMA Original Download'!$A$9:$E$155,3,FALSE)</f>
        <v>0</v>
      </c>
      <c r="D53" s="2">
        <f>VLOOKUP(A53,'AMA Original Download'!$A$9:$E$155,5,FALSE)</f>
        <v>868579.52</v>
      </c>
      <c r="E53" s="2">
        <f>VLOOKUP(A53,'EOP Original Download'!$A$3:$E$148,3,FALSE)</f>
        <v>0</v>
      </c>
      <c r="F53" s="2">
        <f>VLOOKUP(A53,'EOP Original Download'!$A$3:$E$148,5,FALSE)</f>
        <v>868579.52</v>
      </c>
      <c r="G53" s="2">
        <f>VLOOKUP(A53,'AMA Original Download'!$A$349:$E$492,3,FALSE)</f>
        <v>0</v>
      </c>
      <c r="H53" s="2">
        <f>VLOOKUP(A53,'AMA Original Download'!$A$349:$E$492,5,FALSE)</f>
        <v>0</v>
      </c>
      <c r="I53" s="24" t="str">
        <f t="shared" si="0"/>
        <v xml:space="preserve"> </v>
      </c>
      <c r="J53" s="24" t="str">
        <f t="shared" si="1"/>
        <v xml:space="preserve"> </v>
      </c>
      <c r="K53" s="2">
        <f t="shared" si="2"/>
        <v>0</v>
      </c>
      <c r="L53" s="2">
        <f t="shared" si="3"/>
        <v>0</v>
      </c>
      <c r="M53" s="2">
        <f t="shared" si="4"/>
        <v>0</v>
      </c>
      <c r="N53" s="2">
        <f t="shared" si="5"/>
        <v>0</v>
      </c>
    </row>
    <row r="54" spans="1:14" s="13" customFormat="1" x14ac:dyDescent="0.2">
      <c r="A54" s="6">
        <v>350200</v>
      </c>
      <c r="B54" s="12" t="s">
        <v>82</v>
      </c>
      <c r="C54" s="2">
        <f>VLOOKUP(A54,'AMA Original Download'!$A$9:$E$155,3,FALSE)</f>
        <v>4684726.6100000003</v>
      </c>
      <c r="D54" s="2">
        <f>VLOOKUP(A54,'AMA Original Download'!$A$9:$E$155,5,FALSE)</f>
        <v>41329.9</v>
      </c>
      <c r="E54" s="2">
        <f>VLOOKUP(A54,'EOP Original Download'!$A$3:$E$148,3,FALSE)</f>
        <v>4424965.47</v>
      </c>
      <c r="F54" s="2">
        <f>VLOOKUP(A54,'EOP Original Download'!$A$3:$E$148,5,FALSE)</f>
        <v>41329.9</v>
      </c>
      <c r="G54" s="2">
        <f>VLOOKUP(A54,'AMA Original Download'!$A$349:$E$492,3,FALSE)</f>
        <v>0</v>
      </c>
      <c r="H54" s="2">
        <f>VLOOKUP(A54,'AMA Original Download'!$A$349:$E$492,5,FALSE)</f>
        <v>764.61</v>
      </c>
      <c r="I54" s="24" t="str">
        <f t="shared" si="0"/>
        <v xml:space="preserve"> </v>
      </c>
      <c r="J54" s="24">
        <f t="shared" si="1"/>
        <v>1.850016573957353E-2</v>
      </c>
      <c r="K54" s="2">
        <f t="shared" si="2"/>
        <v>0</v>
      </c>
      <c r="L54" s="2">
        <f t="shared" si="3"/>
        <v>764.61</v>
      </c>
      <c r="M54" s="2">
        <f t="shared" si="4"/>
        <v>0</v>
      </c>
      <c r="N54" s="2">
        <f t="shared" si="5"/>
        <v>0</v>
      </c>
    </row>
    <row r="55" spans="1:14" s="13" customFormat="1" x14ac:dyDescent="0.2">
      <c r="A55" s="6">
        <v>350300</v>
      </c>
      <c r="B55" s="12" t="s">
        <v>83</v>
      </c>
      <c r="C55" s="2">
        <f>VLOOKUP(A55,'AMA Original Download'!$A$9:$E$155,3,FALSE)</f>
        <v>972719.35</v>
      </c>
      <c r="D55" s="2">
        <f>VLOOKUP(A55,'AMA Original Download'!$A$9:$E$155,5,FALSE)</f>
        <v>0</v>
      </c>
      <c r="E55" s="2">
        <f>VLOOKUP(A55,'EOP Original Download'!$A$3:$E$148,3,FALSE)</f>
        <v>972719.35</v>
      </c>
      <c r="F55" s="2">
        <f>VLOOKUP(A55,'EOP Original Download'!$A$3:$E$148,5,FALSE)</f>
        <v>0</v>
      </c>
      <c r="G55" s="2">
        <f>VLOOKUP(A55,'AMA Original Download'!$A$349:$E$492,3,FALSE)</f>
        <v>12061.71</v>
      </c>
      <c r="H55" s="2">
        <f>VLOOKUP(A55,'AMA Original Download'!$A$349:$E$492,5,FALSE)</f>
        <v>0</v>
      </c>
      <c r="I55" s="24">
        <f t="shared" si="0"/>
        <v>1.239998978122518E-2</v>
      </c>
      <c r="J55" s="24" t="str">
        <f t="shared" si="1"/>
        <v xml:space="preserve"> </v>
      </c>
      <c r="K55" s="2">
        <f t="shared" si="2"/>
        <v>12061.71</v>
      </c>
      <c r="L55" s="2">
        <f t="shared" si="3"/>
        <v>0</v>
      </c>
      <c r="M55" s="2">
        <f t="shared" si="4"/>
        <v>0</v>
      </c>
      <c r="N55" s="2">
        <f t="shared" si="5"/>
        <v>0</v>
      </c>
    </row>
    <row r="56" spans="1:14" s="13" customFormat="1" x14ac:dyDescent="0.2">
      <c r="A56" s="6">
        <v>350400</v>
      </c>
      <c r="B56" s="12" t="s">
        <v>84</v>
      </c>
      <c r="C56" s="2">
        <f>VLOOKUP(A56,'AMA Original Download'!$A$9:$E$155,3,FALSE)</f>
        <v>13047442.380000001</v>
      </c>
      <c r="D56" s="2">
        <f>VLOOKUP(A56,'AMA Original Download'!$A$9:$E$155,5,FALSE)</f>
        <v>0</v>
      </c>
      <c r="E56" s="2">
        <f>VLOOKUP(A56,'EOP Original Download'!$A$3:$E$148,3,FALSE)</f>
        <v>13226311.220000001</v>
      </c>
      <c r="F56" s="2">
        <f>VLOOKUP(A56,'EOP Original Download'!$A$3:$E$148,5,FALSE)</f>
        <v>0</v>
      </c>
      <c r="G56" s="2">
        <f>VLOOKUP(A56,'AMA Original Download'!$A$349:$E$492,3,FALSE)</f>
        <v>169616.75</v>
      </c>
      <c r="H56" s="2">
        <f>VLOOKUP(A56,'AMA Original Download'!$A$349:$E$492,5,FALSE)</f>
        <v>0</v>
      </c>
      <c r="I56" s="24">
        <f t="shared" si="0"/>
        <v>1.2999999927955228E-2</v>
      </c>
      <c r="J56" s="24" t="str">
        <f t="shared" si="1"/>
        <v xml:space="preserve"> </v>
      </c>
      <c r="K56" s="2">
        <f t="shared" si="2"/>
        <v>171942.04490711342</v>
      </c>
      <c r="L56" s="2">
        <f t="shared" si="3"/>
        <v>0</v>
      </c>
      <c r="M56" s="2">
        <f t="shared" si="4"/>
        <v>2325.2949071134208</v>
      </c>
      <c r="N56" s="2">
        <f t="shared" si="5"/>
        <v>0</v>
      </c>
    </row>
    <row r="57" spans="1:14" s="13" customFormat="1" x14ac:dyDescent="0.2">
      <c r="A57" s="6">
        <v>351000</v>
      </c>
      <c r="B57" s="12" t="s">
        <v>86</v>
      </c>
      <c r="C57" s="2">
        <f>VLOOKUP(A57,'AMA Original Download'!$A$9:$E$155,3,FALSE)</f>
        <v>0</v>
      </c>
      <c r="D57" s="2">
        <f>VLOOKUP(A57,'AMA Original Download'!$A$9:$E$155,5,FALSE)</f>
        <v>0</v>
      </c>
      <c r="E57" s="2">
        <f>VLOOKUP(A57,'EOP Original Download'!$A$3:$E$148,3,FALSE)</f>
        <v>0</v>
      </c>
      <c r="F57" s="2">
        <f>VLOOKUP(A57,'EOP Original Download'!$A$3:$E$148,5,FALSE)</f>
        <v>0</v>
      </c>
      <c r="G57" s="2">
        <f>VLOOKUP(A57,'AMA Original Download'!$A$349:$E$492,3,FALSE)</f>
        <v>0</v>
      </c>
      <c r="H57" s="2">
        <f>VLOOKUP(A57,'AMA Original Download'!$A$349:$E$492,5,FALSE)</f>
        <v>0</v>
      </c>
      <c r="I57" s="24" t="str">
        <f t="shared" si="0"/>
        <v xml:space="preserve"> </v>
      </c>
      <c r="J57" s="24" t="str">
        <f t="shared" si="1"/>
        <v xml:space="preserve"> </v>
      </c>
      <c r="K57" s="2">
        <f t="shared" si="2"/>
        <v>0</v>
      </c>
      <c r="L57" s="2">
        <f t="shared" si="3"/>
        <v>0</v>
      </c>
      <c r="M57" s="2">
        <f t="shared" si="4"/>
        <v>0</v>
      </c>
      <c r="N57" s="2">
        <f t="shared" si="5"/>
        <v>0</v>
      </c>
    </row>
    <row r="58" spans="1:14" s="13" customFormat="1" x14ac:dyDescent="0.2">
      <c r="A58" s="6">
        <v>351100</v>
      </c>
      <c r="B58" s="12" t="s">
        <v>87</v>
      </c>
      <c r="C58" s="2">
        <f>VLOOKUP(A58,'AMA Original Download'!$A$9:$E$155,3,FALSE)</f>
        <v>0</v>
      </c>
      <c r="D58" s="2">
        <f>VLOOKUP(A58,'AMA Original Download'!$A$9:$E$155,5,FALSE)</f>
        <v>1408678.93</v>
      </c>
      <c r="E58" s="2">
        <f>VLOOKUP(A58,'EOP Original Download'!$A$3:$E$148,3,FALSE)</f>
        <v>0</v>
      </c>
      <c r="F58" s="2">
        <f>VLOOKUP(A58,'EOP Original Download'!$A$3:$E$148,5,FALSE)</f>
        <v>1530480.29</v>
      </c>
      <c r="G58" s="2">
        <f>VLOOKUP(A58,'AMA Original Download'!$A$349:$E$492,3,FALSE)</f>
        <v>0</v>
      </c>
      <c r="H58" s="2">
        <f>VLOOKUP(A58,'AMA Original Download'!$A$349:$E$492,5,FALSE)</f>
        <v>21271.84</v>
      </c>
      <c r="I58" s="24" t="str">
        <f t="shared" si="0"/>
        <v xml:space="preserve"> </v>
      </c>
      <c r="J58" s="24">
        <f t="shared" si="1"/>
        <v>1.5100559500808321E-2</v>
      </c>
      <c r="K58" s="2">
        <f t="shared" si="2"/>
        <v>0</v>
      </c>
      <c r="L58" s="2">
        <f t="shared" si="3"/>
        <v>23111.108683959377</v>
      </c>
      <c r="M58" s="2">
        <f t="shared" si="4"/>
        <v>0</v>
      </c>
      <c r="N58" s="2">
        <f t="shared" si="5"/>
        <v>1839.2686839593771</v>
      </c>
    </row>
    <row r="59" spans="1:14" s="13" customFormat="1" x14ac:dyDescent="0.2">
      <c r="A59" s="6">
        <v>351200</v>
      </c>
      <c r="B59" s="12" t="s">
        <v>88</v>
      </c>
      <c r="C59" s="2">
        <f>VLOOKUP(A59,'AMA Original Download'!$A$9:$E$155,3,FALSE)</f>
        <v>0</v>
      </c>
      <c r="D59" s="2">
        <f>VLOOKUP(A59,'AMA Original Download'!$A$9:$E$155,5,FALSE)</f>
        <v>190200.88</v>
      </c>
      <c r="E59" s="2">
        <f>VLOOKUP(A59,'EOP Original Download'!$A$3:$E$148,3,FALSE)</f>
        <v>0</v>
      </c>
      <c r="F59" s="2">
        <f>VLOOKUP(A59,'EOP Original Download'!$A$3:$E$148,5,FALSE)</f>
        <v>190200.88</v>
      </c>
      <c r="G59" s="2">
        <f>VLOOKUP(A59,'AMA Original Download'!$A$349:$E$492,3,FALSE)</f>
        <v>0</v>
      </c>
      <c r="H59" s="2">
        <f>VLOOKUP(A59,'AMA Original Download'!$A$349:$E$492,5,FALSE)</f>
        <v>2624.83</v>
      </c>
      <c r="I59" s="24" t="str">
        <f t="shared" si="0"/>
        <v xml:space="preserve"> </v>
      </c>
      <c r="J59" s="24">
        <f t="shared" si="1"/>
        <v>1.380030418366098E-2</v>
      </c>
      <c r="K59" s="2">
        <f t="shared" si="2"/>
        <v>0</v>
      </c>
      <c r="L59" s="2">
        <f t="shared" si="3"/>
        <v>2624.83</v>
      </c>
      <c r="M59" s="2">
        <f t="shared" si="4"/>
        <v>0</v>
      </c>
      <c r="N59" s="2">
        <f t="shared" si="5"/>
        <v>0</v>
      </c>
    </row>
    <row r="60" spans="1:14" s="13" customFormat="1" x14ac:dyDescent="0.2">
      <c r="A60" s="6">
        <v>351300</v>
      </c>
      <c r="B60" s="12" t="s">
        <v>89</v>
      </c>
      <c r="C60" s="2">
        <f>VLOOKUP(A60,'AMA Original Download'!$A$9:$E$155,3,FALSE)</f>
        <v>0</v>
      </c>
      <c r="D60" s="2">
        <f>VLOOKUP(A60,'AMA Original Download'!$A$9:$E$155,5,FALSE)</f>
        <v>36519.4</v>
      </c>
      <c r="E60" s="2">
        <f>VLOOKUP(A60,'EOP Original Download'!$A$3:$E$148,3,FALSE)</f>
        <v>0</v>
      </c>
      <c r="F60" s="2">
        <f>VLOOKUP(A60,'EOP Original Download'!$A$3:$E$148,5,FALSE)</f>
        <v>36519.4</v>
      </c>
      <c r="G60" s="2">
        <f>VLOOKUP(A60,'AMA Original Download'!$A$349:$E$492,3,FALSE)</f>
        <v>0</v>
      </c>
      <c r="H60" s="2">
        <f>VLOOKUP(A60,'AMA Original Download'!$A$349:$E$492,5,FALSE)</f>
        <v>500.34</v>
      </c>
      <c r="I60" s="24" t="str">
        <f t="shared" si="0"/>
        <v xml:space="preserve"> </v>
      </c>
      <c r="J60" s="24">
        <f t="shared" si="1"/>
        <v>1.3700663209143631E-2</v>
      </c>
      <c r="K60" s="2">
        <f t="shared" si="2"/>
        <v>0</v>
      </c>
      <c r="L60" s="2">
        <f t="shared" si="3"/>
        <v>500.34</v>
      </c>
      <c r="M60" s="2">
        <f t="shared" si="4"/>
        <v>0</v>
      </c>
      <c r="N60" s="2">
        <f t="shared" si="5"/>
        <v>0</v>
      </c>
    </row>
    <row r="61" spans="1:14" s="13" customFormat="1" x14ac:dyDescent="0.2">
      <c r="A61" s="6">
        <v>351400</v>
      </c>
      <c r="B61" s="12" t="s">
        <v>90</v>
      </c>
      <c r="C61" s="2">
        <f>VLOOKUP(A61,'AMA Original Download'!$A$9:$E$155,3,FALSE)</f>
        <v>0</v>
      </c>
      <c r="D61" s="2">
        <f>VLOOKUP(A61,'AMA Original Download'!$A$9:$E$155,5,FALSE)</f>
        <v>76173.34</v>
      </c>
      <c r="E61" s="2">
        <f>VLOOKUP(A61,'EOP Original Download'!$A$3:$E$148,3,FALSE)</f>
        <v>0</v>
      </c>
      <c r="F61" s="2">
        <f>VLOOKUP(A61,'EOP Original Download'!$A$3:$E$148,5,FALSE)</f>
        <v>76173.34</v>
      </c>
      <c r="G61" s="2">
        <f>VLOOKUP(A61,'AMA Original Download'!$A$349:$E$492,3,FALSE)</f>
        <v>0</v>
      </c>
      <c r="H61" s="2">
        <f>VLOOKUP(A61,'AMA Original Download'!$A$349:$E$492,5,FALSE)</f>
        <v>1218.76</v>
      </c>
      <c r="I61" s="24" t="str">
        <f t="shared" si="0"/>
        <v xml:space="preserve"> </v>
      </c>
      <c r="J61" s="24">
        <f t="shared" si="1"/>
        <v>1.5999823560316512E-2</v>
      </c>
      <c r="K61" s="2">
        <f t="shared" si="2"/>
        <v>0</v>
      </c>
      <c r="L61" s="2">
        <f t="shared" si="3"/>
        <v>1218.76</v>
      </c>
      <c r="M61" s="2">
        <f t="shared" si="4"/>
        <v>0</v>
      </c>
      <c r="N61" s="2">
        <f t="shared" si="5"/>
        <v>0</v>
      </c>
    </row>
    <row r="62" spans="1:14" s="13" customFormat="1" x14ac:dyDescent="0.2">
      <c r="A62" s="6">
        <v>351410</v>
      </c>
      <c r="B62" s="12" t="s">
        <v>91</v>
      </c>
      <c r="C62" s="2">
        <f>VLOOKUP(A62,'AMA Original Download'!$A$9:$E$155,3,FALSE)</f>
        <v>0</v>
      </c>
      <c r="D62" s="2">
        <f>VLOOKUP(A62,'AMA Original Download'!$A$9:$E$155,5,FALSE)</f>
        <v>42604.08</v>
      </c>
      <c r="E62" s="2">
        <f>VLOOKUP(A62,'EOP Original Download'!$A$3:$E$148,3,FALSE)</f>
        <v>0</v>
      </c>
      <c r="F62" s="2">
        <f>VLOOKUP(A62,'EOP Original Download'!$A$3:$E$148,5,FALSE)</f>
        <v>42604.08</v>
      </c>
      <c r="G62" s="2">
        <f>VLOOKUP(A62,'AMA Original Download'!$A$349:$E$492,3,FALSE)</f>
        <v>0</v>
      </c>
      <c r="H62" s="2">
        <f>VLOOKUP(A62,'AMA Original Download'!$A$349:$E$492,5,FALSE)</f>
        <v>583.66999999999996</v>
      </c>
      <c r="I62" s="24" t="str">
        <f t="shared" si="0"/>
        <v xml:space="preserve"> </v>
      </c>
      <c r="J62" s="24">
        <f t="shared" si="1"/>
        <v>1.3699861609498432E-2</v>
      </c>
      <c r="K62" s="2">
        <f t="shared" si="2"/>
        <v>0</v>
      </c>
      <c r="L62" s="2">
        <f t="shared" si="3"/>
        <v>583.66999999999996</v>
      </c>
      <c r="M62" s="2">
        <f t="shared" si="4"/>
        <v>0</v>
      </c>
      <c r="N62" s="2">
        <f t="shared" si="5"/>
        <v>0</v>
      </c>
    </row>
    <row r="63" spans="1:14" s="13" customFormat="1" x14ac:dyDescent="0.2">
      <c r="A63" s="6">
        <v>352000</v>
      </c>
      <c r="B63" s="12" t="s">
        <v>93</v>
      </c>
      <c r="C63" s="2">
        <f>VLOOKUP(A63,'AMA Original Download'!$A$9:$E$155,3,FALSE)</f>
        <v>16736520.689999999</v>
      </c>
      <c r="D63" s="2">
        <f>VLOOKUP(A63,'AMA Original Download'!$A$9:$E$155,5,FALSE)</f>
        <v>9325878.1199999992</v>
      </c>
      <c r="E63" s="2">
        <f>VLOOKUP(A63,'EOP Original Download'!$A$3:$E$148,3,FALSE)</f>
        <v>17170171.559999999</v>
      </c>
      <c r="F63" s="2">
        <f>VLOOKUP(A63,'EOP Original Download'!$A$3:$E$148,5,FALSE)</f>
        <v>9572175.3900000006</v>
      </c>
      <c r="G63" s="2">
        <f>VLOOKUP(A63,'AMA Original Download'!$A$349:$E$492,3,FALSE)</f>
        <v>276152.59999999998</v>
      </c>
      <c r="H63" s="2">
        <f>VLOOKUP(A63,'AMA Original Download'!$A$349:$E$492,5,FALSE)</f>
        <v>107331.81</v>
      </c>
      <c r="I63" s="24">
        <f t="shared" si="0"/>
        <v>1.650000051474259E-2</v>
      </c>
      <c r="J63" s="24">
        <f t="shared" si="1"/>
        <v>1.1509029886399588E-2</v>
      </c>
      <c r="K63" s="2">
        <f>IF(I63=" ",0,I63*E63)</f>
        <v>283307.83957821853</v>
      </c>
      <c r="L63" s="2">
        <f t="shared" si="3"/>
        <v>110166.45264136864</v>
      </c>
      <c r="M63" s="2">
        <f t="shared" si="4"/>
        <v>7155.2395782185486</v>
      </c>
      <c r="N63" s="2">
        <f t="shared" si="5"/>
        <v>2834.6426413686422</v>
      </c>
    </row>
    <row r="64" spans="1:14" s="13" customFormat="1" x14ac:dyDescent="0.2">
      <c r="A64" s="6">
        <v>352100</v>
      </c>
      <c r="B64" s="12" t="s">
        <v>94</v>
      </c>
      <c r="C64" s="2">
        <f>VLOOKUP(A64,'AMA Original Download'!$A$9:$E$155,3,FALSE)</f>
        <v>0</v>
      </c>
      <c r="D64" s="2">
        <f>VLOOKUP(A64,'AMA Original Download'!$A$9:$E$155,5,FALSE)</f>
        <v>124495.8</v>
      </c>
      <c r="E64" s="2">
        <f>VLOOKUP(A64,'EOP Original Download'!$A$3:$E$148,3,FALSE)</f>
        <v>0</v>
      </c>
      <c r="F64" s="2">
        <f>VLOOKUP(A64,'EOP Original Download'!$A$3:$E$148,5,FALSE)</f>
        <v>0</v>
      </c>
      <c r="G64" s="2">
        <f>VLOOKUP(A64,'AMA Original Download'!$A$349:$E$492,3,FALSE)</f>
        <v>0</v>
      </c>
      <c r="H64" s="2">
        <f>VLOOKUP(A64,'AMA Original Download'!$A$349:$E$492,5,FALSE)</f>
        <v>104.76</v>
      </c>
      <c r="I64" s="24" t="str">
        <f t="shared" si="0"/>
        <v xml:space="preserve"> </v>
      </c>
      <c r="J64" s="24">
        <f t="shared" si="1"/>
        <v>8.4147417021297104E-4</v>
      </c>
      <c r="K64" s="2">
        <f t="shared" si="2"/>
        <v>0</v>
      </c>
      <c r="L64" s="2">
        <f t="shared" si="3"/>
        <v>0</v>
      </c>
      <c r="M64" s="2">
        <f t="shared" si="4"/>
        <v>0</v>
      </c>
      <c r="N64" s="2">
        <f t="shared" si="5"/>
        <v>-104.76</v>
      </c>
    </row>
    <row r="65" spans="1:14" s="13" customFormat="1" x14ac:dyDescent="0.2">
      <c r="A65" s="6">
        <v>352200</v>
      </c>
      <c r="B65" s="12" t="s">
        <v>95</v>
      </c>
      <c r="C65" s="2">
        <f>VLOOKUP(A65,'AMA Original Download'!$A$9:$E$155,3,FALSE)</f>
        <v>0</v>
      </c>
      <c r="D65" s="2">
        <f>VLOOKUP(A65,'AMA Original Download'!$A$9:$E$155,5,FALSE)</f>
        <v>140501.35</v>
      </c>
      <c r="E65" s="2">
        <f>VLOOKUP(A65,'EOP Original Download'!$A$3:$E$148,3,FALSE)</f>
        <v>0</v>
      </c>
      <c r="F65" s="2">
        <f>VLOOKUP(A65,'EOP Original Download'!$A$3:$E$148,5,FALSE)</f>
        <v>140501.35</v>
      </c>
      <c r="G65" s="2">
        <f>VLOOKUP(A65,'AMA Original Download'!$A$349:$E$492,3,FALSE)</f>
        <v>0</v>
      </c>
      <c r="H65" s="2">
        <f>VLOOKUP(A65,'AMA Original Download'!$A$349:$E$492,5,FALSE)</f>
        <v>3315.8</v>
      </c>
      <c r="I65" s="24" t="str">
        <f t="shared" si="0"/>
        <v xml:space="preserve"> </v>
      </c>
      <c r="J65" s="24">
        <f t="shared" si="1"/>
        <v>2.3599773240612992E-2</v>
      </c>
      <c r="K65" s="2">
        <f t="shared" si="2"/>
        <v>0</v>
      </c>
      <c r="L65" s="2">
        <f t="shared" si="3"/>
        <v>3315.8</v>
      </c>
      <c r="M65" s="2">
        <f t="shared" si="4"/>
        <v>0</v>
      </c>
      <c r="N65" s="2">
        <f t="shared" si="5"/>
        <v>0</v>
      </c>
    </row>
    <row r="66" spans="1:14" s="13" customFormat="1" x14ac:dyDescent="0.2">
      <c r="A66" s="6">
        <v>352300</v>
      </c>
      <c r="B66" s="12" t="s">
        <v>96</v>
      </c>
      <c r="C66" s="2">
        <f>VLOOKUP(A66,'AMA Original Download'!$A$9:$E$155,3,FALSE)</f>
        <v>0</v>
      </c>
      <c r="D66" s="2">
        <f>VLOOKUP(A66,'AMA Original Download'!$A$9:$E$155,5,FALSE)</f>
        <v>3703546.07</v>
      </c>
      <c r="E66" s="2">
        <f>VLOOKUP(A66,'EOP Original Download'!$A$3:$E$148,3,FALSE)</f>
        <v>0</v>
      </c>
      <c r="F66" s="2">
        <f>VLOOKUP(A66,'EOP Original Download'!$A$3:$E$148,5,FALSE)</f>
        <v>3703546.07</v>
      </c>
      <c r="G66" s="2">
        <f>VLOOKUP(A66,'AMA Original Download'!$A$349:$E$492,3,FALSE)</f>
        <v>0</v>
      </c>
      <c r="H66" s="2">
        <f>VLOOKUP(A66,'AMA Original Download'!$A$349:$E$492,5,FALSE)</f>
        <v>15554.88</v>
      </c>
      <c r="I66" s="24" t="str">
        <f t="shared" si="0"/>
        <v xml:space="preserve"> </v>
      </c>
      <c r="J66" s="24">
        <f t="shared" si="1"/>
        <v>4.1999963564649271E-3</v>
      </c>
      <c r="K66" s="2">
        <f t="shared" si="2"/>
        <v>0</v>
      </c>
      <c r="L66" s="2">
        <f t="shared" si="3"/>
        <v>15554.88</v>
      </c>
      <c r="M66" s="2">
        <f t="shared" si="4"/>
        <v>0</v>
      </c>
      <c r="N66" s="2">
        <f t="shared" si="5"/>
        <v>0</v>
      </c>
    </row>
    <row r="67" spans="1:14" s="13" customFormat="1" x14ac:dyDescent="0.2">
      <c r="A67" s="6">
        <v>353000</v>
      </c>
      <c r="B67" s="12" t="s">
        <v>98</v>
      </c>
      <c r="C67" s="2">
        <f>VLOOKUP(A67,'AMA Original Download'!$A$9:$E$155,3,FALSE)</f>
        <v>170193928.47999999</v>
      </c>
      <c r="D67" s="2">
        <f>VLOOKUP(A67,'AMA Original Download'!$A$9:$E$155,5,FALSE)</f>
        <v>721733.69</v>
      </c>
      <c r="E67" s="2">
        <f>VLOOKUP(A67,'EOP Original Download'!$A$3:$E$148,3,FALSE)</f>
        <v>174491245.12</v>
      </c>
      <c r="F67" s="2">
        <f>VLOOKUP(A67,'EOP Original Download'!$A$3:$E$148,5,FALSE)</f>
        <v>721733.69</v>
      </c>
      <c r="G67" s="2">
        <f>VLOOKUP(A67,'AMA Original Download'!$A$349:$E$492,3,FALSE)</f>
        <v>3955555.74</v>
      </c>
      <c r="H67" s="2">
        <f>VLOOKUP(A67,'AMA Original Download'!$A$349:$E$492,5,FALSE)</f>
        <v>10898.18</v>
      </c>
      <c r="I67" s="24">
        <f t="shared" si="0"/>
        <v>2.3241462109295102E-2</v>
      </c>
      <c r="J67" s="24">
        <f t="shared" si="1"/>
        <v>1.5100001774892898E-2</v>
      </c>
      <c r="K67" s="2">
        <f t="shared" si="2"/>
        <v>4055431.6618602038</v>
      </c>
      <c r="L67" s="2">
        <f t="shared" si="3"/>
        <v>10898.18</v>
      </c>
      <c r="M67" s="2">
        <f t="shared" si="4"/>
        <v>99875.921860203613</v>
      </c>
      <c r="N67" s="2">
        <f t="shared" si="5"/>
        <v>0</v>
      </c>
    </row>
    <row r="68" spans="1:14" s="13" customFormat="1" x14ac:dyDescent="0.2">
      <c r="A68" s="6">
        <v>353100</v>
      </c>
      <c r="B68" s="12" t="s">
        <v>183</v>
      </c>
      <c r="C68" s="2">
        <f>VLOOKUP(A68,'AMA Original Download'!$A$9:$E$155,3,FALSE)</f>
        <v>13157.15</v>
      </c>
      <c r="D68" s="2">
        <f>VLOOKUP(A68,'AMA Original Download'!$A$9:$E$155,5,FALSE)</f>
        <v>0</v>
      </c>
      <c r="E68" s="2">
        <f>VLOOKUP(A68,'EOP Original Download'!$A$3:$E$148,3,FALSE)</f>
        <v>315771.57</v>
      </c>
      <c r="F68" s="2">
        <f>VLOOKUP(A68,'EOP Original Download'!$A$3:$E$148,5,FALSE)</f>
        <v>0</v>
      </c>
      <c r="G68" s="2">
        <f>VLOOKUP(A68,'AMA Original Download'!$A$349:$E$492,3,FALSE)</f>
        <v>306.56</v>
      </c>
      <c r="H68" s="2">
        <f>VLOOKUP(A68,'AMA Original Download'!$A$349:$E$492,5,FALSE)</f>
        <v>0</v>
      </c>
      <c r="I68" s="24"/>
      <c r="J68" s="24"/>
      <c r="K68" s="2"/>
      <c r="L68" s="2"/>
      <c r="M68" s="2"/>
      <c r="N68" s="2"/>
    </row>
    <row r="69" spans="1:14" s="13" customFormat="1" x14ac:dyDescent="0.2">
      <c r="A69" s="6">
        <v>354000</v>
      </c>
      <c r="B69" s="12" t="s">
        <v>99</v>
      </c>
      <c r="C69" s="2">
        <f>VLOOKUP(A69,'AMA Original Download'!$A$9:$E$155,3,FALSE)</f>
        <v>11267698.619999999</v>
      </c>
      <c r="D69" s="2">
        <f>VLOOKUP(A69,'AMA Original Download'!$A$9:$E$155,5,FALSE)</f>
        <v>8749525.1199999992</v>
      </c>
      <c r="E69" s="2">
        <f>VLOOKUP(A69,'EOP Original Download'!$A$3:$E$148,3,FALSE)</f>
        <v>11306833.32</v>
      </c>
      <c r="F69" s="2">
        <f>VLOOKUP(A69,'EOP Original Download'!$A$3:$E$148,5,FALSE)</f>
        <v>8871326.6099999994</v>
      </c>
      <c r="G69" s="2">
        <f>VLOOKUP(A69,'AMA Original Download'!$A$349:$E$492,3,FALSE)</f>
        <v>202818.57</v>
      </c>
      <c r="H69" s="2">
        <f>VLOOKUP(A69,'AMA Original Download'!$A$349:$E$492,5,FALSE)</f>
        <v>163616.10999999999</v>
      </c>
      <c r="I69" s="24">
        <f t="shared" si="0"/>
        <v>1.7999999542053779E-2</v>
      </c>
      <c r="J69" s="24">
        <f t="shared" si="1"/>
        <v>1.869999888633956E-2</v>
      </c>
      <c r="K69" s="2">
        <f t="shared" si="2"/>
        <v>203522.99458207842</v>
      </c>
      <c r="L69" s="2">
        <f t="shared" si="3"/>
        <v>165893.79772735448</v>
      </c>
      <c r="M69" s="2">
        <f t="shared" si="4"/>
        <v>704.42458207841264</v>
      </c>
      <c r="N69" s="2">
        <f t="shared" si="5"/>
        <v>2277.687727354496</v>
      </c>
    </row>
    <row r="70" spans="1:14" s="13" customFormat="1" x14ac:dyDescent="0.2">
      <c r="A70" s="6">
        <v>355000</v>
      </c>
      <c r="B70" s="12" t="s">
        <v>100</v>
      </c>
      <c r="C70" s="2">
        <f>VLOOKUP(A70,'AMA Original Download'!$A$9:$E$155,3,FALSE)</f>
        <v>161880401.37</v>
      </c>
      <c r="D70" s="2">
        <f>VLOOKUP(A70,'AMA Original Download'!$A$9:$E$155,5,FALSE)</f>
        <v>921016.83</v>
      </c>
      <c r="E70" s="2">
        <f>VLOOKUP(A70,'EOP Original Download'!$A$3:$E$148,3,FALSE)</f>
        <v>171789786.53999999</v>
      </c>
      <c r="F70" s="2">
        <f>VLOOKUP(A70,'EOP Original Download'!$A$3:$E$148,5,FALSE)</f>
        <v>1042818.32</v>
      </c>
      <c r="G70" s="2">
        <f>VLOOKUP(A70,'AMA Original Download'!$A$349:$E$492,3,FALSE)</f>
        <v>2233949.5299999998</v>
      </c>
      <c r="H70" s="2">
        <f>VLOOKUP(A70,'AMA Original Download'!$A$349:$E$492,5,FALSE)</f>
        <v>255213.77</v>
      </c>
      <c r="I70" s="24">
        <f t="shared" si="0"/>
        <v>1.3799999944984074E-2</v>
      </c>
      <c r="J70" s="24">
        <f t="shared" si="1"/>
        <v>0.27710000695644182</v>
      </c>
      <c r="K70" s="2">
        <f t="shared" si="2"/>
        <v>2370699.0448008259</v>
      </c>
      <c r="L70" s="2">
        <f t="shared" si="3"/>
        <v>288964.96372630494</v>
      </c>
      <c r="M70" s="2">
        <f t="shared" si="4"/>
        <v>136749.51480082609</v>
      </c>
      <c r="N70" s="2">
        <f t="shared" si="5"/>
        <v>33751.193726304948</v>
      </c>
    </row>
    <row r="71" spans="1:14" s="13" customFormat="1" x14ac:dyDescent="0.2">
      <c r="A71" s="6">
        <v>356000</v>
      </c>
      <c r="B71" s="12" t="s">
        <v>101</v>
      </c>
      <c r="C71" s="2">
        <f>VLOOKUP(A71,'AMA Original Download'!$A$9:$E$155,3,FALSE)</f>
        <v>93276231.150000006</v>
      </c>
      <c r="D71" s="2">
        <f>VLOOKUP(A71,'AMA Original Download'!$A$9:$E$155,5,FALSE)</f>
        <v>278965.42</v>
      </c>
      <c r="E71" s="2">
        <f>VLOOKUP(A71,'EOP Original Download'!$A$3:$E$148,3,FALSE)</f>
        <v>96350731.079999998</v>
      </c>
      <c r="F71" s="2">
        <f>VLOOKUP(A71,'EOP Original Download'!$A$3:$E$148,5,FALSE)</f>
        <v>278965.42</v>
      </c>
      <c r="G71" s="2">
        <f>VLOOKUP(A71,'AMA Original Download'!$A$349:$E$492,3,FALSE)</f>
        <v>1483092.07</v>
      </c>
      <c r="H71" s="2">
        <f>VLOOKUP(A71,'AMA Original Download'!$A$349:$E$492,5,FALSE)</f>
        <v>3793.92</v>
      </c>
      <c r="I71" s="24">
        <f t="shared" si="0"/>
        <v>1.5899999943340334E-2</v>
      </c>
      <c r="J71" s="24">
        <f t="shared" si="1"/>
        <v>1.3599965185649175E-2</v>
      </c>
      <c r="K71" s="2">
        <f t="shared" si="2"/>
        <v>1531976.6187127999</v>
      </c>
      <c r="L71" s="2">
        <f t="shared" si="3"/>
        <v>3793.92</v>
      </c>
      <c r="M71" s="2">
        <f t="shared" si="4"/>
        <v>48884.548712799791</v>
      </c>
      <c r="N71" s="2">
        <f t="shared" si="5"/>
        <v>0</v>
      </c>
    </row>
    <row r="72" spans="1:14" s="13" customFormat="1" x14ac:dyDescent="0.2">
      <c r="A72" s="6">
        <v>357000</v>
      </c>
      <c r="B72" s="12" t="s">
        <v>102</v>
      </c>
      <c r="C72" s="2">
        <f>VLOOKUP(A72,'AMA Original Download'!$A$9:$E$155,3,FALSE)</f>
        <v>2018464.02</v>
      </c>
      <c r="D72" s="2">
        <f>VLOOKUP(A72,'AMA Original Download'!$A$9:$E$155,5,FALSE)</f>
        <v>1812076.23</v>
      </c>
      <c r="E72" s="2">
        <f>VLOOKUP(A72,'EOP Original Download'!$A$3:$E$148,3,FALSE)</f>
        <v>2084868.22</v>
      </c>
      <c r="F72" s="2">
        <f>VLOOKUP(A72,'EOP Original Download'!$A$3:$E$148,5,FALSE)</f>
        <v>1924578.2</v>
      </c>
      <c r="G72" s="2">
        <f>VLOOKUP(A72,'AMA Original Download'!$A$349:$E$492,3,FALSE)</f>
        <v>33102.82</v>
      </c>
      <c r="H72" s="2">
        <f>VLOOKUP(A72,'AMA Original Download'!$A$349:$E$492,5,FALSE)</f>
        <v>39865.68</v>
      </c>
      <c r="I72" s="24">
        <f t="shared" si="0"/>
        <v>1.6400004989932888E-2</v>
      </c>
      <c r="J72" s="24">
        <f t="shared" si="1"/>
        <v>2.2000001622448299E-2</v>
      </c>
      <c r="K72" s="2">
        <f t="shared" si="2"/>
        <v>34191.849211352499</v>
      </c>
      <c r="L72" s="2">
        <f t="shared" si="3"/>
        <v>42340.723522528628</v>
      </c>
      <c r="M72" s="2">
        <f t="shared" si="4"/>
        <v>1089.0292113524993</v>
      </c>
      <c r="N72" s="2">
        <f t="shared" si="5"/>
        <v>2475.0435225286274</v>
      </c>
    </row>
    <row r="73" spans="1:14" s="13" customFormat="1" x14ac:dyDescent="0.2">
      <c r="A73" s="6">
        <v>358000</v>
      </c>
      <c r="B73" s="12" t="s">
        <v>103</v>
      </c>
      <c r="C73" s="2">
        <f>VLOOKUP(A73,'AMA Original Download'!$A$9:$E$155,3,FALSE)</f>
        <v>1589522.45</v>
      </c>
      <c r="D73" s="2">
        <f>VLOOKUP(A73,'AMA Original Download'!$A$9:$E$155,5,FALSE)</f>
        <v>0</v>
      </c>
      <c r="E73" s="2">
        <f>VLOOKUP(A73,'EOP Original Download'!$A$3:$E$148,3,FALSE)</f>
        <v>1658955.97</v>
      </c>
      <c r="F73" s="2">
        <f>VLOOKUP(A73,'EOP Original Download'!$A$3:$E$148,5,FALSE)</f>
        <v>0</v>
      </c>
      <c r="G73" s="2">
        <f>VLOOKUP(A73,'AMA Original Download'!$A$349:$E$492,3,FALSE)</f>
        <v>32108.35</v>
      </c>
      <c r="H73" s="2">
        <f>VLOOKUP(A73,'AMA Original Download'!$A$349:$E$492,5,FALSE)</f>
        <v>0</v>
      </c>
      <c r="I73" s="24">
        <f t="shared" si="0"/>
        <v>2.0199997804371997E-2</v>
      </c>
      <c r="J73" s="24" t="str">
        <f t="shared" si="1"/>
        <v xml:space="preserve"> </v>
      </c>
      <c r="K73" s="2">
        <f t="shared" si="2"/>
        <v>33510.906951549812</v>
      </c>
      <c r="L73" s="2">
        <f t="shared" si="3"/>
        <v>0</v>
      </c>
      <c r="M73" s="2">
        <f t="shared" si="4"/>
        <v>1402.5569515498137</v>
      </c>
      <c r="N73" s="2">
        <f t="shared" si="5"/>
        <v>0</v>
      </c>
    </row>
    <row r="74" spans="1:14" s="13" customFormat="1" x14ac:dyDescent="0.2">
      <c r="A74" s="6">
        <v>359000</v>
      </c>
      <c r="B74" s="12" t="s">
        <v>104</v>
      </c>
      <c r="C74" s="2">
        <f>VLOOKUP(A74,'AMA Original Download'!$A$9:$E$155,3,FALSE)</f>
        <v>1343181.97</v>
      </c>
      <c r="D74" s="2">
        <f>VLOOKUP(A74,'AMA Original Download'!$A$9:$E$155,5,FALSE)</f>
        <v>0</v>
      </c>
      <c r="E74" s="2">
        <f>VLOOKUP(A74,'EOP Original Download'!$A$3:$E$148,3,FALSE)</f>
        <v>1343073.77</v>
      </c>
      <c r="F74" s="2">
        <f>VLOOKUP(A74,'EOP Original Download'!$A$3:$E$148,5,FALSE)</f>
        <v>0</v>
      </c>
      <c r="G74" s="2">
        <f>VLOOKUP(A74,'AMA Original Download'!$A$349:$E$492,3,FALSE)</f>
        <v>22296.79</v>
      </c>
      <c r="H74" s="2">
        <f>VLOOKUP(A74,'AMA Original Download'!$A$349:$E$492,5,FALSE)</f>
        <v>0</v>
      </c>
      <c r="I74" s="24">
        <f t="shared" si="0"/>
        <v>1.6599977142337609E-2</v>
      </c>
      <c r="J74" s="24" t="str">
        <f t="shared" si="1"/>
        <v xml:space="preserve"> </v>
      </c>
      <c r="K74" s="2">
        <f t="shared" si="2"/>
        <v>22294.993882473198</v>
      </c>
      <c r="L74" s="2">
        <f t="shared" si="3"/>
        <v>0</v>
      </c>
      <c r="M74" s="2">
        <f t="shared" si="4"/>
        <v>-1.7961175268028455</v>
      </c>
      <c r="N74" s="2">
        <f t="shared" si="5"/>
        <v>0</v>
      </c>
    </row>
    <row r="75" spans="1:14" s="13" customFormat="1" x14ac:dyDescent="0.2">
      <c r="A75" s="6"/>
      <c r="B75" s="17" t="s">
        <v>19</v>
      </c>
      <c r="C75" s="36">
        <f>SUM(C53:C74)</f>
        <v>477023994.23999995</v>
      </c>
      <c r="D75" s="36">
        <f t="shared" ref="D75:H75" si="21">SUM(D53:D74)</f>
        <v>28441824.679999996</v>
      </c>
      <c r="E75" s="36">
        <f t="shared" si="21"/>
        <v>495135433.19</v>
      </c>
      <c r="F75" s="36">
        <f t="shared" si="21"/>
        <v>29041532.460000001</v>
      </c>
      <c r="G75" s="36">
        <f t="shared" si="21"/>
        <v>8421061.4899999984</v>
      </c>
      <c r="H75" s="36">
        <f t="shared" si="21"/>
        <v>626658.96000000008</v>
      </c>
      <c r="I75" s="25"/>
      <c r="J75" s="25"/>
      <c r="K75" s="21">
        <f>SUM(K53:K74)</f>
        <v>8718939.664486615</v>
      </c>
      <c r="L75" s="21">
        <f t="shared" ref="L75:N75" si="22">SUM(L53:L74)</f>
        <v>669732.03630151611</v>
      </c>
      <c r="M75" s="21">
        <f t="shared" si="22"/>
        <v>298184.7344866154</v>
      </c>
      <c r="N75" s="21">
        <f t="shared" si="22"/>
        <v>43073.076301516092</v>
      </c>
    </row>
    <row r="76" spans="1:14" ht="15" x14ac:dyDescent="0.25">
      <c r="B76" s="9" t="s">
        <v>18</v>
      </c>
      <c r="E76" s="1"/>
      <c r="F76" s="1"/>
      <c r="I76" s="24" t="str">
        <f t="shared" ref="I76:I126" si="23">IF(G76=0," ",G76/C76)</f>
        <v xml:space="preserve"> </v>
      </c>
      <c r="J76" s="24" t="str">
        <f t="shared" ref="J76:J126" si="24">IF(H76=0," ",H76/D76)</f>
        <v xml:space="preserve"> </v>
      </c>
      <c r="K76" s="2"/>
      <c r="L76" s="2"/>
      <c r="M76" s="2"/>
      <c r="N76" s="2"/>
    </row>
    <row r="77" spans="1:14" ht="15" x14ac:dyDescent="0.25">
      <c r="B77" s="16" t="s">
        <v>105</v>
      </c>
      <c r="E77" s="1"/>
      <c r="F77" s="1"/>
      <c r="I77" s="24" t="str">
        <f t="shared" si="23"/>
        <v xml:space="preserve"> </v>
      </c>
      <c r="J77" s="24" t="str">
        <f t="shared" si="24"/>
        <v xml:space="preserve"> </v>
      </c>
      <c r="K77" s="2"/>
      <c r="L77" s="2"/>
      <c r="M77" s="2"/>
      <c r="N77" s="2"/>
    </row>
    <row r="78" spans="1:14" s="13" customFormat="1" x14ac:dyDescent="0.2">
      <c r="A78" s="6">
        <v>360200</v>
      </c>
      <c r="B78" s="12" t="s">
        <v>106</v>
      </c>
      <c r="C78" s="2">
        <f>VLOOKUP(A78,'AMA Original Download'!$A$9:$E$155,3,FALSE)</f>
        <v>6104831.3399999999</v>
      </c>
      <c r="D78" s="2">
        <f>VLOOKUP(A78,'AMA Original Download'!$A$9:$E$155,5,FALSE)</f>
        <v>0</v>
      </c>
      <c r="E78" s="2">
        <f>VLOOKUP(A78,'EOP Original Download'!$A$3:$E$148,3,FALSE)</f>
        <v>6104551.9199999999</v>
      </c>
      <c r="F78" s="2">
        <f>VLOOKUP(A78,'EOP Original Download'!$A$3:$E$148,5,FALSE)</f>
        <v>0</v>
      </c>
      <c r="G78" s="2">
        <f>VLOOKUP(A78,'AMA Original Download'!$A$349:$E$492,3,FALSE)</f>
        <v>0</v>
      </c>
      <c r="H78" s="2">
        <f>VLOOKUP(A78,'AMA Original Download'!$A$349:$E$492,5,FALSE)</f>
        <v>0</v>
      </c>
      <c r="I78" s="24" t="str">
        <f t="shared" si="23"/>
        <v xml:space="preserve"> </v>
      </c>
      <c r="J78" s="24" t="str">
        <f t="shared" si="24"/>
        <v xml:space="preserve"> </v>
      </c>
      <c r="K78" s="2">
        <f t="shared" ref="K78:K126" si="25">IF(I78=" ",0,I78*E78)</f>
        <v>0</v>
      </c>
      <c r="L78" s="2">
        <f t="shared" ref="L78:L126" si="26">IF(J78=" ",0,J78*F78)</f>
        <v>0</v>
      </c>
      <c r="M78" s="2">
        <f t="shared" ref="M78:M126" si="27">K78-G78</f>
        <v>0</v>
      </c>
      <c r="N78" s="2">
        <f t="shared" ref="N78:N126" si="28">L78-H78</f>
        <v>0</v>
      </c>
    </row>
    <row r="79" spans="1:14" s="13" customFormat="1" x14ac:dyDescent="0.2">
      <c r="A79" s="6">
        <v>360400</v>
      </c>
      <c r="B79" s="12" t="s">
        <v>107</v>
      </c>
      <c r="C79" s="2">
        <f>VLOOKUP(A79,'AMA Original Download'!$A$9:$E$155,3,FALSE)</f>
        <v>341484.12</v>
      </c>
      <c r="D79" s="2">
        <f>VLOOKUP(A79,'AMA Original Download'!$A$9:$E$155,5,FALSE)</f>
        <v>0</v>
      </c>
      <c r="E79" s="2">
        <f>VLOOKUP(A79,'EOP Original Download'!$A$3:$E$148,3,FALSE)</f>
        <v>354601.55</v>
      </c>
      <c r="F79" s="2">
        <f>VLOOKUP(A79,'EOP Original Download'!$A$3:$E$148,5,FALSE)</f>
        <v>0</v>
      </c>
      <c r="G79" s="2">
        <f>VLOOKUP(A79,'AMA Original Download'!$A$349:$E$492,3,FALSE)</f>
        <v>4575.91</v>
      </c>
      <c r="H79" s="2">
        <f>VLOOKUP(A79,'AMA Original Download'!$A$349:$E$492,5,FALSE)</f>
        <v>0</v>
      </c>
      <c r="I79" s="24">
        <f t="shared" si="23"/>
        <v>1.3400066743952837E-2</v>
      </c>
      <c r="J79" s="24" t="str">
        <f t="shared" si="24"/>
        <v xml:space="preserve"> </v>
      </c>
      <c r="K79" s="2">
        <f t="shared" si="25"/>
        <v>4751.6844375091287</v>
      </c>
      <c r="L79" s="2">
        <f t="shared" si="26"/>
        <v>0</v>
      </c>
      <c r="M79" s="2">
        <f t="shared" si="27"/>
        <v>175.7744375091288</v>
      </c>
      <c r="N79" s="2">
        <f t="shared" si="28"/>
        <v>0</v>
      </c>
    </row>
    <row r="80" spans="1:14" s="13" customFormat="1" x14ac:dyDescent="0.2">
      <c r="A80" s="6">
        <v>360500</v>
      </c>
      <c r="B80" s="12" t="s">
        <v>108</v>
      </c>
      <c r="C80" s="2">
        <f>VLOOKUP(A80,'AMA Original Download'!$A$9:$E$155,3,FALSE)</f>
        <v>0</v>
      </c>
      <c r="D80" s="2">
        <f>VLOOKUP(A80,'AMA Original Download'!$A$9:$E$155,5,FALSE)</f>
        <v>0</v>
      </c>
      <c r="E80" s="2">
        <f>VLOOKUP(A80,'EOP Original Download'!$A$3:$E$148,3,FALSE)</f>
        <v>0</v>
      </c>
      <c r="F80" s="2">
        <f>VLOOKUP(A80,'EOP Original Download'!$A$3:$E$148,5,FALSE)</f>
        <v>0</v>
      </c>
      <c r="G80" s="2">
        <f>VLOOKUP(A80,'AMA Original Download'!$A$349:$E$492,3,FALSE)</f>
        <v>0</v>
      </c>
      <c r="H80" s="2">
        <f>VLOOKUP(A80,'AMA Original Download'!$A$349:$E$492,5,FALSE)</f>
        <v>0</v>
      </c>
      <c r="I80" s="24" t="str">
        <f t="shared" si="23"/>
        <v xml:space="preserve"> </v>
      </c>
      <c r="J80" s="24" t="str">
        <f t="shared" si="24"/>
        <v xml:space="preserve"> </v>
      </c>
      <c r="K80" s="2">
        <f t="shared" si="25"/>
        <v>0</v>
      </c>
      <c r="L80" s="2">
        <f t="shared" si="26"/>
        <v>0</v>
      </c>
      <c r="M80" s="2">
        <f t="shared" si="27"/>
        <v>0</v>
      </c>
      <c r="N80" s="2">
        <f t="shared" si="28"/>
        <v>0</v>
      </c>
    </row>
    <row r="81" spans="1:14" s="13" customFormat="1" x14ac:dyDescent="0.2">
      <c r="A81" s="6">
        <v>361000</v>
      </c>
      <c r="B81" s="12" t="s">
        <v>109</v>
      </c>
      <c r="C81" s="2">
        <f>VLOOKUP(A81,'AMA Original Download'!$A$9:$E$155,3,FALSE)</f>
        <v>20880783.199999999</v>
      </c>
      <c r="D81" s="2">
        <f>VLOOKUP(A81,'AMA Original Download'!$A$9:$E$155,5,FALSE)</f>
        <v>0</v>
      </c>
      <c r="E81" s="2">
        <f>VLOOKUP(A81,'EOP Original Download'!$A$3:$E$148,3,FALSE)</f>
        <v>27406930.079999998</v>
      </c>
      <c r="F81" s="2">
        <f>VLOOKUP(A81,'EOP Original Download'!$A$3:$E$148,5,FALSE)</f>
        <v>0</v>
      </c>
      <c r="G81" s="2">
        <f>VLOOKUP(A81,'AMA Original Download'!$A$349:$E$492,3,FALSE)</f>
        <v>338268.67</v>
      </c>
      <c r="H81" s="2">
        <f>VLOOKUP(A81,'AMA Original Download'!$A$349:$E$492,5,FALSE)</f>
        <v>0</v>
      </c>
      <c r="I81" s="24">
        <f t="shared" si="23"/>
        <v>1.6199999145625917E-2</v>
      </c>
      <c r="J81" s="24" t="str">
        <f t="shared" si="24"/>
        <v xml:space="preserve"> </v>
      </c>
      <c r="K81" s="2">
        <f t="shared" si="25"/>
        <v>443992.24388022925</v>
      </c>
      <c r="L81" s="2">
        <f t="shared" si="26"/>
        <v>0</v>
      </c>
      <c r="M81" s="2">
        <f t="shared" si="27"/>
        <v>105723.57388022926</v>
      </c>
      <c r="N81" s="2">
        <f t="shared" si="28"/>
        <v>0</v>
      </c>
    </row>
    <row r="82" spans="1:14" s="13" customFormat="1" x14ac:dyDescent="0.2">
      <c r="A82" s="6">
        <v>362000</v>
      </c>
      <c r="B82" s="12" t="s">
        <v>110</v>
      </c>
      <c r="C82" s="2">
        <f>VLOOKUP(A82,'AMA Original Download'!$A$9:$E$155,3,FALSE)</f>
        <v>88444805.859999999</v>
      </c>
      <c r="D82" s="2">
        <f>VLOOKUP(A82,'AMA Original Download'!$A$9:$E$155,5,FALSE)</f>
        <v>0</v>
      </c>
      <c r="E82" s="2">
        <f>VLOOKUP(A82,'EOP Original Download'!$A$3:$E$148,3,FALSE)</f>
        <v>92651714.909999996</v>
      </c>
      <c r="F82" s="2">
        <f>VLOOKUP(A82,'EOP Original Download'!$A$3:$E$148,5,FALSE)</f>
        <v>0</v>
      </c>
      <c r="G82" s="2">
        <f>VLOOKUP(A82,'AMA Original Download'!$A$349:$E$492,3,FALSE)</f>
        <v>1742362.67</v>
      </c>
      <c r="H82" s="2">
        <f>VLOOKUP(A82,'AMA Original Download'!$A$349:$E$492,5,FALSE)</f>
        <v>0</v>
      </c>
      <c r="I82" s="24">
        <f t="shared" si="23"/>
        <v>1.96999999384701E-2</v>
      </c>
      <c r="J82" s="24" t="str">
        <f t="shared" si="24"/>
        <v xml:space="preserve"> </v>
      </c>
      <c r="K82" s="2">
        <f t="shared" si="25"/>
        <v>1825238.7780261491</v>
      </c>
      <c r="L82" s="2">
        <f t="shared" si="26"/>
        <v>0</v>
      </c>
      <c r="M82" s="2">
        <f t="shared" si="27"/>
        <v>82876.108026149217</v>
      </c>
      <c r="N82" s="2">
        <f t="shared" si="28"/>
        <v>0</v>
      </c>
    </row>
    <row r="83" spans="1:14" s="13" customFormat="1" x14ac:dyDescent="0.2">
      <c r="A83" s="6">
        <v>363000</v>
      </c>
      <c r="B83" s="12" t="s">
        <v>111</v>
      </c>
      <c r="C83" s="2">
        <f>VLOOKUP(A83,'AMA Original Download'!$A$9:$E$155,3,FALSE)</f>
        <v>2597845.27</v>
      </c>
      <c r="D83" s="2">
        <f>VLOOKUP(A83,'AMA Original Download'!$A$9:$E$155,5,FALSE)</f>
        <v>0</v>
      </c>
      <c r="E83" s="2">
        <f>VLOOKUP(A83,'EOP Original Download'!$A$3:$E$148,3,FALSE)</f>
        <v>2597845.27</v>
      </c>
      <c r="F83" s="2">
        <f>VLOOKUP(A83,'EOP Original Download'!$A$3:$E$148,5,FALSE)</f>
        <v>0</v>
      </c>
      <c r="G83" s="2">
        <f>VLOOKUP(A83,'AMA Original Download'!$A$349:$E$492,3,FALSE)</f>
        <v>129892.32</v>
      </c>
      <c r="H83" s="2">
        <f>VLOOKUP(A83,'AMA Original Download'!$A$349:$E$492,5,FALSE)</f>
        <v>0</v>
      </c>
      <c r="I83" s="24">
        <f t="shared" si="23"/>
        <v>5.000002174879338E-2</v>
      </c>
      <c r="J83" s="24" t="str">
        <f t="shared" si="24"/>
        <v xml:space="preserve"> </v>
      </c>
      <c r="K83" s="2">
        <f t="shared" si="25"/>
        <v>129892.32</v>
      </c>
      <c r="L83" s="2">
        <f t="shared" si="26"/>
        <v>0</v>
      </c>
      <c r="M83" s="2">
        <f t="shared" si="27"/>
        <v>0</v>
      </c>
      <c r="N83" s="2">
        <f t="shared" si="28"/>
        <v>0</v>
      </c>
    </row>
    <row r="84" spans="1:14" s="13" customFormat="1" x14ac:dyDescent="0.2">
      <c r="A84" s="6">
        <v>364000</v>
      </c>
      <c r="B84" s="12" t="s">
        <v>112</v>
      </c>
      <c r="C84" s="2">
        <f>VLOOKUP(A84,'AMA Original Download'!$A$9:$E$155,3,FALSE)</f>
        <v>254870562.62</v>
      </c>
      <c r="D84" s="2">
        <f>VLOOKUP(A84,'AMA Original Download'!$A$9:$E$155,5,FALSE)</f>
        <v>0</v>
      </c>
      <c r="E84" s="2">
        <f>VLOOKUP(A84,'EOP Original Download'!$A$3:$E$148,3,FALSE)</f>
        <v>263293555.28</v>
      </c>
      <c r="F84" s="2">
        <f>VLOOKUP(A84,'EOP Original Download'!$A$3:$E$148,5,FALSE)</f>
        <v>0</v>
      </c>
      <c r="G84" s="2">
        <f>VLOOKUP(A84,'AMA Original Download'!$A$349:$E$492,3,FALSE)</f>
        <v>5883125.0700000003</v>
      </c>
      <c r="H84" s="2">
        <f>VLOOKUP(A84,'AMA Original Download'!$A$349:$E$492,5,FALSE)</f>
        <v>0</v>
      </c>
      <c r="I84" s="24">
        <f t="shared" si="23"/>
        <v>2.3082795476743474E-2</v>
      </c>
      <c r="J84" s="24" t="str">
        <f t="shared" si="24"/>
        <v xml:space="preserve"> </v>
      </c>
      <c r="K84" s="2">
        <f t="shared" si="25"/>
        <v>6077551.2868728917</v>
      </c>
      <c r="L84" s="2">
        <f t="shared" si="26"/>
        <v>0</v>
      </c>
      <c r="M84" s="2">
        <f t="shared" si="27"/>
        <v>194426.21687289141</v>
      </c>
      <c r="N84" s="2">
        <f t="shared" si="28"/>
        <v>0</v>
      </c>
    </row>
    <row r="85" spans="1:14" s="13" customFormat="1" x14ac:dyDescent="0.2">
      <c r="A85" s="6">
        <v>365000</v>
      </c>
      <c r="B85" s="12" t="s">
        <v>113</v>
      </c>
      <c r="C85" s="2">
        <f>VLOOKUP(A85,'AMA Original Download'!$A$9:$E$155,3,FALSE)</f>
        <v>164713325.31</v>
      </c>
      <c r="D85" s="2">
        <f>VLOOKUP(A85,'AMA Original Download'!$A$9:$E$155,5,FALSE)</f>
        <v>0</v>
      </c>
      <c r="E85" s="2">
        <f>VLOOKUP(A85,'EOP Original Download'!$A$3:$E$148,3,FALSE)</f>
        <v>171085433.22999999</v>
      </c>
      <c r="F85" s="2">
        <f>VLOOKUP(A85,'EOP Original Download'!$A$3:$E$148,5,FALSE)</f>
        <v>0</v>
      </c>
      <c r="G85" s="2">
        <f>VLOOKUP(A85,'AMA Original Download'!$A$349:$E$492,3,FALSE)</f>
        <v>4644915.7699999996</v>
      </c>
      <c r="H85" s="2">
        <f>VLOOKUP(A85,'AMA Original Download'!$A$349:$E$492,5,FALSE)</f>
        <v>0</v>
      </c>
      <c r="I85" s="24">
        <f t="shared" si="23"/>
        <v>2.8199999977281738E-2</v>
      </c>
      <c r="J85" s="24" t="str">
        <f t="shared" si="24"/>
        <v xml:space="preserve"> </v>
      </c>
      <c r="K85" s="2">
        <f t="shared" si="25"/>
        <v>4824609.2131992364</v>
      </c>
      <c r="L85" s="2">
        <f t="shared" si="26"/>
        <v>0</v>
      </c>
      <c r="M85" s="2">
        <f t="shared" si="27"/>
        <v>179693.44319923688</v>
      </c>
      <c r="N85" s="2">
        <f t="shared" si="28"/>
        <v>0</v>
      </c>
    </row>
    <row r="86" spans="1:14" s="13" customFormat="1" x14ac:dyDescent="0.2">
      <c r="A86" s="6">
        <v>366000</v>
      </c>
      <c r="B86" s="12" t="s">
        <v>114</v>
      </c>
      <c r="C86" s="2">
        <f>VLOOKUP(A86,'AMA Original Download'!$A$9:$E$155,3,FALSE)</f>
        <v>76004030.730000004</v>
      </c>
      <c r="D86" s="2">
        <f>VLOOKUP(A86,'AMA Original Download'!$A$9:$E$155,5,FALSE)</f>
        <v>0</v>
      </c>
      <c r="E86" s="2">
        <f>VLOOKUP(A86,'EOP Original Download'!$A$3:$E$148,3,FALSE)</f>
        <v>78298357.689999998</v>
      </c>
      <c r="F86" s="2">
        <f>VLOOKUP(A86,'EOP Original Download'!$A$3:$E$148,5,FALSE)</f>
        <v>0</v>
      </c>
      <c r="G86" s="2">
        <f>VLOOKUP(A86,'AMA Original Download'!$A$349:$E$492,3,FALSE)</f>
        <v>2059709.23</v>
      </c>
      <c r="H86" s="2">
        <f>VLOOKUP(A86,'AMA Original Download'!$A$349:$E$492,5,FALSE)</f>
        <v>0</v>
      </c>
      <c r="I86" s="24">
        <f t="shared" si="23"/>
        <v>2.7099999963383518E-2</v>
      </c>
      <c r="J86" s="24" t="str">
        <f t="shared" si="24"/>
        <v xml:space="preserve"> </v>
      </c>
      <c r="K86" s="2">
        <f t="shared" si="25"/>
        <v>2121885.4905319894</v>
      </c>
      <c r="L86" s="2">
        <f t="shared" si="26"/>
        <v>0</v>
      </c>
      <c r="M86" s="2">
        <f t="shared" si="27"/>
        <v>62176.260531989392</v>
      </c>
      <c r="N86" s="2">
        <f t="shared" si="28"/>
        <v>0</v>
      </c>
    </row>
    <row r="87" spans="1:14" s="13" customFormat="1" x14ac:dyDescent="0.2">
      <c r="A87" s="6">
        <v>367000</v>
      </c>
      <c r="B87" s="12" t="s">
        <v>115</v>
      </c>
      <c r="C87" s="2">
        <f>VLOOKUP(A87,'AMA Original Download'!$A$9:$E$155,3,FALSE)</f>
        <v>133577909.47</v>
      </c>
      <c r="D87" s="2">
        <f>VLOOKUP(A87,'AMA Original Download'!$A$9:$E$155,5,FALSE)</f>
        <v>0</v>
      </c>
      <c r="E87" s="2">
        <f>VLOOKUP(A87,'EOP Original Download'!$A$3:$E$148,3,FALSE)</f>
        <v>139023709.97</v>
      </c>
      <c r="F87" s="2">
        <f>VLOOKUP(A87,'EOP Original Download'!$A$3:$E$148,5,FALSE)</f>
        <v>0</v>
      </c>
      <c r="G87" s="2">
        <f>VLOOKUP(A87,'AMA Original Download'!$A$349:$E$492,3,FALSE)</f>
        <v>7787592.1399999997</v>
      </c>
      <c r="H87" s="2">
        <f>VLOOKUP(A87,'AMA Original Download'!$A$349:$E$492,5,FALSE)</f>
        <v>0</v>
      </c>
      <c r="I87" s="24">
        <f t="shared" si="23"/>
        <v>5.8300000133996707E-2</v>
      </c>
      <c r="J87" s="24" t="str">
        <f t="shared" si="24"/>
        <v xml:space="preserve"> </v>
      </c>
      <c r="K87" s="2">
        <f t="shared" si="25"/>
        <v>8105082.3098797193</v>
      </c>
      <c r="L87" s="2">
        <f t="shared" si="26"/>
        <v>0</v>
      </c>
      <c r="M87" s="2">
        <f t="shared" si="27"/>
        <v>317490.16987971961</v>
      </c>
      <c r="N87" s="2">
        <f t="shared" si="28"/>
        <v>0</v>
      </c>
    </row>
    <row r="88" spans="1:14" s="13" customFormat="1" x14ac:dyDescent="0.2">
      <c r="A88" s="6">
        <v>368000</v>
      </c>
      <c r="B88" s="12" t="s">
        <v>116</v>
      </c>
      <c r="C88" s="2">
        <f>VLOOKUP(A88,'AMA Original Download'!$A$9:$E$155,3,FALSE)</f>
        <v>180442115.46000001</v>
      </c>
      <c r="D88" s="2">
        <f>VLOOKUP(A88,'AMA Original Download'!$A$9:$E$155,5,FALSE)</f>
        <v>0</v>
      </c>
      <c r="E88" s="2">
        <f>VLOOKUP(A88,'EOP Original Download'!$A$3:$E$148,3,FALSE)</f>
        <v>186142659.72999999</v>
      </c>
      <c r="F88" s="2">
        <f>VLOOKUP(A88,'EOP Original Download'!$A$3:$E$148,5,FALSE)</f>
        <v>0</v>
      </c>
      <c r="G88" s="2">
        <f>VLOOKUP(A88,'AMA Original Download'!$A$349:$E$492,3,FALSE)</f>
        <v>3807328.63</v>
      </c>
      <c r="H88" s="2">
        <f>VLOOKUP(A88,'AMA Original Download'!$A$349:$E$492,5,FALSE)</f>
        <v>0</v>
      </c>
      <c r="I88" s="24">
        <f t="shared" si="23"/>
        <v>2.1099999965606697E-2</v>
      </c>
      <c r="J88" s="24" t="str">
        <f t="shared" si="24"/>
        <v xml:space="preserve"> </v>
      </c>
      <c r="K88" s="2">
        <f t="shared" si="25"/>
        <v>3927610.113900939</v>
      </c>
      <c r="L88" s="2">
        <f t="shared" si="26"/>
        <v>0</v>
      </c>
      <c r="M88" s="2">
        <f t="shared" si="27"/>
        <v>120281.48390093911</v>
      </c>
      <c r="N88" s="2">
        <f t="shared" si="28"/>
        <v>0</v>
      </c>
    </row>
    <row r="89" spans="1:14" s="13" customFormat="1" x14ac:dyDescent="0.2">
      <c r="A89" s="6" t="s">
        <v>154</v>
      </c>
      <c r="B89" s="12" t="s">
        <v>117</v>
      </c>
      <c r="C89" s="2">
        <f>VLOOKUP(A89,'AMA Original Download'!$A$9:$E$155,3,FALSE)</f>
        <v>111541307.8</v>
      </c>
      <c r="D89" s="2">
        <f>VLOOKUP(A89,'AMA Original Download'!$A$9:$E$155,5,FALSE)</f>
        <v>0</v>
      </c>
      <c r="E89" s="2">
        <f>VLOOKUP(A89,'EOP Original Download'!$A$3:$E$148,3,FALSE)</f>
        <v>114114279.84</v>
      </c>
      <c r="F89" s="2">
        <f>VLOOKUP(A89,'EOP Original Download'!$A$3:$E$148,5,FALSE)</f>
        <v>0</v>
      </c>
      <c r="G89" s="2">
        <f>VLOOKUP(A89,'AMA Original Download'!$A$349:$E$492,3,FALSE)</f>
        <v>3012946.02</v>
      </c>
      <c r="H89" s="2">
        <f>VLOOKUP(A89,'AMA Original Download'!$A$349:$E$492,5,FALSE)</f>
        <v>0</v>
      </c>
      <c r="I89" s="24">
        <f t="shared" si="23"/>
        <v>2.7011930193631815E-2</v>
      </c>
      <c r="J89" s="24" t="str">
        <f t="shared" si="24"/>
        <v xml:space="preserve"> </v>
      </c>
      <c r="K89" s="2">
        <f t="shared" si="25"/>
        <v>3082446.9611346466</v>
      </c>
      <c r="L89" s="2">
        <f t="shared" si="26"/>
        <v>0</v>
      </c>
      <c r="M89" s="2">
        <f t="shared" si="27"/>
        <v>69500.941134646535</v>
      </c>
      <c r="N89" s="2">
        <f t="shared" si="28"/>
        <v>0</v>
      </c>
    </row>
    <row r="90" spans="1:14" s="13" customFormat="1" x14ac:dyDescent="0.2">
      <c r="A90" s="6" t="s">
        <v>155</v>
      </c>
      <c r="B90" s="12" t="s">
        <v>118</v>
      </c>
      <c r="C90" s="2">
        <f>VLOOKUP(A90,'AMA Original Download'!$A$9:$E$155,3,FALSE)</f>
        <v>28007591.050000001</v>
      </c>
      <c r="D90" s="2">
        <f>VLOOKUP(A90,'AMA Original Download'!$A$9:$E$155,5,FALSE)</f>
        <v>0</v>
      </c>
      <c r="E90" s="2">
        <f>VLOOKUP(A90,'EOP Original Download'!$A$3:$E$148,3,FALSE)</f>
        <v>33472850.600000001</v>
      </c>
      <c r="F90" s="2">
        <f>VLOOKUP(A90,'EOP Original Download'!$A$3:$E$148,5,FALSE)</f>
        <v>0</v>
      </c>
      <c r="G90" s="2">
        <f>VLOOKUP(A90,'AMA Original Download'!$A$349:$E$492,3,FALSE)</f>
        <v>982928.53</v>
      </c>
      <c r="H90" s="2">
        <f>VLOOKUP(A90,'AMA Original Download'!$A$349:$E$492,5,FALSE)</f>
        <v>0</v>
      </c>
      <c r="I90" s="24">
        <f t="shared" si="23"/>
        <v>3.5095075768753058E-2</v>
      </c>
      <c r="J90" s="24" t="str">
        <f t="shared" si="24"/>
        <v xml:space="preserve"> </v>
      </c>
      <c r="K90" s="2">
        <f t="shared" si="25"/>
        <v>1174732.2280031512</v>
      </c>
      <c r="L90" s="2">
        <f t="shared" si="26"/>
        <v>0</v>
      </c>
      <c r="M90" s="2">
        <f t="shared" si="27"/>
        <v>191803.69800315122</v>
      </c>
      <c r="N90" s="2">
        <f t="shared" si="28"/>
        <v>0</v>
      </c>
    </row>
    <row r="91" spans="1:14" s="13" customFormat="1" x14ac:dyDescent="0.2">
      <c r="A91" s="6">
        <v>370121</v>
      </c>
      <c r="B91" s="12" t="s">
        <v>172</v>
      </c>
      <c r="C91" s="38"/>
      <c r="D91" s="38"/>
      <c r="E91" s="2"/>
      <c r="F91" s="2"/>
      <c r="G91" s="2"/>
      <c r="H91" s="2"/>
      <c r="I91" s="24"/>
      <c r="J91" s="24"/>
      <c r="K91" s="2">
        <f>G91</f>
        <v>0</v>
      </c>
      <c r="L91" s="2"/>
      <c r="M91" s="2">
        <f t="shared" si="27"/>
        <v>0</v>
      </c>
      <c r="N91" s="2"/>
    </row>
    <row r="92" spans="1:14" s="13" customFormat="1" x14ac:dyDescent="0.2">
      <c r="A92" s="6" t="s">
        <v>156</v>
      </c>
      <c r="B92" s="12" t="s">
        <v>119</v>
      </c>
      <c r="C92" s="2">
        <f>VLOOKUP(A92,'AMA Original Download'!$A$9:$E$155,3,FALSE)</f>
        <v>1419869.28</v>
      </c>
      <c r="D92" s="2">
        <f>VLOOKUP(A92,'AMA Original Download'!$A$9:$E$155,5,FALSE)</f>
        <v>0</v>
      </c>
      <c r="E92" s="2">
        <f>VLOOKUP(A92,'EOP Original Download'!$A$3:$E$148,3,FALSE)</f>
        <v>1491786.17</v>
      </c>
      <c r="F92" s="2">
        <f>VLOOKUP(A92,'EOP Original Download'!$A$3:$E$148,5,FALSE)</f>
        <v>0</v>
      </c>
      <c r="G92" s="2">
        <f>VLOOKUP(A92,'AMA Original Download'!$A$349:$E$492,3,FALSE)</f>
        <v>140126.88</v>
      </c>
      <c r="H92" s="2">
        <f>VLOOKUP(A92,'AMA Original Download'!$A$349:$E$492,5,FALSE)</f>
        <v>0</v>
      </c>
      <c r="I92" s="24">
        <f t="shared" si="23"/>
        <v>9.8689986447203087E-2</v>
      </c>
      <c r="J92" s="24" t="str">
        <f t="shared" si="24"/>
        <v xml:space="preserve"> </v>
      </c>
      <c r="K92" s="2">
        <f t="shared" si="25"/>
        <v>147224.35689942498</v>
      </c>
      <c r="L92" s="2">
        <f t="shared" si="26"/>
        <v>0</v>
      </c>
      <c r="M92" s="2">
        <f t="shared" si="27"/>
        <v>7097.4768994249753</v>
      </c>
      <c r="N92" s="2">
        <f t="shared" si="28"/>
        <v>0</v>
      </c>
    </row>
    <row r="93" spans="1:14" s="13" customFormat="1" x14ac:dyDescent="0.2">
      <c r="A93" s="6" t="s">
        <v>157</v>
      </c>
      <c r="B93" s="12" t="s">
        <v>120</v>
      </c>
      <c r="C93" s="2">
        <f>VLOOKUP(A93,'AMA Original Download'!$A$9:$E$155,3,FALSE)</f>
        <v>40185041.710000001</v>
      </c>
      <c r="D93" s="2">
        <f>VLOOKUP(A93,'AMA Original Download'!$A$9:$E$155,5,FALSE)</f>
        <v>0</v>
      </c>
      <c r="E93" s="2">
        <f>VLOOKUP(A93,'EOP Original Download'!$A$3:$E$148,3,FALSE)</f>
        <v>41304830.939999998</v>
      </c>
      <c r="F93" s="2">
        <f>VLOOKUP(A93,'EOP Original Download'!$A$3:$E$148,5,FALSE)</f>
        <v>0</v>
      </c>
      <c r="G93" s="2">
        <f>VLOOKUP(A93,'AMA Original Download'!$A$349:$E$492,3,FALSE)</f>
        <v>1564026.77</v>
      </c>
      <c r="H93" s="2">
        <f>VLOOKUP(A93,'AMA Original Download'!$A$349:$E$492,5,FALSE)</f>
        <v>0</v>
      </c>
      <c r="I93" s="24">
        <f t="shared" si="23"/>
        <v>3.8920620794348805E-2</v>
      </c>
      <c r="J93" s="24" t="str">
        <f t="shared" si="24"/>
        <v xml:space="preserve"> </v>
      </c>
      <c r="K93" s="2">
        <f t="shared" si="25"/>
        <v>1607609.6619904258</v>
      </c>
      <c r="L93" s="2">
        <f t="shared" si="26"/>
        <v>0</v>
      </c>
      <c r="M93" s="2">
        <f t="shared" si="27"/>
        <v>43582.891990425764</v>
      </c>
      <c r="N93" s="2">
        <f t="shared" si="28"/>
        <v>0</v>
      </c>
    </row>
    <row r="94" spans="1:14" s="13" customFormat="1" x14ac:dyDescent="0.2">
      <c r="A94" s="6"/>
      <c r="B94" s="17" t="s">
        <v>121</v>
      </c>
      <c r="C94" s="36">
        <f>SUM(C78:C93)</f>
        <v>1109131503.22</v>
      </c>
      <c r="D94" s="36">
        <f t="shared" ref="D94:H94" si="29">SUM(D78:D93)</f>
        <v>0</v>
      </c>
      <c r="E94" s="36">
        <f t="shared" si="29"/>
        <v>1157343107.1800001</v>
      </c>
      <c r="F94" s="36">
        <f t="shared" si="29"/>
        <v>0</v>
      </c>
      <c r="G94" s="36">
        <f t="shared" si="29"/>
        <v>32097798.609999999</v>
      </c>
      <c r="H94" s="21">
        <f t="shared" si="29"/>
        <v>0</v>
      </c>
      <c r="I94" s="25"/>
      <c r="J94" s="25"/>
      <c r="K94" s="21">
        <f>SUM(K78:K93)</f>
        <v>33472626.648756314</v>
      </c>
      <c r="L94" s="21">
        <f t="shared" ref="L94:N94" si="30">SUM(L78:L93)</f>
        <v>0</v>
      </c>
      <c r="M94" s="21">
        <f t="shared" si="30"/>
        <v>1374828.0387563126</v>
      </c>
      <c r="N94" s="21">
        <f t="shared" si="30"/>
        <v>0</v>
      </c>
    </row>
    <row r="95" spans="1:14" ht="15" x14ac:dyDescent="0.25">
      <c r="B95" s="9" t="s">
        <v>16</v>
      </c>
      <c r="E95" s="1"/>
      <c r="F95" s="1"/>
      <c r="I95" s="24" t="str">
        <f t="shared" si="23"/>
        <v xml:space="preserve"> </v>
      </c>
      <c r="J95" s="24" t="str">
        <f t="shared" si="24"/>
        <v xml:space="preserve"> </v>
      </c>
      <c r="K95" s="2"/>
      <c r="L95" s="2"/>
      <c r="M95" s="2"/>
      <c r="N95" s="2"/>
    </row>
    <row r="96" spans="1:14" ht="15" x14ac:dyDescent="0.25">
      <c r="B96" s="16" t="s">
        <v>122</v>
      </c>
      <c r="E96" s="1"/>
      <c r="F96" s="1"/>
      <c r="I96" s="24" t="str">
        <f t="shared" si="23"/>
        <v xml:space="preserve"> </v>
      </c>
      <c r="J96" s="24" t="str">
        <f t="shared" si="24"/>
        <v xml:space="preserve"> </v>
      </c>
      <c r="K96" s="2"/>
      <c r="L96" s="2"/>
      <c r="M96" s="2"/>
      <c r="N96" s="2"/>
    </row>
    <row r="97" spans="1:14" s="13" customFormat="1" x14ac:dyDescent="0.2">
      <c r="A97" s="6">
        <v>374200</v>
      </c>
      <c r="B97" s="12" t="s">
        <v>123</v>
      </c>
      <c r="C97" s="2">
        <f>VLOOKUP(A97,'AMA Original Download'!$A$9:$E$155,3,FALSE)</f>
        <v>0</v>
      </c>
      <c r="D97" s="2">
        <f>VLOOKUP(A97,'AMA Original Download'!$A$9:$E$155,5,FALSE)</f>
        <v>63925.05</v>
      </c>
      <c r="E97" s="2">
        <f>VLOOKUP(A97,'EOP Original Download'!$A$3:$E$148,3,FALSE)</f>
        <v>0</v>
      </c>
      <c r="F97" s="2">
        <f>VLOOKUP(A97,'EOP Original Download'!$A$3:$E$148,5,FALSE)</f>
        <v>63925.05</v>
      </c>
      <c r="G97" s="2">
        <f>VLOOKUP(A97,'AMA Original Download'!$A$349:$E$492,3,FALSE)</f>
        <v>0</v>
      </c>
      <c r="H97" s="2">
        <f>VLOOKUP(A97,'AMA Original Download'!$A$349:$E$492,5,FALSE)</f>
        <v>0</v>
      </c>
      <c r="I97" s="24" t="str">
        <f t="shared" si="23"/>
        <v xml:space="preserve"> </v>
      </c>
      <c r="J97" s="24" t="str">
        <f t="shared" si="24"/>
        <v xml:space="preserve"> </v>
      </c>
      <c r="K97" s="2">
        <f t="shared" si="25"/>
        <v>0</v>
      </c>
      <c r="L97" s="2">
        <f t="shared" si="26"/>
        <v>0</v>
      </c>
      <c r="M97" s="2">
        <f t="shared" si="27"/>
        <v>0</v>
      </c>
      <c r="N97" s="2">
        <f t="shared" si="28"/>
        <v>0</v>
      </c>
    </row>
    <row r="98" spans="1:14" s="13" customFormat="1" x14ac:dyDescent="0.2">
      <c r="A98" s="6">
        <v>374400</v>
      </c>
      <c r="B98" s="12" t="s">
        <v>124</v>
      </c>
      <c r="C98" s="2">
        <f>VLOOKUP(A98,'AMA Original Download'!$A$9:$E$155,3,FALSE)</f>
        <v>0</v>
      </c>
      <c r="D98" s="2">
        <f>VLOOKUP(A98,'AMA Original Download'!$A$9:$E$155,5,FALSE)</f>
        <v>197251.86</v>
      </c>
      <c r="E98" s="2">
        <f>VLOOKUP(A98,'EOP Original Download'!$A$3:$E$148,3,FALSE)</f>
        <v>0</v>
      </c>
      <c r="F98" s="2">
        <f>VLOOKUP(A98,'EOP Original Download'!$A$3:$E$148,5,FALSE)</f>
        <v>313122.78000000003</v>
      </c>
      <c r="G98" s="2">
        <f>VLOOKUP(A98,'AMA Original Download'!$A$349:$E$492,3,FALSE)</f>
        <v>0</v>
      </c>
      <c r="H98" s="2">
        <f>VLOOKUP(A98,'AMA Original Download'!$A$349:$E$492,5,FALSE)</f>
        <v>3970.93</v>
      </c>
      <c r="I98" s="24" t="str">
        <f t="shared" si="23"/>
        <v xml:space="preserve"> </v>
      </c>
      <c r="J98" s="24">
        <f t="shared" si="24"/>
        <v>2.01312677102259E-2</v>
      </c>
      <c r="K98" s="2">
        <f t="shared" si="25"/>
        <v>0</v>
      </c>
      <c r="L98" s="2">
        <f t="shared" si="26"/>
        <v>6303.5585103501689</v>
      </c>
      <c r="M98" s="2">
        <f t="shared" si="27"/>
        <v>0</v>
      </c>
      <c r="N98" s="2">
        <f t="shared" si="28"/>
        <v>2332.6285103501691</v>
      </c>
    </row>
    <row r="99" spans="1:14" s="13" customFormat="1" x14ac:dyDescent="0.2">
      <c r="A99" s="6">
        <v>375000</v>
      </c>
      <c r="B99" s="12" t="s">
        <v>125</v>
      </c>
      <c r="C99" s="2">
        <f>VLOOKUP(A99,'AMA Original Download'!$A$9:$E$155,3,FALSE)</f>
        <v>0</v>
      </c>
      <c r="D99" s="2">
        <f>VLOOKUP(A99,'AMA Original Download'!$A$9:$E$155,5,FALSE)</f>
        <v>653291.82999999996</v>
      </c>
      <c r="E99" s="2">
        <f>VLOOKUP(A99,'EOP Original Download'!$A$3:$E$148,3,FALSE)</f>
        <v>0</v>
      </c>
      <c r="F99" s="2">
        <f>VLOOKUP(A99,'EOP Original Download'!$A$3:$E$148,5,FALSE)</f>
        <v>804175.05</v>
      </c>
      <c r="G99" s="2">
        <f>VLOOKUP(A99,'AMA Original Download'!$A$349:$E$492,3,FALSE)</f>
        <v>0</v>
      </c>
      <c r="H99" s="2">
        <f>VLOOKUP(A99,'AMA Original Download'!$A$349:$E$492,5,FALSE)</f>
        <v>11984.87</v>
      </c>
      <c r="I99" s="24" t="str">
        <f t="shared" si="23"/>
        <v xml:space="preserve"> </v>
      </c>
      <c r="J99" s="24">
        <f t="shared" si="24"/>
        <v>1.8345354173493953E-2</v>
      </c>
      <c r="K99" s="2">
        <f t="shared" si="25"/>
        <v>0</v>
      </c>
      <c r="L99" s="2">
        <f t="shared" si="26"/>
        <v>14752.87610973721</v>
      </c>
      <c r="M99" s="2">
        <f t="shared" si="27"/>
        <v>0</v>
      </c>
      <c r="N99" s="2">
        <f t="shared" si="28"/>
        <v>2768.006109737209</v>
      </c>
    </row>
    <row r="100" spans="1:14" s="13" customFormat="1" x14ac:dyDescent="0.2">
      <c r="A100" s="6">
        <v>376000</v>
      </c>
      <c r="B100" s="12" t="s">
        <v>126</v>
      </c>
      <c r="C100" s="2">
        <f>VLOOKUP(A100,'AMA Original Download'!$A$9:$E$155,3,FALSE)</f>
        <v>0</v>
      </c>
      <c r="D100" s="2">
        <f>VLOOKUP(A100,'AMA Original Download'!$A$9:$E$155,5,FALSE)</f>
        <v>226876000.15000001</v>
      </c>
      <c r="E100" s="2">
        <f>VLOOKUP(A100,'EOP Original Download'!$A$3:$E$148,3,FALSE)</f>
        <v>0</v>
      </c>
      <c r="F100" s="2">
        <f>VLOOKUP(A100,'EOP Original Download'!$A$3:$E$148,5,FALSE)</f>
        <v>242198109.91</v>
      </c>
      <c r="G100" s="2">
        <f>VLOOKUP(A100,'AMA Original Download'!$A$349:$E$492,3,FALSE)</f>
        <v>0</v>
      </c>
      <c r="H100" s="2">
        <f>VLOOKUP(A100,'AMA Original Download'!$A$349:$E$492,5,FALSE)</f>
        <v>5421791.9199999999</v>
      </c>
      <c r="I100" s="24" t="str">
        <f t="shared" si="23"/>
        <v xml:space="preserve"> </v>
      </c>
      <c r="J100" s="24">
        <f t="shared" si="24"/>
        <v>2.389760008293235E-2</v>
      </c>
      <c r="K100" s="2">
        <f t="shared" si="25"/>
        <v>0</v>
      </c>
      <c r="L100" s="2">
        <f t="shared" si="26"/>
        <v>5787953.5714712739</v>
      </c>
      <c r="M100" s="2">
        <f t="shared" si="27"/>
        <v>0</v>
      </c>
      <c r="N100" s="2">
        <f t="shared" si="28"/>
        <v>366161.65147127397</v>
      </c>
    </row>
    <row r="101" spans="1:14" s="13" customFormat="1" x14ac:dyDescent="0.2">
      <c r="A101" s="6">
        <v>378000</v>
      </c>
      <c r="B101" s="12" t="s">
        <v>127</v>
      </c>
      <c r="C101" s="2">
        <f>VLOOKUP(A101,'AMA Original Download'!$A$9:$E$155,3,FALSE)</f>
        <v>0</v>
      </c>
      <c r="D101" s="2">
        <f>VLOOKUP(A101,'AMA Original Download'!$A$9:$E$155,5,FALSE)</f>
        <v>3832056.66</v>
      </c>
      <c r="E101" s="2">
        <f>VLOOKUP(A101,'EOP Original Download'!$A$3:$E$148,3,FALSE)</f>
        <v>0</v>
      </c>
      <c r="F101" s="2">
        <f>VLOOKUP(A101,'EOP Original Download'!$A$3:$E$148,5,FALSE)</f>
        <v>4009358.65</v>
      </c>
      <c r="G101" s="2">
        <f>VLOOKUP(A101,'AMA Original Download'!$A$349:$E$492,3,FALSE)</f>
        <v>0</v>
      </c>
      <c r="H101" s="2">
        <f>VLOOKUP(A101,'AMA Original Download'!$A$349:$E$492,5,FALSE)</f>
        <v>136991.67999999999</v>
      </c>
      <c r="I101" s="24" t="str">
        <f t="shared" si="23"/>
        <v xml:space="preserve"> </v>
      </c>
      <c r="J101" s="24">
        <f t="shared" si="24"/>
        <v>3.5748865988844747E-2</v>
      </c>
      <c r="K101" s="2">
        <f t="shared" si="25"/>
        <v>0</v>
      </c>
      <c r="L101" s="2">
        <f t="shared" si="26"/>
        <v>143330.02508006548</v>
      </c>
      <c r="M101" s="2">
        <f t="shared" si="27"/>
        <v>0</v>
      </c>
      <c r="N101" s="2">
        <f t="shared" si="28"/>
        <v>6338.3450800654828</v>
      </c>
    </row>
    <row r="102" spans="1:14" s="13" customFormat="1" x14ac:dyDescent="0.2">
      <c r="A102" s="6">
        <v>379000</v>
      </c>
      <c r="B102" s="12" t="s">
        <v>128</v>
      </c>
      <c r="C102" s="2">
        <f>VLOOKUP(A102,'AMA Original Download'!$A$9:$E$155,3,FALSE)</f>
        <v>0</v>
      </c>
      <c r="D102" s="2">
        <f>VLOOKUP(A102,'AMA Original Download'!$A$9:$E$155,5,FALSE)</f>
        <v>2129790.73</v>
      </c>
      <c r="E102" s="2">
        <f>VLOOKUP(A102,'EOP Original Download'!$A$3:$E$148,3,FALSE)</f>
        <v>0</v>
      </c>
      <c r="F102" s="2">
        <f>VLOOKUP(A102,'EOP Original Download'!$A$3:$E$148,5,FALSE)</f>
        <v>1887033.65</v>
      </c>
      <c r="G102" s="2">
        <f>VLOOKUP(A102,'AMA Original Download'!$A$349:$E$492,3,FALSE)</f>
        <v>0</v>
      </c>
      <c r="H102" s="2">
        <f>VLOOKUP(A102,'AMA Original Download'!$A$349:$E$492,5,FALSE)</f>
        <v>61050.23</v>
      </c>
      <c r="I102" s="24" t="str">
        <f t="shared" si="23"/>
        <v xml:space="preserve"> </v>
      </c>
      <c r="J102" s="24">
        <f t="shared" si="24"/>
        <v>2.8664896104604608E-2</v>
      </c>
      <c r="K102" s="2">
        <f t="shared" si="25"/>
        <v>0</v>
      </c>
      <c r="L102" s="2">
        <f t="shared" si="26"/>
        <v>54091.623523142815</v>
      </c>
      <c r="M102" s="2">
        <f t="shared" si="27"/>
        <v>0</v>
      </c>
      <c r="N102" s="2">
        <f t="shared" si="28"/>
        <v>-6958.6064768571887</v>
      </c>
    </row>
    <row r="103" spans="1:14" s="13" customFormat="1" x14ac:dyDescent="0.2">
      <c r="A103" s="6">
        <v>380000</v>
      </c>
      <c r="B103" s="12" t="s">
        <v>129</v>
      </c>
      <c r="C103" s="2">
        <f>VLOOKUP(A103,'AMA Original Download'!$A$9:$E$155,3,FALSE)</f>
        <v>0</v>
      </c>
      <c r="D103" s="2">
        <f>VLOOKUP(A103,'AMA Original Download'!$A$9:$E$155,5,FALSE)</f>
        <v>169033174.59</v>
      </c>
      <c r="E103" s="2">
        <f>VLOOKUP(A103,'EOP Original Download'!$A$3:$E$148,3,FALSE)</f>
        <v>0</v>
      </c>
      <c r="F103" s="2">
        <f>VLOOKUP(A103,'EOP Original Download'!$A$3:$E$148,5,FALSE)</f>
        <v>180002835.69999999</v>
      </c>
      <c r="G103" s="2">
        <f>VLOOKUP(A103,'AMA Original Download'!$A$349:$E$492,3,FALSE)</f>
        <v>0</v>
      </c>
      <c r="H103" s="2">
        <f>VLOOKUP(A103,'AMA Original Download'!$A$349:$E$492,5,FALSE)</f>
        <v>4090612.63</v>
      </c>
      <c r="I103" s="24" t="str">
        <f t="shared" si="23"/>
        <v xml:space="preserve"> </v>
      </c>
      <c r="J103" s="24">
        <f t="shared" si="24"/>
        <v>2.420005800590342E-2</v>
      </c>
      <c r="K103" s="2">
        <f t="shared" si="25"/>
        <v>0</v>
      </c>
      <c r="L103" s="2">
        <f t="shared" si="26"/>
        <v>4356079.065167103</v>
      </c>
      <c r="M103" s="2">
        <f t="shared" si="27"/>
        <v>0</v>
      </c>
      <c r="N103" s="2">
        <f t="shared" si="28"/>
        <v>265466.43516710307</v>
      </c>
    </row>
    <row r="104" spans="1:14" s="13" customFormat="1" x14ac:dyDescent="0.2">
      <c r="A104" s="6" t="s">
        <v>158</v>
      </c>
      <c r="B104" s="12" t="s">
        <v>130</v>
      </c>
      <c r="C104" s="2">
        <f>VLOOKUP(A104,'AMA Original Download'!$A$9:$E$155,3,FALSE)</f>
        <v>0</v>
      </c>
      <c r="D104" s="2">
        <f>VLOOKUP(A104,'AMA Original Download'!$A$9:$E$155,5,FALSE)</f>
        <v>57191209.299999997</v>
      </c>
      <c r="E104" s="2">
        <f>VLOOKUP(A104,'EOP Original Download'!$A$3:$E$148,3,FALSE)</f>
        <v>0</v>
      </c>
      <c r="F104" s="2">
        <f>VLOOKUP(A104,'EOP Original Download'!$A$3:$E$148,5,FALSE)</f>
        <v>55035532.799999997</v>
      </c>
      <c r="G104" s="2">
        <f>VLOOKUP(A104,'AMA Original Download'!$A$349:$E$492,3,FALSE)</f>
        <v>0</v>
      </c>
      <c r="H104" s="2">
        <f>VLOOKUP(A104,'AMA Original Download'!$A$349:$E$492,5,FALSE)</f>
        <v>1865584.21</v>
      </c>
      <c r="I104" s="24" t="str">
        <f t="shared" si="23"/>
        <v xml:space="preserve"> </v>
      </c>
      <c r="J104" s="24">
        <f t="shared" si="24"/>
        <v>3.2620121743080543E-2</v>
      </c>
      <c r="K104" s="2">
        <f t="shared" si="25"/>
        <v>0</v>
      </c>
      <c r="L104" s="2">
        <f t="shared" si="26"/>
        <v>1795265.7801313023</v>
      </c>
      <c r="M104" s="2">
        <f t="shared" si="27"/>
        <v>0</v>
      </c>
      <c r="N104" s="2">
        <f t="shared" si="28"/>
        <v>-70318.429868697654</v>
      </c>
    </row>
    <row r="105" spans="1:14" s="13" customFormat="1" x14ac:dyDescent="0.2">
      <c r="A105" s="6">
        <v>381121</v>
      </c>
      <c r="B105" s="12" t="s">
        <v>173</v>
      </c>
      <c r="C105" s="38"/>
      <c r="D105" s="38"/>
      <c r="E105" s="2"/>
      <c r="F105" s="2"/>
      <c r="G105" s="2"/>
      <c r="H105" s="2"/>
      <c r="I105" s="24"/>
      <c r="J105" s="24"/>
      <c r="K105" s="38"/>
      <c r="L105" s="38"/>
      <c r="M105" s="38"/>
      <c r="N105" s="38"/>
    </row>
    <row r="106" spans="1:14" s="13" customFormat="1" x14ac:dyDescent="0.2">
      <c r="A106" s="6">
        <v>385000</v>
      </c>
      <c r="B106" s="12" t="s">
        <v>131</v>
      </c>
      <c r="C106" s="2">
        <f>VLOOKUP(A106,'AMA Original Download'!$A$9:$E$155,3,FALSE)</f>
        <v>0</v>
      </c>
      <c r="D106" s="2">
        <f>VLOOKUP(A106,'AMA Original Download'!$A$9:$E$155,5,FALSE)</f>
        <v>2659130.39</v>
      </c>
      <c r="E106" s="2">
        <f>VLOOKUP(A106,'EOP Original Download'!$A$3:$E$148,3,FALSE)</f>
        <v>0</v>
      </c>
      <c r="F106" s="2">
        <f>VLOOKUP(A106,'EOP Original Download'!$A$3:$E$148,5,FALSE)</f>
        <v>2731063.87</v>
      </c>
      <c r="G106" s="2">
        <f>VLOOKUP(A106,'AMA Original Download'!$A$349:$E$492,3,FALSE)</f>
        <v>0</v>
      </c>
      <c r="H106" s="2">
        <f>VLOOKUP(A106,'AMA Original Download'!$A$349:$E$492,5,FALSE)</f>
        <v>49991.65</v>
      </c>
      <c r="I106" s="24" t="str">
        <f t="shared" si="23"/>
        <v xml:space="preserve"> </v>
      </c>
      <c r="J106" s="24">
        <f t="shared" si="24"/>
        <v>1.8799999499084358E-2</v>
      </c>
      <c r="K106" s="2">
        <f t="shared" si="25"/>
        <v>0</v>
      </c>
      <c r="L106" s="2">
        <f t="shared" si="26"/>
        <v>51343.999387967393</v>
      </c>
      <c r="M106" s="2">
        <f t="shared" si="27"/>
        <v>0</v>
      </c>
      <c r="N106" s="2">
        <f t="shared" si="28"/>
        <v>1352.3493879673915</v>
      </c>
    </row>
    <row r="107" spans="1:14" s="13" customFormat="1" x14ac:dyDescent="0.2">
      <c r="A107" s="6">
        <v>387000</v>
      </c>
      <c r="B107" s="12" t="s">
        <v>132</v>
      </c>
      <c r="C107" s="2">
        <f>VLOOKUP(A107,'AMA Original Download'!$A$9:$E$155,3,FALSE)</f>
        <v>0</v>
      </c>
      <c r="D107" s="2">
        <f>VLOOKUP(A107,'AMA Original Download'!$A$9:$E$155,5,FALSE)</f>
        <v>0</v>
      </c>
      <c r="E107" s="2">
        <f>VLOOKUP(A107,'EOP Original Download'!$A$3:$E$148,3,FALSE)</f>
        <v>0</v>
      </c>
      <c r="F107" s="2">
        <f>VLOOKUP(A107,'EOP Original Download'!$A$3:$E$148,5,FALSE)</f>
        <v>0</v>
      </c>
      <c r="G107" s="2">
        <f>VLOOKUP(A107,'AMA Original Download'!$A$349:$E$492,3,FALSE)</f>
        <v>0</v>
      </c>
      <c r="H107" s="2">
        <f>VLOOKUP(A107,'AMA Original Download'!$A$349:$E$492,5,FALSE)</f>
        <v>0</v>
      </c>
      <c r="I107" s="24" t="str">
        <f t="shared" si="23"/>
        <v xml:space="preserve"> </v>
      </c>
      <c r="J107" s="24" t="str">
        <f t="shared" si="24"/>
        <v xml:space="preserve"> </v>
      </c>
      <c r="K107" s="2">
        <f t="shared" si="25"/>
        <v>0</v>
      </c>
      <c r="L107" s="2">
        <f t="shared" si="26"/>
        <v>0</v>
      </c>
      <c r="M107" s="2">
        <f t="shared" si="27"/>
        <v>0</v>
      </c>
      <c r="N107" s="2">
        <f t="shared" si="28"/>
        <v>0</v>
      </c>
    </row>
    <row r="108" spans="1:14" s="13" customFormat="1" x14ac:dyDescent="0.2">
      <c r="A108" s="6"/>
      <c r="B108" s="17" t="s">
        <v>133</v>
      </c>
      <c r="C108" s="36">
        <f>SUM(C97:C107)</f>
        <v>0</v>
      </c>
      <c r="D108" s="36">
        <f t="shared" ref="D108:H108" si="31">SUM(D97:D107)</f>
        <v>462635830.56</v>
      </c>
      <c r="E108" s="36">
        <f t="shared" si="31"/>
        <v>0</v>
      </c>
      <c r="F108" s="36">
        <f t="shared" si="31"/>
        <v>487045157.45999998</v>
      </c>
      <c r="G108" s="36">
        <f t="shared" si="31"/>
        <v>0</v>
      </c>
      <c r="H108" s="36">
        <f t="shared" si="31"/>
        <v>11641978.119999999</v>
      </c>
      <c r="I108" s="25"/>
      <c r="J108" s="25"/>
      <c r="K108" s="21">
        <f>SUM(K97:K107)</f>
        <v>0</v>
      </c>
      <c r="L108" s="21">
        <f t="shared" ref="L108:N108" si="32">SUM(L97:L107)</f>
        <v>12209120.499380941</v>
      </c>
      <c r="M108" s="21">
        <f t="shared" si="32"/>
        <v>0</v>
      </c>
      <c r="N108" s="21">
        <f t="shared" si="32"/>
        <v>567142.37938094244</v>
      </c>
    </row>
    <row r="109" spans="1:14" ht="15" x14ac:dyDescent="0.25">
      <c r="B109" s="9" t="s">
        <v>14</v>
      </c>
      <c r="E109" s="1"/>
      <c r="F109" s="1"/>
      <c r="I109" s="24" t="str">
        <f t="shared" si="23"/>
        <v xml:space="preserve"> </v>
      </c>
      <c r="J109" s="24" t="str">
        <f t="shared" si="24"/>
        <v xml:space="preserve"> </v>
      </c>
      <c r="K109" s="2"/>
      <c r="L109" s="2"/>
      <c r="M109" s="2"/>
      <c r="N109" s="2"/>
    </row>
    <row r="110" spans="1:14" ht="15" x14ac:dyDescent="0.25">
      <c r="B110" s="16" t="s">
        <v>13</v>
      </c>
      <c r="E110" s="1"/>
      <c r="F110" s="1"/>
      <c r="I110" s="24" t="str">
        <f t="shared" si="23"/>
        <v xml:space="preserve"> </v>
      </c>
      <c r="J110" s="24" t="str">
        <f t="shared" si="24"/>
        <v xml:space="preserve"> </v>
      </c>
      <c r="K110" s="2"/>
      <c r="L110" s="2"/>
      <c r="M110" s="2"/>
      <c r="N110" s="2"/>
    </row>
    <row r="111" spans="1:14" s="13" customFormat="1" x14ac:dyDescent="0.2">
      <c r="A111" s="6" t="s">
        <v>159</v>
      </c>
      <c r="B111" s="12" t="s">
        <v>134</v>
      </c>
      <c r="C111" s="2">
        <f>VLOOKUP(A111,'AMA Original Download'!$A$9:$E$155,3,FALSE)</f>
        <v>5770910.5800000001</v>
      </c>
      <c r="D111" s="2">
        <f>VLOOKUP(A111,'AMA Original Download'!$A$9:$E$155,5,FALSE)</f>
        <v>4443805</v>
      </c>
      <c r="E111" s="2">
        <f>VLOOKUP(A111,'EOP Original Download'!$A$3:$E$148,3,FALSE)</f>
        <v>5977045.5300000003</v>
      </c>
      <c r="F111" s="2">
        <f>VLOOKUP(A111,'EOP Original Download'!$A$3:$E$148,5,FALSE)</f>
        <v>4545809.3</v>
      </c>
      <c r="G111" s="2">
        <f>VLOOKUP(A111,'AMA Original Download'!$A$349:$E$492,3,FALSE)</f>
        <v>13122.12</v>
      </c>
      <c r="H111" s="2">
        <f>VLOOKUP(A111,'AMA Original Download'!$A$349:$E$492,5,FALSE)</f>
        <v>4058.76</v>
      </c>
      <c r="I111" s="24">
        <f t="shared" si="23"/>
        <v>2.2738387327429356E-3</v>
      </c>
      <c r="J111" s="24">
        <f>IF(H111=0," ",H111/D111)</f>
        <v>9.1335240857778421E-4</v>
      </c>
      <c r="K111" s="2">
        <f>IF(I111=" ",0,I111*E111)</f>
        <v>13590.837633482028</v>
      </c>
      <c r="L111" s="2">
        <f t="shared" si="26"/>
        <v>4151.9258730902911</v>
      </c>
      <c r="M111" s="2">
        <f t="shared" si="27"/>
        <v>468.71763348202694</v>
      </c>
      <c r="N111" s="2">
        <f t="shared" si="28"/>
        <v>93.165873090290916</v>
      </c>
    </row>
    <row r="112" spans="1:14" s="13" customFormat="1" x14ac:dyDescent="0.2">
      <c r="A112" s="6" t="s">
        <v>160</v>
      </c>
      <c r="B112" s="12" t="s">
        <v>135</v>
      </c>
      <c r="C112" s="2">
        <f>VLOOKUP(A112,'AMA Original Download'!$A$9:$E$155,3,FALSE)</f>
        <v>66356030.950000003</v>
      </c>
      <c r="D112" s="2">
        <f>VLOOKUP(A112,'AMA Original Download'!$A$9:$E$155,5,FALSE)</f>
        <v>27043944.530000001</v>
      </c>
      <c r="E112" s="2">
        <f>VLOOKUP(A112,'EOP Original Download'!$A$3:$E$148,3,FALSE)</f>
        <v>69328992.040000007</v>
      </c>
      <c r="F112" s="2">
        <f>VLOOKUP(A112,'EOP Original Download'!$A$3:$E$148,5,FALSE)</f>
        <v>39205702.640000001</v>
      </c>
      <c r="G112" s="2">
        <f>VLOOKUP(A112,'AMA Original Download'!$A$349:$E$492,3,FALSE)</f>
        <v>1309020.1200000001</v>
      </c>
      <c r="H112" s="2">
        <f>VLOOKUP(A112,'AMA Original Download'!$A$349:$E$492,5,FALSE)</f>
        <v>661587.6</v>
      </c>
      <c r="I112" s="24">
        <f t="shared" si="23"/>
        <v>1.9727221493798523E-2</v>
      </c>
      <c r="J112" s="24">
        <f t="shared" si="24"/>
        <v>2.4463428375475962E-2</v>
      </c>
      <c r="K112" s="2">
        <f t="shared" si="25"/>
        <v>1367668.3819148748</v>
      </c>
      <c r="L112" s="2">
        <f t="shared" si="26"/>
        <v>959105.89844384883</v>
      </c>
      <c r="M112" s="2">
        <f t="shared" si="27"/>
        <v>58648.26191487466</v>
      </c>
      <c r="N112" s="2">
        <f t="shared" si="28"/>
        <v>297518.29844384885</v>
      </c>
    </row>
    <row r="113" spans="1:14" s="13" customFormat="1" x14ac:dyDescent="0.2">
      <c r="A113" s="6" t="s">
        <v>161</v>
      </c>
      <c r="B113" s="12" t="s">
        <v>136</v>
      </c>
      <c r="C113" s="2">
        <f>VLOOKUP(A113,'AMA Original Download'!$A$9:$E$155,3,FALSE)</f>
        <v>39176379.600000001</v>
      </c>
      <c r="D113" s="2">
        <f>VLOOKUP(A113,'AMA Original Download'!$A$9:$E$155,5,FALSE)</f>
        <v>11748534.08</v>
      </c>
      <c r="E113" s="2">
        <f>VLOOKUP(A113,'EOP Original Download'!$A$3:$E$148,3,FALSE)</f>
        <v>42365121.770000003</v>
      </c>
      <c r="F113" s="2">
        <f>VLOOKUP(A113,'EOP Original Download'!$A$3:$E$148,5,FALSE)</f>
        <v>13363608.720000001</v>
      </c>
      <c r="G113" s="2">
        <f>VLOOKUP(A113,'AMA Original Download'!$A$349:$E$492,3,FALSE)</f>
        <v>8523734.2300000004</v>
      </c>
      <c r="H113" s="2">
        <f>VLOOKUP(A113,'AMA Original Download'!$A$349:$E$492,5,FALSE)</f>
        <v>2561382.3999999999</v>
      </c>
      <c r="I113" s="24">
        <f t="shared" si="23"/>
        <v>0.21757330097955249</v>
      </c>
      <c r="J113" s="24">
        <f t="shared" si="24"/>
        <v>0.21801719112858034</v>
      </c>
      <c r="K113" s="2">
        <f>IF(I113=" ",0,I113*E113)</f>
        <v>9217519.3898996022</v>
      </c>
      <c r="L113" s="2">
        <f>IF(J113=" ",0,J113*F113)</f>
        <v>2913496.4364758031</v>
      </c>
      <c r="M113" s="38">
        <f>K113-G113</f>
        <v>693785.15989960171</v>
      </c>
      <c r="N113" s="2">
        <f t="shared" si="28"/>
        <v>352114.03647580324</v>
      </c>
    </row>
    <row r="114" spans="1:14" s="13" customFormat="1" x14ac:dyDescent="0.2">
      <c r="A114" s="6">
        <v>391100</v>
      </c>
      <c r="B114" s="12" t="s">
        <v>170</v>
      </c>
      <c r="C114" s="38"/>
      <c r="D114" s="38"/>
      <c r="E114" s="2"/>
      <c r="F114" s="2"/>
      <c r="G114" s="2"/>
      <c r="H114" s="2"/>
      <c r="I114" s="24"/>
      <c r="J114" s="24"/>
      <c r="K114" s="38">
        <f>G114</f>
        <v>0</v>
      </c>
      <c r="L114" s="38">
        <f>H114</f>
        <v>0</v>
      </c>
      <c r="M114" s="38">
        <f t="shared" ref="M114:M116" si="33">K114-G114</f>
        <v>0</v>
      </c>
      <c r="N114" s="38">
        <f t="shared" ref="N114:N116" si="34">L114-H114</f>
        <v>0</v>
      </c>
    </row>
    <row r="115" spans="1:14" s="13" customFormat="1" x14ac:dyDescent="0.2">
      <c r="A115" s="6">
        <v>391120</v>
      </c>
      <c r="B115" s="12" t="s">
        <v>175</v>
      </c>
      <c r="C115" s="38"/>
      <c r="D115" s="38"/>
      <c r="E115" s="2"/>
      <c r="F115" s="2"/>
      <c r="G115" s="2"/>
      <c r="H115" s="2"/>
      <c r="I115" s="24"/>
      <c r="J115" s="24"/>
      <c r="K115" s="38">
        <f t="shared" ref="K115:L116" si="35">G115</f>
        <v>0</v>
      </c>
      <c r="L115" s="38">
        <f t="shared" si="35"/>
        <v>0</v>
      </c>
      <c r="M115" s="38">
        <f t="shared" si="33"/>
        <v>0</v>
      </c>
      <c r="N115" s="38">
        <f t="shared" si="34"/>
        <v>0</v>
      </c>
    </row>
    <row r="116" spans="1:14" s="13" customFormat="1" x14ac:dyDescent="0.2">
      <c r="A116" s="6">
        <v>391121</v>
      </c>
      <c r="B116" s="12" t="s">
        <v>176</v>
      </c>
      <c r="C116" s="38"/>
      <c r="D116" s="38"/>
      <c r="E116" s="2"/>
      <c r="F116" s="2"/>
      <c r="G116" s="2"/>
      <c r="H116" s="2"/>
      <c r="I116" s="24"/>
      <c r="J116" s="24"/>
      <c r="K116" s="38">
        <f t="shared" si="35"/>
        <v>0</v>
      </c>
      <c r="L116" s="38">
        <f t="shared" si="35"/>
        <v>0</v>
      </c>
      <c r="M116" s="38">
        <f t="shared" si="33"/>
        <v>0</v>
      </c>
      <c r="N116" s="38">
        <f t="shared" si="34"/>
        <v>0</v>
      </c>
    </row>
    <row r="117" spans="1:14" s="13" customFormat="1" x14ac:dyDescent="0.2">
      <c r="A117" s="6" t="s">
        <v>162</v>
      </c>
      <c r="B117" s="12" t="s">
        <v>137</v>
      </c>
      <c r="C117" s="2">
        <f>VLOOKUP(A117,'AMA Original Download'!$A$9:$E$155,3,FALSE)</f>
        <v>36774422.759999998</v>
      </c>
      <c r="D117" s="2">
        <f>VLOOKUP(A117,'AMA Original Download'!$A$9:$E$155,5,FALSE)</f>
        <v>11976974.65</v>
      </c>
      <c r="E117" s="2">
        <f>VLOOKUP(A117,'EOP Original Download'!$A$3:$E$148,3,FALSE)</f>
        <v>39632814.219999999</v>
      </c>
      <c r="F117" s="2">
        <f>VLOOKUP(A117,'EOP Original Download'!$A$3:$E$148,5,FALSE)</f>
        <v>12809949.34</v>
      </c>
      <c r="G117" s="2">
        <f>VLOOKUP(A117,'AMA Original Download'!$A$349:$E$492,3,FALSE)</f>
        <v>11184.25</v>
      </c>
      <c r="H117" s="2">
        <f>VLOOKUP(A117,'AMA Original Download'!$A$349:$E$492,5,FALSE)</f>
        <v>0</v>
      </c>
      <c r="I117" s="24">
        <f t="shared" si="23"/>
        <v>3.0413121840121033E-4</v>
      </c>
      <c r="J117" s="24" t="str">
        <f t="shared" si="24"/>
        <v xml:space="preserve"> </v>
      </c>
      <c r="K117" s="2">
        <f t="shared" si="25"/>
        <v>12053.576077397414</v>
      </c>
      <c r="L117" s="2">
        <f t="shared" si="26"/>
        <v>0</v>
      </c>
      <c r="M117" s="2">
        <f t="shared" si="27"/>
        <v>869.32607739741434</v>
      </c>
      <c r="N117" s="2">
        <f t="shared" si="28"/>
        <v>0</v>
      </c>
    </row>
    <row r="118" spans="1:14" s="13" customFormat="1" x14ac:dyDescent="0.2">
      <c r="A118" s="6">
        <v>393000</v>
      </c>
      <c r="B118" s="12" t="s">
        <v>138</v>
      </c>
      <c r="C118" s="2">
        <f>VLOOKUP(A118,'AMA Original Download'!$A$9:$E$155,3,FALSE)</f>
        <v>2801636.66</v>
      </c>
      <c r="D118" s="2">
        <f>VLOOKUP(A118,'AMA Original Download'!$A$9:$E$155,5,FALSE)</f>
        <v>850321.88</v>
      </c>
      <c r="E118" s="2">
        <f>VLOOKUP(A118,'EOP Original Download'!$A$3:$E$148,3,FALSE)</f>
        <v>2877355.7</v>
      </c>
      <c r="F118" s="2">
        <f>VLOOKUP(A118,'EOP Original Download'!$A$3:$E$148,5,FALSE)</f>
        <v>872863.28</v>
      </c>
      <c r="G118" s="2">
        <f>VLOOKUP(A118,'AMA Original Download'!$A$349:$E$492,3,FALSE)</f>
        <v>121979.15</v>
      </c>
      <c r="H118" s="2">
        <f>VLOOKUP(A118,'AMA Original Download'!$A$349:$E$492,5,FALSE)</f>
        <v>37101.06</v>
      </c>
      <c r="I118" s="24">
        <f t="shared" si="23"/>
        <v>4.3538532937386673E-2</v>
      </c>
      <c r="J118" s="24">
        <f t="shared" si="24"/>
        <v>4.3631783295991391E-2</v>
      </c>
      <c r="K118" s="2">
        <f t="shared" si="25"/>
        <v>125275.8459170273</v>
      </c>
      <c r="L118" s="2">
        <f t="shared" si="26"/>
        <v>38084.581479988257</v>
      </c>
      <c r="M118" s="2">
        <f t="shared" si="27"/>
        <v>3296.6959170273039</v>
      </c>
      <c r="N118" s="2">
        <f t="shared" si="28"/>
        <v>983.52147998825967</v>
      </c>
    </row>
    <row r="119" spans="1:14" s="13" customFormat="1" x14ac:dyDescent="0.2">
      <c r="A119" s="6">
        <v>394000</v>
      </c>
      <c r="B119" s="12" t="s">
        <v>139</v>
      </c>
      <c r="C119" s="2">
        <f>VLOOKUP(A119,'AMA Original Download'!$A$9:$E$155,3,FALSE)</f>
        <v>10057159.380000001</v>
      </c>
      <c r="D119" s="2">
        <f>VLOOKUP(A119,'AMA Original Download'!$A$9:$E$155,5,FALSE)</f>
        <v>6345552.4199999999</v>
      </c>
      <c r="E119" s="2">
        <f>VLOOKUP(A119,'EOP Original Download'!$A$3:$E$148,3,FALSE)</f>
        <v>10411892.77</v>
      </c>
      <c r="F119" s="2">
        <f>VLOOKUP(A119,'EOP Original Download'!$A$3:$E$148,5,FALSE)</f>
        <v>6509079.8799999999</v>
      </c>
      <c r="G119" s="2">
        <f>VLOOKUP(A119,'AMA Original Download'!$A$349:$E$492,3,FALSE)</f>
        <v>484978.84</v>
      </c>
      <c r="H119" s="2">
        <f>VLOOKUP(A119,'AMA Original Download'!$A$349:$E$492,5,FALSE)</f>
        <v>294285.84000000003</v>
      </c>
      <c r="I119" s="24">
        <f t="shared" si="23"/>
        <v>4.8222248616686433E-2</v>
      </c>
      <c r="J119" s="24">
        <f t="shared" si="24"/>
        <v>4.6376709310991721E-2</v>
      </c>
      <c r="K119" s="2">
        <f t="shared" si="25"/>
        <v>502084.88172521995</v>
      </c>
      <c r="L119" s="2">
        <f t="shared" si="26"/>
        <v>301869.70547678485</v>
      </c>
      <c r="M119" s="2">
        <f t="shared" si="27"/>
        <v>17106.041725219926</v>
      </c>
      <c r="N119" s="2">
        <f t="shared" si="28"/>
        <v>7583.8654767848202</v>
      </c>
    </row>
    <row r="120" spans="1:14" s="13" customFormat="1" x14ac:dyDescent="0.2">
      <c r="A120" s="6">
        <v>394100</v>
      </c>
      <c r="B120" s="12" t="s">
        <v>140</v>
      </c>
      <c r="C120" s="2">
        <f>VLOOKUP(A120,'AMA Original Download'!$A$9:$E$155,3,FALSE)</f>
        <v>78089.39</v>
      </c>
      <c r="D120" s="2">
        <f>VLOOKUP(A120,'AMA Original Download'!$A$9:$E$155,5,FALSE)</f>
        <v>0</v>
      </c>
      <c r="E120" s="2">
        <f>VLOOKUP(A120,'EOP Original Download'!$A$3:$E$148,3,FALSE)</f>
        <v>78089.39</v>
      </c>
      <c r="F120" s="2">
        <f>VLOOKUP(A120,'EOP Original Download'!$A$3:$E$148,5,FALSE)</f>
        <v>0</v>
      </c>
      <c r="G120" s="2">
        <f>VLOOKUP(A120,'AMA Original Download'!$A$349:$E$492,3,FALSE)</f>
        <v>7808.96</v>
      </c>
      <c r="H120" s="2">
        <f>VLOOKUP(A120,'AMA Original Download'!$A$349:$E$492,5,FALSE)</f>
        <v>0</v>
      </c>
      <c r="I120" s="24">
        <f t="shared" si="23"/>
        <v>0.10000026892257706</v>
      </c>
      <c r="J120" s="24" t="str">
        <f t="shared" si="24"/>
        <v xml:space="preserve"> </v>
      </c>
      <c r="K120" s="2">
        <f t="shared" si="25"/>
        <v>7808.96</v>
      </c>
      <c r="L120" s="2">
        <f t="shared" si="26"/>
        <v>0</v>
      </c>
      <c r="M120" s="2">
        <f t="shared" si="27"/>
        <v>0</v>
      </c>
      <c r="N120" s="2">
        <f t="shared" si="28"/>
        <v>0</v>
      </c>
    </row>
    <row r="121" spans="1:14" s="13" customFormat="1" x14ac:dyDescent="0.2">
      <c r="A121" s="6" t="s">
        <v>163</v>
      </c>
      <c r="B121" s="12" t="s">
        <v>141</v>
      </c>
      <c r="C121" s="2">
        <f>VLOOKUP(A121,'AMA Original Download'!$A$9:$E$155,3,FALSE)</f>
        <v>1600238.52</v>
      </c>
      <c r="D121" s="2">
        <f>VLOOKUP(A121,'AMA Original Download'!$A$9:$E$155,5,FALSE)</f>
        <v>337954.9</v>
      </c>
      <c r="E121" s="2">
        <f>VLOOKUP(A121,'EOP Original Download'!$A$3:$E$148,3,FALSE)</f>
        <v>1771102.16</v>
      </c>
      <c r="F121" s="2">
        <f>VLOOKUP(A121,'EOP Original Download'!$A$3:$E$148,5,FALSE)</f>
        <v>364794.56</v>
      </c>
      <c r="G121" s="2">
        <f>VLOOKUP(A121,'AMA Original Download'!$A$349:$E$492,3,FALSE)</f>
        <v>223156.52</v>
      </c>
      <c r="H121" s="2">
        <f>VLOOKUP(A121,'AMA Original Download'!$A$349:$E$492,5,FALSE)</f>
        <v>44395.839999999997</v>
      </c>
      <c r="I121" s="24">
        <f t="shared" si="23"/>
        <v>0.1394520361877053</v>
      </c>
      <c r="J121" s="24">
        <f t="shared" si="24"/>
        <v>0.13136616749749744</v>
      </c>
      <c r="K121" s="2">
        <f t="shared" si="25"/>
        <v>246983.80250844301</v>
      </c>
      <c r="L121" s="2">
        <f t="shared" si="26"/>
        <v>47921.663271135876</v>
      </c>
      <c r="M121" s="2">
        <f t="shared" si="27"/>
        <v>23827.282508443022</v>
      </c>
      <c r="N121" s="2">
        <f t="shared" si="28"/>
        <v>3525.8232711358796</v>
      </c>
    </row>
    <row r="122" spans="1:14" s="13" customFormat="1" x14ac:dyDescent="0.2">
      <c r="A122" s="6">
        <v>395121</v>
      </c>
      <c r="B122" s="12" t="s">
        <v>174</v>
      </c>
      <c r="C122" s="2"/>
      <c r="D122" s="2"/>
      <c r="E122" s="2"/>
      <c r="F122" s="2"/>
      <c r="G122" s="2"/>
      <c r="H122" s="2"/>
      <c r="I122" s="24"/>
      <c r="J122" s="24"/>
      <c r="K122" s="38">
        <f>G122</f>
        <v>0</v>
      </c>
      <c r="L122" s="38">
        <f>H122</f>
        <v>0</v>
      </c>
      <c r="M122" s="38">
        <f t="shared" ref="M122" si="36">K122-G122</f>
        <v>0</v>
      </c>
      <c r="N122" s="38">
        <f t="shared" ref="N122" si="37">L122-H122</f>
        <v>0</v>
      </c>
    </row>
    <row r="123" spans="1:14" s="13" customFormat="1" x14ac:dyDescent="0.2">
      <c r="A123" s="6" t="s">
        <v>164</v>
      </c>
      <c r="B123" s="12" t="s">
        <v>142</v>
      </c>
      <c r="C123" s="2">
        <f>VLOOKUP(A123,'AMA Original Download'!$A$9:$E$155,3,FALSE)</f>
        <v>20897406.239999998</v>
      </c>
      <c r="D123" s="2">
        <f>VLOOKUP(A123,'AMA Original Download'!$A$9:$E$155,5,FALSE)</f>
        <v>3221764.39</v>
      </c>
      <c r="E123" s="2">
        <f>VLOOKUP(A123,'EOP Original Download'!$A$3:$E$148,3,FALSE)</f>
        <v>20805683.120000001</v>
      </c>
      <c r="F123" s="2">
        <f>VLOOKUP(A123,'EOP Original Download'!$A$3:$E$148,5,FALSE)</f>
        <v>3225417.9</v>
      </c>
      <c r="G123" s="2">
        <f>VLOOKUP(A123,'AMA Original Download'!$A$349:$E$492,3,FALSE)</f>
        <v>0</v>
      </c>
      <c r="H123" s="2">
        <f>VLOOKUP(A123,'AMA Original Download'!$A$349:$E$492,5,FALSE)</f>
        <v>0</v>
      </c>
      <c r="I123" s="24" t="str">
        <f t="shared" si="23"/>
        <v xml:space="preserve"> </v>
      </c>
      <c r="J123" s="24" t="str">
        <f t="shared" si="24"/>
        <v xml:space="preserve"> </v>
      </c>
      <c r="K123" s="37">
        <f>IF(I123=" ",0,I123*E123)</f>
        <v>0</v>
      </c>
      <c r="L123" s="37">
        <f t="shared" si="26"/>
        <v>0</v>
      </c>
      <c r="M123" s="37">
        <f t="shared" si="27"/>
        <v>0</v>
      </c>
      <c r="N123" s="37">
        <f t="shared" si="28"/>
        <v>0</v>
      </c>
    </row>
    <row r="124" spans="1:14" s="13" customFormat="1" x14ac:dyDescent="0.2">
      <c r="A124" s="6" t="s">
        <v>165</v>
      </c>
      <c r="B124" s="12" t="s">
        <v>143</v>
      </c>
      <c r="C124" s="2">
        <f>VLOOKUP(A124,'AMA Original Download'!$A$9:$E$155,3,FALSE)</f>
        <v>76713534.609999999</v>
      </c>
      <c r="D124" s="2">
        <f>VLOOKUP(A124,'AMA Original Download'!$A$9:$E$155,5,FALSE)</f>
        <v>11412293.710000001</v>
      </c>
      <c r="E124" s="2">
        <f>VLOOKUP(A124,'EOP Original Download'!$A$3:$E$148,3,FALSE)</f>
        <v>81968384.170000002</v>
      </c>
      <c r="F124" s="2">
        <f>VLOOKUP(A124,'EOP Original Download'!$A$3:$E$148,5,FALSE)</f>
        <v>12881459.24</v>
      </c>
      <c r="G124" s="2">
        <f>VLOOKUP(A124,'AMA Original Download'!$A$349:$E$492,3,FALSE)</f>
        <v>2738865.94</v>
      </c>
      <c r="H124" s="2">
        <f>VLOOKUP(A124,'AMA Original Download'!$A$349:$E$492,5,FALSE)</f>
        <v>505647.33</v>
      </c>
      <c r="I124" s="24">
        <f t="shared" si="23"/>
        <v>3.5702512652089097E-2</v>
      </c>
      <c r="J124" s="24">
        <f t="shared" si="24"/>
        <v>4.4307248205233928E-2</v>
      </c>
      <c r="K124" s="2">
        <f t="shared" si="25"/>
        <v>2926477.2729007248</v>
      </c>
      <c r="L124" s="2">
        <f t="shared" si="26"/>
        <v>570742.01179228397</v>
      </c>
      <c r="M124" s="2">
        <f t="shared" si="27"/>
        <v>187611.33290072484</v>
      </c>
      <c r="N124" s="2">
        <f t="shared" si="28"/>
        <v>65094.681792283955</v>
      </c>
    </row>
    <row r="125" spans="1:14" s="13" customFormat="1" x14ac:dyDescent="0.2">
      <c r="A125" s="6">
        <v>397121</v>
      </c>
      <c r="B125" s="12"/>
      <c r="C125" s="38"/>
      <c r="D125" s="38"/>
      <c r="E125" s="2"/>
      <c r="F125" s="2"/>
      <c r="G125" s="2"/>
      <c r="H125" s="2"/>
      <c r="I125" s="24"/>
      <c r="J125" s="24"/>
      <c r="K125" s="2"/>
      <c r="L125" s="2"/>
      <c r="M125" s="2"/>
      <c r="N125" s="2"/>
    </row>
    <row r="126" spans="1:14" s="13" customFormat="1" x14ac:dyDescent="0.2">
      <c r="A126" s="6">
        <v>398000</v>
      </c>
      <c r="B126" s="12" t="s">
        <v>144</v>
      </c>
      <c r="C126" s="2">
        <f>VLOOKUP(A126,'AMA Original Download'!$A$9:$E$155,3,FALSE)</f>
        <v>322747.17</v>
      </c>
      <c r="D126" s="2">
        <f>VLOOKUP(A126,'AMA Original Download'!$A$9:$E$155,5,FALSE)</f>
        <v>69043.06</v>
      </c>
      <c r="E126" s="2">
        <f>VLOOKUP(A126,'EOP Original Download'!$A$3:$E$148,3,FALSE)</f>
        <v>339752</v>
      </c>
      <c r="F126" s="2">
        <f>VLOOKUP(A126,'EOP Original Download'!$A$3:$E$148,5,FALSE)</f>
        <v>74140.600000000006</v>
      </c>
      <c r="G126" s="2">
        <f>VLOOKUP(A126,'AMA Original Download'!$A$349:$E$492,3,FALSE)</f>
        <v>64673.64</v>
      </c>
      <c r="H126" s="2">
        <f>VLOOKUP(A126,'AMA Original Download'!$A$349:$E$492,5,FALSE)</f>
        <v>15890.76</v>
      </c>
      <c r="I126" s="24">
        <f t="shared" si="23"/>
        <v>0.20038483993523476</v>
      </c>
      <c r="J126" s="24">
        <f t="shared" si="24"/>
        <v>0.23015723810619054</v>
      </c>
      <c r="K126" s="2">
        <f t="shared" si="25"/>
        <v>68081.150137675882</v>
      </c>
      <c r="L126" s="2">
        <f t="shared" si="26"/>
        <v>17063.995727535832</v>
      </c>
      <c r="M126" s="2">
        <f t="shared" si="27"/>
        <v>3407.510137675883</v>
      </c>
      <c r="N126" s="2">
        <f t="shared" si="28"/>
        <v>1173.2357275358318</v>
      </c>
    </row>
    <row r="127" spans="1:14" s="13" customFormat="1" x14ac:dyDescent="0.2">
      <c r="A127" s="6"/>
      <c r="B127" s="17" t="s">
        <v>12</v>
      </c>
      <c r="C127" s="36">
        <f t="shared" ref="C127:H127" si="38">SUM(C111:C126)</f>
        <v>260548555.85999998</v>
      </c>
      <c r="D127" s="36">
        <f t="shared" si="38"/>
        <v>77450188.620000005</v>
      </c>
      <c r="E127" s="36">
        <f t="shared" si="38"/>
        <v>275556232.87</v>
      </c>
      <c r="F127" s="36">
        <f t="shared" si="38"/>
        <v>93852825.459999993</v>
      </c>
      <c r="G127" s="36">
        <f t="shared" si="38"/>
        <v>13498523.770000001</v>
      </c>
      <c r="H127" s="36">
        <f t="shared" si="38"/>
        <v>4124349.5899999994</v>
      </c>
      <c r="I127" s="25"/>
      <c r="J127" s="25"/>
      <c r="K127" s="21">
        <f>SUM(K111:K126)</f>
        <v>14487544.09871445</v>
      </c>
      <c r="L127" s="21">
        <f t="shared" ref="L127:N127" si="39">SUM(L111:L126)</f>
        <v>4852436.218540472</v>
      </c>
      <c r="M127" s="21">
        <f t="shared" si="39"/>
        <v>989020.32871444686</v>
      </c>
      <c r="N127" s="21">
        <f t="shared" si="39"/>
        <v>728086.6285404712</v>
      </c>
    </row>
    <row r="128" spans="1:14" ht="15" x14ac:dyDescent="0.25">
      <c r="B128" s="9" t="s">
        <v>11</v>
      </c>
      <c r="E128" s="1"/>
      <c r="F128" s="1"/>
      <c r="I128" s="25"/>
      <c r="J128" s="25"/>
      <c r="K128" s="2"/>
      <c r="L128" s="2"/>
      <c r="M128" s="26"/>
      <c r="N128" s="2"/>
    </row>
    <row r="129" spans="1:15" s="13" customFormat="1" x14ac:dyDescent="0.2">
      <c r="A129" s="6"/>
      <c r="B129" s="17" t="s">
        <v>9</v>
      </c>
      <c r="C129" s="39">
        <f t="shared" ref="C129:H129" si="40">SUM(C16,C27,C37,C50,C75,C94,C108,C127)</f>
        <v>2941241292.77</v>
      </c>
      <c r="D129" s="39">
        <f t="shared" si="40"/>
        <v>605131178.26999998</v>
      </c>
      <c r="E129" s="39">
        <f t="shared" si="40"/>
        <v>3051317677.1300001</v>
      </c>
      <c r="F129" s="39">
        <f t="shared" si="40"/>
        <v>650434368.25</v>
      </c>
      <c r="G129" s="4">
        <f>SUM(G16,G27,G37,G50,G75,G94,G108,G127)+G8</f>
        <v>90498186.859999999</v>
      </c>
      <c r="H129" s="39">
        <f t="shared" si="40"/>
        <v>20760292.479999997</v>
      </c>
      <c r="I129" s="25"/>
      <c r="J129" s="25"/>
      <c r="K129" s="4">
        <f>SUM(K16,K27,K37,K50,K75,K94,K108,K127)</f>
        <v>94135323.083288476</v>
      </c>
      <c r="L129" s="27">
        <f>SUM(L16,L27,L37,L50,L75,L94,L108,L127)</f>
        <v>22330995.685048103</v>
      </c>
      <c r="M129" s="29">
        <f>SUM(M16,M27,M37,M50,M75,M94,M108,M127)</f>
        <v>3670388.7832884686</v>
      </c>
      <c r="N129" s="31">
        <f>SUM(N16,N27,N37,N50,N75,N94,N108,N127)</f>
        <v>1570703.2050481043</v>
      </c>
      <c r="O129" s="30"/>
    </row>
    <row r="130" spans="1:15" x14ac:dyDescent="0.2">
      <c r="I130" s="24"/>
      <c r="J130" s="24"/>
      <c r="M130" s="28"/>
      <c r="N130" s="28"/>
    </row>
    <row r="131" spans="1:15" x14ac:dyDescent="0.2">
      <c r="I131" s="24"/>
      <c r="J131" s="24"/>
    </row>
    <row r="132" spans="1:15" x14ac:dyDescent="0.2">
      <c r="C132" s="4"/>
      <c r="D132" s="4"/>
      <c r="E132" s="4"/>
      <c r="F132" s="4"/>
      <c r="I132" s="24"/>
      <c r="J132" s="24"/>
    </row>
    <row r="133" spans="1:15" x14ac:dyDescent="0.2">
      <c r="I133" s="24"/>
      <c r="J133" s="24"/>
    </row>
    <row r="134" spans="1:15" x14ac:dyDescent="0.2">
      <c r="I134" s="24"/>
      <c r="J134" s="24"/>
    </row>
    <row r="135" spans="1:15" x14ac:dyDescent="0.2">
      <c r="B135" s="9" t="s">
        <v>171</v>
      </c>
      <c r="C135" s="37">
        <f>SUM(C14,C15,C91,C105,C114,C115,C116,C122)</f>
        <v>18649379.420000002</v>
      </c>
      <c r="D135" s="37">
        <f t="shared" ref="D135:H135" si="41">SUM(D14,D15,D91,D105,D114,D115,D116,D122)</f>
        <v>5682787.3200000003</v>
      </c>
      <c r="E135" s="37">
        <f t="shared" si="41"/>
        <v>27525899.890000001</v>
      </c>
      <c r="F135" s="37">
        <f t="shared" si="41"/>
        <v>8238618.0700000003</v>
      </c>
      <c r="G135" s="37">
        <f t="shared" si="41"/>
        <v>1976067.35</v>
      </c>
      <c r="H135" s="37">
        <f t="shared" si="41"/>
        <v>595236.09</v>
      </c>
      <c r="I135" s="40">
        <f t="shared" ref="I135" si="42">IF(G135=0," ",G135/C135)</f>
        <v>0.10595887967622249</v>
      </c>
      <c r="J135" s="40">
        <f t="shared" ref="J135" si="43">IF(H135=0," ",H135/D135)</f>
        <v>0.1047436858854679</v>
      </c>
      <c r="K135" s="37">
        <f t="shared" ref="K135" si="44">IF(I135=" ",0,I135*E135)</f>
        <v>2916613.514424256</v>
      </c>
      <c r="L135" s="37">
        <f t="shared" ref="L135" si="45">IF(J135=" ",0,J135*F135)</f>
        <v>862943.22325441975</v>
      </c>
      <c r="M135" s="37">
        <f t="shared" ref="M135" si="46">K135-G135</f>
        <v>940546.16442425596</v>
      </c>
      <c r="N135" s="37">
        <f t="shared" ref="N135" si="47">L135-H135</f>
        <v>267707.13325441978</v>
      </c>
    </row>
  </sheetData>
  <mergeCells count="6"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scale="82" fitToHeight="16" orientation="landscape" r:id="rId1"/>
  <headerFooter>
    <oddFooter>&amp;L&amp;F
&amp;A&amp;RPage &amp;P of &amp;N</oddFooter>
  </headerFooter>
  <rowBreaks count="2" manualBreakCount="2">
    <brk id="50" min="1" max="13" man="1"/>
    <brk id="95" min="1" max="13" man="1"/>
  </rowBreaks>
  <ignoredErrors>
    <ignoredError sqref="L27 K37:N37 K50:N50 K75:N75 K94:N94 K108:N108 M16:N16 N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3"/>
  <sheetViews>
    <sheetView topLeftCell="A121" workbookViewId="0">
      <selection activeCell="B25" sqref="B25"/>
    </sheetView>
  </sheetViews>
  <sheetFormatPr defaultRowHeight="10.35" customHeight="1" x14ac:dyDescent="0.25"/>
  <cols>
    <col min="1" max="1" width="9.140625" style="7"/>
    <col min="2" max="2" width="63.140625" style="7" bestFit="1" customWidth="1"/>
    <col min="3" max="4" width="13.5703125" style="7" bestFit="1" customWidth="1"/>
    <col min="5" max="5" width="13.140625" style="7" bestFit="1" customWidth="1"/>
    <col min="6" max="6" width="12.140625" style="7" bestFit="1" customWidth="1"/>
    <col min="7" max="7" width="13.140625" style="7" bestFit="1" customWidth="1"/>
    <col min="8" max="8" width="14.42578125" style="7" bestFit="1" customWidth="1"/>
    <col min="9" max="16384" width="9.140625" style="7"/>
  </cols>
  <sheetData>
    <row r="1" spans="1:8" ht="10.35" customHeight="1" x14ac:dyDescent="0.25">
      <c r="B1" s="11"/>
      <c r="C1" s="10"/>
      <c r="D1" s="10"/>
      <c r="E1" s="10"/>
      <c r="F1" s="10"/>
      <c r="G1" s="10"/>
      <c r="H1" s="10"/>
    </row>
    <row r="2" spans="1:8" ht="10.35" customHeight="1" x14ac:dyDescent="0.25">
      <c r="B2" s="11" t="s">
        <v>0</v>
      </c>
      <c r="C2" s="34" t="s">
        <v>37</v>
      </c>
      <c r="D2" s="10" t="s">
        <v>178</v>
      </c>
      <c r="E2" s="34" t="s">
        <v>36</v>
      </c>
      <c r="F2" s="10" t="s">
        <v>179</v>
      </c>
      <c r="G2" s="10" t="s">
        <v>180</v>
      </c>
      <c r="H2" s="10" t="s">
        <v>181</v>
      </c>
    </row>
    <row r="3" spans="1:8" ht="10.35" customHeight="1" x14ac:dyDescent="0.25">
      <c r="B3" s="11"/>
      <c r="C3" s="34"/>
      <c r="D3" s="10"/>
      <c r="E3" s="34"/>
      <c r="F3" s="10"/>
      <c r="G3" s="10"/>
      <c r="H3" s="10"/>
    </row>
    <row r="4" spans="1:8" ht="10.35" customHeight="1" x14ac:dyDescent="0.25">
      <c r="B4" s="19" t="s">
        <v>182</v>
      </c>
      <c r="C4" s="35"/>
      <c r="E4" s="35"/>
    </row>
    <row r="5" spans="1:8" ht="10.35" customHeight="1" x14ac:dyDescent="0.25">
      <c r="B5" s="9" t="s">
        <v>35</v>
      </c>
      <c r="C5" s="35"/>
      <c r="E5" s="35"/>
    </row>
    <row r="6" spans="1:8" ht="10.35" customHeight="1" x14ac:dyDescent="0.25">
      <c r="B6" s="16" t="s">
        <v>34</v>
      </c>
      <c r="C6" s="35"/>
      <c r="E6" s="35"/>
    </row>
    <row r="7" spans="1:8" ht="10.35" customHeight="1" x14ac:dyDescent="0.25">
      <c r="B7" s="9" t="s">
        <v>33</v>
      </c>
      <c r="C7" s="35"/>
      <c r="E7" s="35"/>
    </row>
    <row r="8" spans="1:8" ht="10.35" customHeight="1" x14ac:dyDescent="0.25">
      <c r="B8" s="16" t="s">
        <v>32</v>
      </c>
      <c r="C8" s="35"/>
      <c r="E8" s="35"/>
    </row>
    <row r="9" spans="1:8" ht="15" x14ac:dyDescent="0.25">
      <c r="A9" s="7">
        <v>182324</v>
      </c>
      <c r="B9" s="12" t="s">
        <v>38</v>
      </c>
      <c r="C9" s="18">
        <v>5394674.7699999996</v>
      </c>
      <c r="D9" s="13">
        <v>2855324.88</v>
      </c>
      <c r="E9" s="18">
        <v>0</v>
      </c>
      <c r="F9" s="13">
        <v>0</v>
      </c>
      <c r="G9" s="13">
        <v>0</v>
      </c>
      <c r="H9" s="13">
        <v>8249999.6499999901</v>
      </c>
    </row>
    <row r="10" spans="1:8" ht="15" x14ac:dyDescent="0.25">
      <c r="A10" s="7">
        <v>182325</v>
      </c>
      <c r="B10" s="12" t="s">
        <v>39</v>
      </c>
      <c r="C10" s="18">
        <v>1307800</v>
      </c>
      <c r="D10" s="13">
        <v>692200</v>
      </c>
      <c r="E10" s="18">
        <v>0</v>
      </c>
      <c r="F10" s="13">
        <v>0</v>
      </c>
      <c r="G10" s="13">
        <v>0</v>
      </c>
      <c r="H10" s="13">
        <v>2000000</v>
      </c>
    </row>
    <row r="11" spans="1:8" ht="15" x14ac:dyDescent="0.25">
      <c r="A11" s="7">
        <v>182333</v>
      </c>
      <c r="B11" s="12" t="s">
        <v>40</v>
      </c>
      <c r="C11" s="18">
        <v>760422.35</v>
      </c>
      <c r="D11" s="13">
        <v>402480.77</v>
      </c>
      <c r="E11" s="18">
        <v>0</v>
      </c>
      <c r="F11" s="13">
        <v>0</v>
      </c>
      <c r="G11" s="13">
        <v>0</v>
      </c>
      <c r="H11" s="13">
        <v>1162903.1200000001</v>
      </c>
    </row>
    <row r="12" spans="1:8" ht="15" x14ac:dyDescent="0.25">
      <c r="A12" s="7">
        <v>182381</v>
      </c>
      <c r="B12" s="12" t="s">
        <v>41</v>
      </c>
      <c r="C12" s="18">
        <v>20546765.34</v>
      </c>
      <c r="D12" s="13">
        <v>10875111.609999999</v>
      </c>
      <c r="E12" s="18">
        <v>0</v>
      </c>
      <c r="F12" s="13">
        <v>0</v>
      </c>
      <c r="G12" s="13">
        <v>0</v>
      </c>
      <c r="H12" s="13">
        <v>31421876.949999999</v>
      </c>
    </row>
    <row r="13" spans="1:8" ht="15" x14ac:dyDescent="0.25">
      <c r="A13" s="7">
        <v>302000</v>
      </c>
      <c r="B13" s="12" t="s">
        <v>42</v>
      </c>
      <c r="C13" s="18">
        <v>29406487.57</v>
      </c>
      <c r="D13" s="13">
        <v>15245434.369999999</v>
      </c>
      <c r="E13" s="18">
        <v>0</v>
      </c>
      <c r="F13" s="13">
        <v>0</v>
      </c>
      <c r="G13" s="13">
        <v>0</v>
      </c>
      <c r="H13" s="13">
        <v>44651921.939999998</v>
      </c>
    </row>
    <row r="14" spans="1:8" ht="15" x14ac:dyDescent="0.25">
      <c r="A14" s="7">
        <v>303000</v>
      </c>
      <c r="B14" s="12" t="s">
        <v>43</v>
      </c>
      <c r="C14" s="18">
        <v>11739141.67</v>
      </c>
      <c r="D14" s="13">
        <v>5720665.5800000001</v>
      </c>
      <c r="E14" s="18">
        <v>2451340.15</v>
      </c>
      <c r="F14" s="13">
        <v>1327760.25</v>
      </c>
      <c r="G14" s="13">
        <v>1302755.69</v>
      </c>
      <c r="H14" s="13">
        <v>22541663.34</v>
      </c>
    </row>
    <row r="15" spans="1:8" ht="15" x14ac:dyDescent="0.25">
      <c r="A15" s="7">
        <v>303100</v>
      </c>
      <c r="B15" s="12" t="s">
        <v>44</v>
      </c>
      <c r="C15" s="18">
        <v>51666056.640000001</v>
      </c>
      <c r="D15" s="13">
        <v>22323449.559999999</v>
      </c>
      <c r="E15" s="18">
        <v>13095970.279999999</v>
      </c>
      <c r="F15" s="13">
        <v>5039269.71</v>
      </c>
      <c r="G15" s="13">
        <v>8209239.8099999996</v>
      </c>
      <c r="H15" s="13">
        <v>100333986</v>
      </c>
    </row>
    <row r="16" spans="1:8" ht="15" x14ac:dyDescent="0.25">
      <c r="A16" s="7">
        <v>303110</v>
      </c>
      <c r="B16" s="12" t="s">
        <v>45</v>
      </c>
      <c r="C16" s="18">
        <v>1291295.1599999999</v>
      </c>
      <c r="D16" s="13">
        <v>591196.51</v>
      </c>
      <c r="E16" s="18">
        <v>398619.95</v>
      </c>
      <c r="F16" s="13">
        <v>152935.22</v>
      </c>
      <c r="G16" s="13">
        <v>250050.51</v>
      </c>
      <c r="H16" s="13">
        <v>2684097.35</v>
      </c>
    </row>
    <row r="17" spans="1:8" ht="15" x14ac:dyDescent="0.25">
      <c r="A17" s="7">
        <v>303115</v>
      </c>
      <c r="B17" s="12" t="s">
        <v>46</v>
      </c>
      <c r="C17" s="18">
        <v>48508987.670000002</v>
      </c>
      <c r="D17" s="13">
        <v>22208976.710000001</v>
      </c>
      <c r="E17" s="18">
        <v>14974616.710000001</v>
      </c>
      <c r="F17" s="13">
        <v>5745187.2400000002</v>
      </c>
      <c r="G17" s="13">
        <v>9393434.8900000006</v>
      </c>
      <c r="H17" s="13">
        <v>100831203.22</v>
      </c>
    </row>
    <row r="18" spans="1:8" ht="15" x14ac:dyDescent="0.25">
      <c r="A18" s="7">
        <v>303120</v>
      </c>
      <c r="B18" s="12" t="s">
        <v>47</v>
      </c>
      <c r="C18" s="18">
        <v>14577589.4</v>
      </c>
      <c r="D18" s="13">
        <v>6674089.8799999999</v>
      </c>
      <c r="E18" s="18">
        <v>4500069.46</v>
      </c>
      <c r="F18" s="13">
        <v>1726504.4</v>
      </c>
      <c r="G18" s="13">
        <v>2822850.85</v>
      </c>
      <c r="H18" s="13">
        <v>30301103.989999998</v>
      </c>
    </row>
    <row r="19" spans="1:8" ht="15" x14ac:dyDescent="0.25">
      <c r="A19" s="7">
        <v>303121</v>
      </c>
      <c r="B19" s="12" t="s">
        <v>48</v>
      </c>
      <c r="C19" s="18">
        <v>4071790.02</v>
      </c>
      <c r="D19" s="13">
        <v>315453.11</v>
      </c>
      <c r="E19" s="18">
        <v>1182717.8600000001</v>
      </c>
      <c r="F19" s="13">
        <v>81603.81</v>
      </c>
      <c r="G19" s="13">
        <v>133423</v>
      </c>
      <c r="H19" s="13">
        <v>5784987.7999999998</v>
      </c>
    </row>
    <row r="20" spans="1:8" ht="15" x14ac:dyDescent="0.25">
      <c r="A20" s="7" t="s">
        <v>588</v>
      </c>
      <c r="B20" s="17" t="s">
        <v>31</v>
      </c>
      <c r="C20" s="18">
        <v>189271010.59</v>
      </c>
      <c r="D20" s="18">
        <v>87904382.980000004</v>
      </c>
      <c r="E20" s="18">
        <v>36603334.409999996</v>
      </c>
      <c r="F20" s="18">
        <v>14073260.630000001</v>
      </c>
      <c r="G20" s="18">
        <v>22111754.75</v>
      </c>
      <c r="H20" s="18">
        <v>349963743.36000001</v>
      </c>
    </row>
    <row r="21" spans="1:8" ht="15" x14ac:dyDescent="0.25">
      <c r="B21" s="9" t="s">
        <v>30</v>
      </c>
    </row>
    <row r="22" spans="1:8" ht="15" x14ac:dyDescent="0.25">
      <c r="B22" s="16" t="s">
        <v>29</v>
      </c>
    </row>
    <row r="23" spans="1:8" ht="15" x14ac:dyDescent="0.25">
      <c r="B23" s="9" t="s">
        <v>28</v>
      </c>
    </row>
    <row r="24" spans="1:8" ht="15" x14ac:dyDescent="0.25">
      <c r="A24" s="7" t="s">
        <v>589</v>
      </c>
      <c r="B24" s="19" t="s">
        <v>49</v>
      </c>
    </row>
    <row r="25" spans="1:8" ht="15" x14ac:dyDescent="0.25">
      <c r="A25" s="7" t="s">
        <v>145</v>
      </c>
      <c r="B25" s="12" t="s">
        <v>50</v>
      </c>
      <c r="C25" s="13">
        <v>2339600</v>
      </c>
      <c r="D25" s="13">
        <v>1238317.1200000001</v>
      </c>
      <c r="E25" s="13">
        <v>0</v>
      </c>
      <c r="F25" s="13">
        <v>0</v>
      </c>
      <c r="G25" s="13">
        <v>0</v>
      </c>
      <c r="H25" s="13">
        <v>3577917.12</v>
      </c>
    </row>
    <row r="26" spans="1:8" ht="15" x14ac:dyDescent="0.25">
      <c r="A26" s="7" t="s">
        <v>146</v>
      </c>
      <c r="B26" s="12" t="s">
        <v>51</v>
      </c>
      <c r="C26" s="13">
        <v>89248694.459999993</v>
      </c>
      <c r="D26" s="13">
        <v>47238068.740000002</v>
      </c>
      <c r="E26" s="13">
        <v>0</v>
      </c>
      <c r="F26" s="13">
        <v>0</v>
      </c>
      <c r="G26" s="13">
        <v>0</v>
      </c>
      <c r="H26" s="13">
        <v>136486763.19999999</v>
      </c>
    </row>
    <row r="27" spans="1:8" ht="15" x14ac:dyDescent="0.25">
      <c r="A27" s="7">
        <v>312000</v>
      </c>
      <c r="B27" s="12" t="s">
        <v>52</v>
      </c>
      <c r="C27" s="13">
        <v>118566339.47</v>
      </c>
      <c r="D27" s="13">
        <v>62755482.630000003</v>
      </c>
      <c r="E27" s="13">
        <v>0</v>
      </c>
      <c r="F27" s="13">
        <v>0</v>
      </c>
      <c r="G27" s="13">
        <v>0</v>
      </c>
      <c r="H27" s="13">
        <v>181321822.09999999</v>
      </c>
    </row>
    <row r="28" spans="1:8" ht="15" x14ac:dyDescent="0.25">
      <c r="A28" s="7">
        <v>313000</v>
      </c>
      <c r="B28" s="12" t="s">
        <v>53</v>
      </c>
      <c r="C28" s="13">
        <v>4426.8999999999996</v>
      </c>
      <c r="D28" s="13">
        <v>2343.1</v>
      </c>
      <c r="E28" s="13">
        <v>0</v>
      </c>
      <c r="F28" s="13">
        <v>0</v>
      </c>
      <c r="G28" s="13">
        <v>0</v>
      </c>
      <c r="H28" s="13">
        <v>6770</v>
      </c>
    </row>
    <row r="29" spans="1:8" ht="15" x14ac:dyDescent="0.25">
      <c r="A29" s="7">
        <v>314000</v>
      </c>
      <c r="B29" s="12" t="s">
        <v>54</v>
      </c>
      <c r="C29" s="13">
        <v>40603231.659999996</v>
      </c>
      <c r="D29" s="13">
        <v>21490714.91</v>
      </c>
      <c r="E29" s="13">
        <v>0</v>
      </c>
      <c r="F29" s="13">
        <v>0</v>
      </c>
      <c r="G29" s="13">
        <v>0</v>
      </c>
      <c r="H29" s="13">
        <v>62093946.569999903</v>
      </c>
    </row>
    <row r="30" spans="1:8" ht="15" x14ac:dyDescent="0.25">
      <c r="A30" s="7">
        <v>315000</v>
      </c>
      <c r="B30" s="12" t="s">
        <v>55</v>
      </c>
      <c r="C30" s="13">
        <v>18743495.84</v>
      </c>
      <c r="D30" s="13">
        <v>9920666.6300000008</v>
      </c>
      <c r="E30" s="13">
        <v>0</v>
      </c>
      <c r="F30" s="13">
        <v>0</v>
      </c>
      <c r="G30" s="13">
        <v>0</v>
      </c>
      <c r="H30" s="13">
        <v>28664162.469999999</v>
      </c>
    </row>
    <row r="31" spans="1:8" ht="15" x14ac:dyDescent="0.25">
      <c r="A31" s="7">
        <v>316000</v>
      </c>
      <c r="B31" s="12" t="s">
        <v>56</v>
      </c>
      <c r="C31" s="13">
        <v>11911212.16</v>
      </c>
      <c r="D31" s="13">
        <v>6304435.7300000004</v>
      </c>
      <c r="E31" s="13">
        <v>0</v>
      </c>
      <c r="F31" s="13">
        <v>0</v>
      </c>
      <c r="G31" s="13">
        <v>0</v>
      </c>
      <c r="H31" s="13">
        <v>18215647.890000001</v>
      </c>
    </row>
    <row r="32" spans="1:8" ht="15" x14ac:dyDescent="0.25">
      <c r="A32" s="7" t="s">
        <v>166</v>
      </c>
      <c r="B32" s="20" t="s">
        <v>57</v>
      </c>
      <c r="C32" s="18">
        <v>281417000.49000001</v>
      </c>
      <c r="D32" s="18">
        <v>148950028.86000001</v>
      </c>
      <c r="E32" s="18">
        <v>0</v>
      </c>
      <c r="F32" s="18">
        <v>0</v>
      </c>
      <c r="G32" s="18">
        <v>0</v>
      </c>
      <c r="H32" s="18">
        <v>430367029.35000002</v>
      </c>
    </row>
    <row r="33" spans="1:8" ht="15" x14ac:dyDescent="0.25">
      <c r="B33" s="9" t="s">
        <v>27</v>
      </c>
    </row>
    <row r="34" spans="1:8" ht="15" x14ac:dyDescent="0.25">
      <c r="A34" s="7">
        <v>317000</v>
      </c>
      <c r="B34" s="12" t="s">
        <v>58</v>
      </c>
      <c r="C34" s="13">
        <v>9368756.4900000002</v>
      </c>
      <c r="D34" s="13">
        <v>4958749.99</v>
      </c>
      <c r="E34" s="13">
        <v>0</v>
      </c>
      <c r="F34" s="13">
        <v>0</v>
      </c>
      <c r="G34" s="13">
        <v>0</v>
      </c>
      <c r="H34" s="13">
        <v>14327506.48</v>
      </c>
    </row>
    <row r="35" spans="1:8" ht="15" x14ac:dyDescent="0.25">
      <c r="B35" s="9" t="s">
        <v>26</v>
      </c>
    </row>
    <row r="36" spans="1:8" ht="15" x14ac:dyDescent="0.25">
      <c r="A36" s="7" t="s">
        <v>589</v>
      </c>
      <c r="B36" s="19" t="s">
        <v>59</v>
      </c>
    </row>
    <row r="37" spans="1:8" ht="15" x14ac:dyDescent="0.25">
      <c r="A37" s="7" t="s">
        <v>147</v>
      </c>
      <c r="B37" s="12" t="s">
        <v>60</v>
      </c>
      <c r="C37" s="13">
        <v>41164730.909999996</v>
      </c>
      <c r="D37" s="13">
        <v>21787908.5</v>
      </c>
      <c r="E37" s="13">
        <v>0</v>
      </c>
      <c r="F37" s="13">
        <v>0</v>
      </c>
      <c r="G37" s="13">
        <v>0</v>
      </c>
      <c r="H37" s="13">
        <v>62952639.409999996</v>
      </c>
    </row>
    <row r="38" spans="1:8" ht="15" x14ac:dyDescent="0.25">
      <c r="A38" s="7" t="s">
        <v>148</v>
      </c>
      <c r="B38" s="12" t="s">
        <v>61</v>
      </c>
      <c r="C38" s="13">
        <v>54429511.619999997</v>
      </c>
      <c r="D38" s="13">
        <v>28808768.879999999</v>
      </c>
      <c r="E38" s="13">
        <v>0</v>
      </c>
      <c r="F38" s="13">
        <v>0</v>
      </c>
      <c r="G38" s="13">
        <v>0</v>
      </c>
      <c r="H38" s="13">
        <v>83238280.5</v>
      </c>
    </row>
    <row r="39" spans="1:8" ht="15" x14ac:dyDescent="0.25">
      <c r="A39" s="7" t="s">
        <v>149</v>
      </c>
      <c r="B39" s="12" t="s">
        <v>62</v>
      </c>
      <c r="C39" s="13">
        <v>123422467.3</v>
      </c>
      <c r="D39" s="13">
        <v>65325762.240000002</v>
      </c>
      <c r="E39" s="13">
        <v>0</v>
      </c>
      <c r="F39" s="13">
        <v>0</v>
      </c>
      <c r="G39" s="13">
        <v>0</v>
      </c>
      <c r="H39" s="13">
        <v>188748229.53999999</v>
      </c>
    </row>
    <row r="40" spans="1:8" ht="15" x14ac:dyDescent="0.25">
      <c r="A40" s="7">
        <v>333000</v>
      </c>
      <c r="B40" s="12" t="s">
        <v>63</v>
      </c>
      <c r="C40" s="13">
        <v>151382377.81</v>
      </c>
      <c r="D40" s="13">
        <v>80124546.510000005</v>
      </c>
      <c r="E40" s="13">
        <v>0</v>
      </c>
      <c r="F40" s="13">
        <v>0</v>
      </c>
      <c r="G40" s="13">
        <v>0</v>
      </c>
      <c r="H40" s="13">
        <v>231506924.31999999</v>
      </c>
    </row>
    <row r="41" spans="1:8" ht="15" x14ac:dyDescent="0.25">
      <c r="A41" s="7">
        <v>334000</v>
      </c>
      <c r="B41" s="12" t="s">
        <v>64</v>
      </c>
      <c r="C41" s="13">
        <v>42167138.5</v>
      </c>
      <c r="D41" s="13">
        <v>22318468.620000001</v>
      </c>
      <c r="E41" s="13">
        <v>0</v>
      </c>
      <c r="F41" s="13">
        <v>0</v>
      </c>
      <c r="G41" s="13">
        <v>0</v>
      </c>
      <c r="H41" s="13">
        <v>64485607.119999997</v>
      </c>
    </row>
    <row r="42" spans="1:8" ht="15" x14ac:dyDescent="0.25">
      <c r="A42" s="7" t="s">
        <v>150</v>
      </c>
      <c r="B42" s="12" t="s">
        <v>65</v>
      </c>
      <c r="C42" s="13">
        <v>8820055.3699999992</v>
      </c>
      <c r="D42" s="13">
        <v>4668330.2699999996</v>
      </c>
      <c r="E42" s="13">
        <v>0</v>
      </c>
      <c r="F42" s="13">
        <v>0</v>
      </c>
      <c r="G42" s="13">
        <v>0</v>
      </c>
      <c r="H42" s="13">
        <v>13488385.6399999</v>
      </c>
    </row>
    <row r="43" spans="1:8" ht="15" x14ac:dyDescent="0.25">
      <c r="A43" s="7">
        <v>336000</v>
      </c>
      <c r="B43" s="12" t="s">
        <v>66</v>
      </c>
      <c r="C43" s="13">
        <v>2475488.91</v>
      </c>
      <c r="D43" s="13">
        <v>1310241.18</v>
      </c>
      <c r="E43" s="13">
        <v>0</v>
      </c>
      <c r="F43" s="13">
        <v>0</v>
      </c>
      <c r="G43" s="13">
        <v>0</v>
      </c>
      <c r="H43" s="13">
        <v>3785730.09</v>
      </c>
    </row>
    <row r="44" spans="1:8" ht="15" x14ac:dyDescent="0.25">
      <c r="A44" s="7" t="s">
        <v>590</v>
      </c>
      <c r="B44" s="20" t="s">
        <v>67</v>
      </c>
      <c r="C44" s="18">
        <v>423861770.42000002</v>
      </c>
      <c r="D44" s="18">
        <v>224344026.19999999</v>
      </c>
      <c r="E44" s="18">
        <v>0</v>
      </c>
      <c r="F44" s="18">
        <v>0</v>
      </c>
      <c r="G44" s="18">
        <v>0</v>
      </c>
      <c r="H44" s="18">
        <v>648205796.62</v>
      </c>
    </row>
    <row r="45" spans="1:8" ht="15" x14ac:dyDescent="0.25">
      <c r="B45" s="9" t="s">
        <v>25</v>
      </c>
    </row>
    <row r="46" spans="1:8" ht="15" x14ac:dyDescent="0.25">
      <c r="A46" s="7" t="s">
        <v>589</v>
      </c>
      <c r="B46" s="19" t="s">
        <v>68</v>
      </c>
    </row>
    <row r="47" spans="1:8" ht="15" x14ac:dyDescent="0.25">
      <c r="A47" s="7">
        <v>304000</v>
      </c>
      <c r="B47" s="12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7628.34</v>
      </c>
      <c r="H47" s="13">
        <v>7628.34</v>
      </c>
    </row>
    <row r="48" spans="1:8" ht="15" x14ac:dyDescent="0.25">
      <c r="A48" s="7">
        <v>340200</v>
      </c>
      <c r="B48" s="12" t="s">
        <v>70</v>
      </c>
      <c r="C48" s="13">
        <v>591889.14</v>
      </c>
      <c r="D48" s="13">
        <v>313278.53000000003</v>
      </c>
      <c r="E48" s="13">
        <v>0</v>
      </c>
      <c r="F48" s="13">
        <v>0</v>
      </c>
      <c r="G48" s="13">
        <v>0</v>
      </c>
      <c r="H48" s="13">
        <v>905167.67</v>
      </c>
    </row>
    <row r="49" spans="1:8" ht="15" x14ac:dyDescent="0.25">
      <c r="A49" s="7">
        <v>341000</v>
      </c>
      <c r="B49" s="12" t="s">
        <v>71</v>
      </c>
      <c r="C49" s="13">
        <v>11172250.609999999</v>
      </c>
      <c r="D49" s="13">
        <v>5913313.8600000003</v>
      </c>
      <c r="E49" s="13">
        <v>0</v>
      </c>
      <c r="F49" s="13">
        <v>0</v>
      </c>
      <c r="G49" s="13">
        <v>0</v>
      </c>
      <c r="H49" s="13">
        <v>17085564.469999999</v>
      </c>
    </row>
    <row r="50" spans="1:8" ht="15" x14ac:dyDescent="0.25">
      <c r="A50" s="7">
        <v>342000</v>
      </c>
      <c r="B50" s="12" t="s">
        <v>72</v>
      </c>
      <c r="C50" s="13">
        <v>13986027.710000001</v>
      </c>
      <c r="D50" s="13">
        <v>7402606.2000000002</v>
      </c>
      <c r="E50" s="13">
        <v>0</v>
      </c>
      <c r="F50" s="13">
        <v>0</v>
      </c>
      <c r="G50" s="13">
        <v>0</v>
      </c>
      <c r="H50" s="13">
        <v>21388633.91</v>
      </c>
    </row>
    <row r="51" spans="1:8" ht="15" x14ac:dyDescent="0.25">
      <c r="A51" s="7">
        <v>343000</v>
      </c>
      <c r="B51" s="12" t="s">
        <v>73</v>
      </c>
      <c r="C51" s="13">
        <v>15578835.52</v>
      </c>
      <c r="D51" s="13">
        <v>8245656.79</v>
      </c>
      <c r="E51" s="13">
        <v>0</v>
      </c>
      <c r="F51" s="13">
        <v>0</v>
      </c>
      <c r="G51" s="13">
        <v>0</v>
      </c>
      <c r="H51" s="13">
        <v>23824492.309999999</v>
      </c>
    </row>
    <row r="52" spans="1:8" ht="15" x14ac:dyDescent="0.25">
      <c r="A52" s="7">
        <v>344000</v>
      </c>
      <c r="B52" s="12" t="s">
        <v>74</v>
      </c>
      <c r="C52" s="13">
        <v>143284823.93000001</v>
      </c>
      <c r="D52" s="13">
        <v>75838626.030000001</v>
      </c>
      <c r="E52" s="13">
        <v>0</v>
      </c>
      <c r="F52" s="13">
        <v>0</v>
      </c>
      <c r="G52" s="13">
        <v>0</v>
      </c>
      <c r="H52" s="13">
        <v>219123449.96000001</v>
      </c>
    </row>
    <row r="53" spans="1:8" ht="15" x14ac:dyDescent="0.25">
      <c r="A53" s="7">
        <v>344010</v>
      </c>
      <c r="B53" s="12" t="s">
        <v>75</v>
      </c>
      <c r="C53" s="13">
        <v>97869.1</v>
      </c>
      <c r="D53" s="13">
        <v>51800.72</v>
      </c>
      <c r="E53" s="13">
        <v>0</v>
      </c>
      <c r="F53" s="13">
        <v>0</v>
      </c>
      <c r="G53" s="13">
        <v>0</v>
      </c>
      <c r="H53" s="13">
        <v>149669.82</v>
      </c>
    </row>
    <row r="54" spans="1:8" ht="15" x14ac:dyDescent="0.25">
      <c r="A54" s="7">
        <v>345000</v>
      </c>
      <c r="B54" s="12" t="s">
        <v>76</v>
      </c>
      <c r="C54" s="13">
        <v>14111607.539999999</v>
      </c>
      <c r="D54" s="13">
        <v>7469073.8200000003</v>
      </c>
      <c r="E54" s="13">
        <v>0</v>
      </c>
      <c r="F54" s="13">
        <v>0</v>
      </c>
      <c r="G54" s="13">
        <v>0</v>
      </c>
      <c r="H54" s="13">
        <v>21580681.359999999</v>
      </c>
    </row>
    <row r="55" spans="1:8" ht="15" x14ac:dyDescent="0.25">
      <c r="A55" s="7">
        <v>345010</v>
      </c>
      <c r="B55" s="12" t="s">
        <v>77</v>
      </c>
      <c r="C55" s="13">
        <v>21715.63</v>
      </c>
      <c r="D55" s="13">
        <v>11493.78</v>
      </c>
      <c r="E55" s="13">
        <v>0</v>
      </c>
      <c r="F55" s="13">
        <v>0</v>
      </c>
      <c r="G55" s="13">
        <v>0</v>
      </c>
      <c r="H55" s="13">
        <v>33209.410000000003</v>
      </c>
    </row>
    <row r="56" spans="1:8" ht="15" x14ac:dyDescent="0.25">
      <c r="A56" s="7">
        <v>346000</v>
      </c>
      <c r="B56" s="12" t="s">
        <v>78</v>
      </c>
      <c r="C56" s="13">
        <v>1142438.77</v>
      </c>
      <c r="D56" s="13">
        <v>604676.65</v>
      </c>
      <c r="E56" s="13">
        <v>0</v>
      </c>
      <c r="F56" s="13">
        <v>0</v>
      </c>
      <c r="G56" s="13">
        <v>0</v>
      </c>
      <c r="H56" s="13">
        <v>1747115.42</v>
      </c>
    </row>
    <row r="57" spans="1:8" ht="15" x14ac:dyDescent="0.25">
      <c r="A57" s="7" t="s">
        <v>167</v>
      </c>
      <c r="B57" s="20" t="s">
        <v>79</v>
      </c>
      <c r="C57" s="18">
        <v>199987457.94999999</v>
      </c>
      <c r="D57" s="18">
        <v>105850526.38</v>
      </c>
      <c r="E57" s="18">
        <v>0</v>
      </c>
      <c r="F57" s="18">
        <v>0</v>
      </c>
      <c r="G57" s="18">
        <v>7628.34</v>
      </c>
      <c r="H57" s="18">
        <v>305845612.669999</v>
      </c>
    </row>
    <row r="58" spans="1:8" ht="15" x14ac:dyDescent="0.25">
      <c r="B58" s="9" t="s">
        <v>24</v>
      </c>
    </row>
    <row r="59" spans="1:8" ht="15" x14ac:dyDescent="0.25">
      <c r="A59" s="7" t="s">
        <v>588</v>
      </c>
      <c r="B59" s="17" t="s">
        <v>23</v>
      </c>
      <c r="C59" s="18">
        <v>905266228.86000001</v>
      </c>
      <c r="D59" s="18">
        <v>479144581.44</v>
      </c>
      <c r="E59" s="18">
        <v>0</v>
      </c>
      <c r="F59" s="18">
        <v>0</v>
      </c>
      <c r="G59" s="18">
        <v>7628.34</v>
      </c>
      <c r="H59" s="18">
        <v>1384418438.6399901</v>
      </c>
    </row>
    <row r="60" spans="1:8" ht="15" x14ac:dyDescent="0.25">
      <c r="B60" s="9" t="s">
        <v>22</v>
      </c>
    </row>
    <row r="61" spans="1:8" ht="15" x14ac:dyDescent="0.25">
      <c r="A61" s="7">
        <v>347000</v>
      </c>
      <c r="B61" s="12" t="s">
        <v>80</v>
      </c>
      <c r="C61" s="13">
        <v>229964.61</v>
      </c>
      <c r="D61" s="13">
        <v>121717.01</v>
      </c>
      <c r="E61" s="13">
        <v>0</v>
      </c>
      <c r="F61" s="13">
        <v>0</v>
      </c>
      <c r="G61" s="13">
        <v>0</v>
      </c>
      <c r="H61" s="13">
        <v>351681.62</v>
      </c>
    </row>
    <row r="62" spans="1:8" ht="15" x14ac:dyDescent="0.25">
      <c r="B62" s="9" t="s">
        <v>21</v>
      </c>
    </row>
    <row r="63" spans="1:8" ht="15" x14ac:dyDescent="0.25">
      <c r="A63" s="7" t="s">
        <v>592</v>
      </c>
      <c r="B63" s="16" t="s">
        <v>20</v>
      </c>
    </row>
    <row r="64" spans="1:8" ht="15" x14ac:dyDescent="0.25">
      <c r="A64" s="7">
        <v>350100</v>
      </c>
      <c r="B64" s="12" t="s">
        <v>81</v>
      </c>
      <c r="C64" s="13">
        <v>0</v>
      </c>
      <c r="D64" s="13">
        <v>0</v>
      </c>
      <c r="E64" s="13">
        <v>868579.52</v>
      </c>
      <c r="F64" s="13">
        <v>351103.57</v>
      </c>
      <c r="G64" s="13">
        <v>86918.11</v>
      </c>
      <c r="H64" s="13">
        <v>1306601.2</v>
      </c>
    </row>
    <row r="65" spans="1:8" ht="15" x14ac:dyDescent="0.25">
      <c r="A65" s="7">
        <v>350200</v>
      </c>
      <c r="B65" s="12" t="s">
        <v>82</v>
      </c>
      <c r="C65" s="13">
        <v>4684726.6100000003</v>
      </c>
      <c r="D65" s="13">
        <v>2479559.38</v>
      </c>
      <c r="E65" s="13">
        <v>41329.9</v>
      </c>
      <c r="F65" s="13">
        <v>18481.82</v>
      </c>
      <c r="G65" s="13">
        <v>0</v>
      </c>
      <c r="H65" s="13">
        <v>7224097.71</v>
      </c>
    </row>
    <row r="66" spans="1:8" ht="15" x14ac:dyDescent="0.25">
      <c r="A66" s="7">
        <v>350300</v>
      </c>
      <c r="B66" s="12" t="s">
        <v>83</v>
      </c>
      <c r="C66" s="13">
        <v>972719.35</v>
      </c>
      <c r="D66" s="13">
        <v>514846.56</v>
      </c>
      <c r="E66" s="13">
        <v>0</v>
      </c>
      <c r="F66" s="13">
        <v>0</v>
      </c>
      <c r="G66" s="13">
        <v>0</v>
      </c>
      <c r="H66" s="13">
        <v>1487565.91</v>
      </c>
    </row>
    <row r="67" spans="1:8" ht="15" x14ac:dyDescent="0.25">
      <c r="A67" s="7">
        <v>350400</v>
      </c>
      <c r="B67" s="12" t="s">
        <v>84</v>
      </c>
      <c r="C67" s="13">
        <v>13047442.380000001</v>
      </c>
      <c r="D67" s="13">
        <v>6905826.2800000003</v>
      </c>
      <c r="E67" s="13">
        <v>0</v>
      </c>
      <c r="F67" s="13">
        <v>0</v>
      </c>
      <c r="G67" s="13">
        <v>0</v>
      </c>
      <c r="H67" s="13">
        <v>19953268.66</v>
      </c>
    </row>
    <row r="68" spans="1:8" ht="15" x14ac:dyDescent="0.25">
      <c r="A68" s="7" t="s">
        <v>151</v>
      </c>
      <c r="B68" s="17" t="s">
        <v>85</v>
      </c>
      <c r="C68" s="13">
        <v>18704888.34</v>
      </c>
      <c r="D68" s="13">
        <v>9900232.2200000007</v>
      </c>
      <c r="E68" s="13">
        <v>909909.42</v>
      </c>
      <c r="F68" s="13">
        <v>369585.39</v>
      </c>
      <c r="G68" s="13">
        <v>86918.11</v>
      </c>
      <c r="H68" s="13">
        <v>29971533.48</v>
      </c>
    </row>
    <row r="69" spans="1:8" ht="15" x14ac:dyDescent="0.25">
      <c r="A69" s="7">
        <v>351000</v>
      </c>
      <c r="B69" s="12" t="s">
        <v>86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ht="15" x14ac:dyDescent="0.25">
      <c r="A70" s="7">
        <v>351100</v>
      </c>
      <c r="B70" s="12" t="s">
        <v>87</v>
      </c>
      <c r="C70" s="13">
        <v>0</v>
      </c>
      <c r="D70" s="13">
        <v>0</v>
      </c>
      <c r="E70" s="13">
        <v>1408678.93</v>
      </c>
      <c r="F70" s="13">
        <v>629930.23</v>
      </c>
      <c r="G70" s="13">
        <v>0</v>
      </c>
      <c r="H70" s="13">
        <v>2038609.16</v>
      </c>
    </row>
    <row r="71" spans="1:8" ht="15" x14ac:dyDescent="0.25">
      <c r="A71" s="7">
        <v>351200</v>
      </c>
      <c r="B71" s="12" t="s">
        <v>88</v>
      </c>
      <c r="C71" s="13">
        <v>0</v>
      </c>
      <c r="D71" s="13">
        <v>0</v>
      </c>
      <c r="E71" s="13">
        <v>190200.88</v>
      </c>
      <c r="F71" s="13">
        <v>85053.65</v>
      </c>
      <c r="G71" s="13">
        <v>264.37</v>
      </c>
      <c r="H71" s="13">
        <v>275518.90000000002</v>
      </c>
    </row>
    <row r="72" spans="1:8" ht="15" x14ac:dyDescent="0.25">
      <c r="A72" s="7">
        <v>351300</v>
      </c>
      <c r="B72" s="12" t="s">
        <v>89</v>
      </c>
      <c r="C72" s="13">
        <v>0</v>
      </c>
      <c r="D72" s="13">
        <v>0</v>
      </c>
      <c r="E72" s="13">
        <v>36519.4</v>
      </c>
      <c r="F72" s="13">
        <v>16330.67</v>
      </c>
      <c r="G72" s="13">
        <v>0</v>
      </c>
      <c r="H72" s="13">
        <v>52850.07</v>
      </c>
    </row>
    <row r="73" spans="1:8" ht="15" x14ac:dyDescent="0.25">
      <c r="A73" s="7">
        <v>351400</v>
      </c>
      <c r="B73" s="12" t="s">
        <v>90</v>
      </c>
      <c r="C73" s="13">
        <v>0</v>
      </c>
      <c r="D73" s="13">
        <v>0</v>
      </c>
      <c r="E73" s="13">
        <v>76173.34</v>
      </c>
      <c r="F73" s="13">
        <v>34063.040000000001</v>
      </c>
      <c r="G73" s="13">
        <v>144262.67000000001</v>
      </c>
      <c r="H73" s="13">
        <v>254499.05</v>
      </c>
    </row>
    <row r="74" spans="1:8" ht="15" x14ac:dyDescent="0.25">
      <c r="A74" s="7">
        <v>351410</v>
      </c>
      <c r="B74" s="12" t="s">
        <v>91</v>
      </c>
      <c r="C74" s="13">
        <v>0</v>
      </c>
      <c r="D74" s="13">
        <v>0</v>
      </c>
      <c r="E74" s="13">
        <v>42604.08</v>
      </c>
      <c r="F74" s="13">
        <v>19051.61</v>
      </c>
      <c r="G74" s="13">
        <v>0</v>
      </c>
      <c r="H74" s="13">
        <v>61655.69</v>
      </c>
    </row>
    <row r="75" spans="1:8" ht="15" x14ac:dyDescent="0.25">
      <c r="A75" s="7" t="s">
        <v>152</v>
      </c>
      <c r="B75" s="17" t="s">
        <v>92</v>
      </c>
      <c r="C75" s="13">
        <v>0</v>
      </c>
      <c r="D75" s="13">
        <v>0</v>
      </c>
      <c r="E75" s="13">
        <v>1754176.63</v>
      </c>
      <c r="F75" s="13">
        <v>784429.2</v>
      </c>
      <c r="G75" s="13">
        <v>144527.04000000001</v>
      </c>
      <c r="H75" s="13">
        <v>2683132.87</v>
      </c>
    </row>
    <row r="76" spans="1:8" ht="15" x14ac:dyDescent="0.25">
      <c r="A76" s="7">
        <v>352000</v>
      </c>
      <c r="B76" s="12" t="s">
        <v>93</v>
      </c>
      <c r="C76" s="13">
        <v>16736520.689999999</v>
      </c>
      <c r="D76" s="13">
        <v>8858403.1400000006</v>
      </c>
      <c r="E76" s="13">
        <v>9325878.1199999992</v>
      </c>
      <c r="F76" s="13">
        <v>4170327.56</v>
      </c>
      <c r="G76" s="13">
        <v>1020060.01</v>
      </c>
      <c r="H76" s="13">
        <v>40111189.519999899</v>
      </c>
    </row>
    <row r="77" spans="1:8" ht="15" x14ac:dyDescent="0.25">
      <c r="A77" s="7">
        <v>352100</v>
      </c>
      <c r="B77" s="12" t="s">
        <v>94</v>
      </c>
      <c r="C77" s="13">
        <v>0</v>
      </c>
      <c r="D77" s="13">
        <v>0</v>
      </c>
      <c r="E77" s="13">
        <v>124495.8</v>
      </c>
      <c r="F77" s="13">
        <v>55671.78</v>
      </c>
      <c r="G77" s="13">
        <v>0</v>
      </c>
      <c r="H77" s="13">
        <v>180167.58</v>
      </c>
    </row>
    <row r="78" spans="1:8" ht="15" x14ac:dyDescent="0.25">
      <c r="A78" s="7">
        <v>352200</v>
      </c>
      <c r="B78" s="12" t="s">
        <v>95</v>
      </c>
      <c r="C78" s="13">
        <v>0</v>
      </c>
      <c r="D78" s="13">
        <v>0</v>
      </c>
      <c r="E78" s="13">
        <v>140501.35</v>
      </c>
      <c r="F78" s="13">
        <v>62829.120000000003</v>
      </c>
      <c r="G78" s="13">
        <v>1464161.54</v>
      </c>
      <c r="H78" s="13">
        <v>1667492.01</v>
      </c>
    </row>
    <row r="79" spans="1:8" ht="15" x14ac:dyDescent="0.25">
      <c r="A79" s="7">
        <v>352300</v>
      </c>
      <c r="B79" s="12" t="s">
        <v>96</v>
      </c>
      <c r="C79" s="13">
        <v>0</v>
      </c>
      <c r="D79" s="13">
        <v>0</v>
      </c>
      <c r="E79" s="13">
        <v>3703546.07</v>
      </c>
      <c r="F79" s="13">
        <v>1656144.34</v>
      </c>
      <c r="G79" s="13">
        <v>450620.15</v>
      </c>
      <c r="H79" s="13">
        <v>5810310.5599999996</v>
      </c>
    </row>
    <row r="80" spans="1:8" ht="15" x14ac:dyDescent="0.25">
      <c r="A80" s="7" t="s">
        <v>153</v>
      </c>
      <c r="B80" s="17" t="s">
        <v>97</v>
      </c>
      <c r="C80" s="13">
        <v>16736520.689999999</v>
      </c>
      <c r="D80" s="13">
        <v>8858403.1400000006</v>
      </c>
      <c r="E80" s="13">
        <v>13294421.34</v>
      </c>
      <c r="F80" s="13">
        <v>5944972.7999999998</v>
      </c>
      <c r="G80" s="13">
        <v>2934841.7</v>
      </c>
      <c r="H80" s="13">
        <v>47769159.670000002</v>
      </c>
    </row>
    <row r="81" spans="1:8" ht="15" x14ac:dyDescent="0.25">
      <c r="A81" s="7">
        <v>353000</v>
      </c>
      <c r="B81" s="12" t="s">
        <v>98</v>
      </c>
      <c r="C81" s="13">
        <v>170193928.47999999</v>
      </c>
      <c r="D81" s="13">
        <v>90081233.590000004</v>
      </c>
      <c r="E81" s="13">
        <v>721733.69</v>
      </c>
      <c r="F81" s="13">
        <v>322743.43</v>
      </c>
      <c r="G81" s="13">
        <v>62303.99</v>
      </c>
      <c r="H81" s="13">
        <v>261381943.18000001</v>
      </c>
    </row>
    <row r="82" spans="1:8" ht="15" x14ac:dyDescent="0.25">
      <c r="A82" s="7">
        <v>353100</v>
      </c>
      <c r="B82" s="12" t="s">
        <v>183</v>
      </c>
      <c r="C82" s="13">
        <v>13157.15</v>
      </c>
      <c r="D82" s="13">
        <v>6963.89</v>
      </c>
      <c r="E82" s="13">
        <v>0</v>
      </c>
      <c r="F82" s="13">
        <v>0</v>
      </c>
      <c r="G82" s="13">
        <v>0</v>
      </c>
      <c r="H82" s="13">
        <v>20121.04</v>
      </c>
    </row>
    <row r="83" spans="1:8" ht="15" x14ac:dyDescent="0.25">
      <c r="A83" s="7" t="s">
        <v>594</v>
      </c>
      <c r="B83" s="17" t="s">
        <v>184</v>
      </c>
      <c r="C83" s="13">
        <v>170207085.63</v>
      </c>
      <c r="D83" s="13">
        <v>90088197.480000004</v>
      </c>
      <c r="E83" s="13">
        <v>721733.69</v>
      </c>
      <c r="F83" s="13">
        <v>322743.43</v>
      </c>
      <c r="G83" s="13">
        <v>62303.99</v>
      </c>
      <c r="H83" s="13">
        <v>261402064.22</v>
      </c>
    </row>
    <row r="84" spans="1:8" ht="15" x14ac:dyDescent="0.25">
      <c r="A84" s="7">
        <v>354000</v>
      </c>
      <c r="B84" s="12" t="s">
        <v>185</v>
      </c>
      <c r="C84" s="13">
        <v>11267698.619999999</v>
      </c>
      <c r="D84" s="13">
        <v>5963833.1500000004</v>
      </c>
      <c r="E84" s="13">
        <v>8749525.1199999992</v>
      </c>
      <c r="F84" s="13">
        <v>3912595.17</v>
      </c>
      <c r="G84" s="13">
        <v>2991258.41</v>
      </c>
      <c r="H84" s="13">
        <v>32884910.469999999</v>
      </c>
    </row>
    <row r="85" spans="1:8" ht="15" x14ac:dyDescent="0.25">
      <c r="A85" s="7">
        <v>355000</v>
      </c>
      <c r="B85" s="12" t="s">
        <v>186</v>
      </c>
      <c r="C85" s="13">
        <v>161880401.37</v>
      </c>
      <c r="D85" s="13">
        <v>85681001.549999997</v>
      </c>
      <c r="E85" s="13">
        <v>921016.83</v>
      </c>
      <c r="F85" s="13">
        <v>411858.47</v>
      </c>
      <c r="G85" s="13">
        <v>127196.28</v>
      </c>
      <c r="H85" s="13">
        <v>249021474.5</v>
      </c>
    </row>
    <row r="86" spans="1:8" ht="15" x14ac:dyDescent="0.25">
      <c r="A86" s="7">
        <v>356000</v>
      </c>
      <c r="B86" s="12" t="s">
        <v>187</v>
      </c>
      <c r="C86" s="13">
        <v>93276231.150000006</v>
      </c>
      <c r="D86" s="13">
        <v>49369786.82</v>
      </c>
      <c r="E86" s="13">
        <v>278965.42</v>
      </c>
      <c r="F86" s="13">
        <v>124747.2</v>
      </c>
      <c r="G86" s="13">
        <v>0</v>
      </c>
      <c r="H86" s="13">
        <v>143049730.58999899</v>
      </c>
    </row>
    <row r="87" spans="1:8" ht="15" x14ac:dyDescent="0.25">
      <c r="A87" s="7">
        <v>357000</v>
      </c>
      <c r="B87" s="12" t="s">
        <v>188</v>
      </c>
      <c r="C87" s="13">
        <v>2018464.02</v>
      </c>
      <c r="D87" s="13">
        <v>1068344.3899999999</v>
      </c>
      <c r="E87" s="13">
        <v>1812076.23</v>
      </c>
      <c r="F87" s="13">
        <v>810320.63</v>
      </c>
      <c r="G87" s="13">
        <v>132812.14000000001</v>
      </c>
      <c r="H87" s="13">
        <v>5842017.4100000001</v>
      </c>
    </row>
    <row r="88" spans="1:8" ht="15" x14ac:dyDescent="0.25">
      <c r="A88" s="7">
        <v>358000</v>
      </c>
      <c r="B88" s="12" t="s">
        <v>189</v>
      </c>
      <c r="C88" s="13">
        <v>1589522.45</v>
      </c>
      <c r="D88" s="13">
        <v>841311.7</v>
      </c>
      <c r="E88" s="13">
        <v>0</v>
      </c>
      <c r="F88" s="13">
        <v>0</v>
      </c>
      <c r="G88" s="13">
        <v>0</v>
      </c>
      <c r="H88" s="13">
        <v>2430834.15</v>
      </c>
    </row>
    <row r="89" spans="1:8" ht="15" x14ac:dyDescent="0.25">
      <c r="A89" s="7">
        <v>359000</v>
      </c>
      <c r="B89" s="12" t="s">
        <v>190</v>
      </c>
      <c r="C89" s="13">
        <v>1343181.97</v>
      </c>
      <c r="D89" s="13">
        <v>710927.17</v>
      </c>
      <c r="E89" s="13">
        <v>0</v>
      </c>
      <c r="F89" s="13">
        <v>0</v>
      </c>
      <c r="G89" s="13">
        <v>0</v>
      </c>
      <c r="H89" s="13">
        <v>2054109.14</v>
      </c>
    </row>
    <row r="90" spans="1:8" ht="15" x14ac:dyDescent="0.25">
      <c r="A90" s="7" t="s">
        <v>591</v>
      </c>
      <c r="B90" s="17" t="s">
        <v>191</v>
      </c>
      <c r="C90" s="18">
        <v>477023994.24000001</v>
      </c>
      <c r="D90" s="18">
        <v>252482037.62</v>
      </c>
      <c r="E90" s="18">
        <v>28441824.68</v>
      </c>
      <c r="F90" s="18">
        <v>12681252.289999999</v>
      </c>
      <c r="G90" s="18">
        <v>6479857.6699999999</v>
      </c>
      <c r="H90" s="18">
        <v>777108966.49999905</v>
      </c>
    </row>
    <row r="91" spans="1:8" ht="15" x14ac:dyDescent="0.25">
      <c r="A91" s="7" t="s">
        <v>591</v>
      </c>
      <c r="B91" s="12" t="s">
        <v>192</v>
      </c>
      <c r="C91" s="13">
        <v>477023994.24000001</v>
      </c>
      <c r="D91" s="13">
        <v>252482037.62</v>
      </c>
      <c r="E91" s="13">
        <v>0</v>
      </c>
      <c r="F91" s="13">
        <v>0</v>
      </c>
      <c r="G91" s="13">
        <v>0</v>
      </c>
      <c r="H91" s="13">
        <v>729506031.86000001</v>
      </c>
    </row>
    <row r="92" spans="1:8" ht="15" x14ac:dyDescent="0.25">
      <c r="A92" s="7" t="s">
        <v>593</v>
      </c>
      <c r="B92" s="12" t="s">
        <v>193</v>
      </c>
      <c r="C92" s="13">
        <v>0</v>
      </c>
      <c r="D92" s="13">
        <v>0</v>
      </c>
      <c r="E92" s="13">
        <v>28441824.68</v>
      </c>
      <c r="F92" s="13">
        <v>12681252.289999999</v>
      </c>
      <c r="G92" s="13">
        <v>6479857.6699999999</v>
      </c>
      <c r="H92" s="13">
        <v>47602934.640000001</v>
      </c>
    </row>
    <row r="93" spans="1:8" ht="15" x14ac:dyDescent="0.25">
      <c r="B93" s="9" t="s">
        <v>17</v>
      </c>
    </row>
    <row r="94" spans="1:8" ht="15" x14ac:dyDescent="0.25">
      <c r="B94" s="16" t="s">
        <v>194</v>
      </c>
    </row>
    <row r="95" spans="1:8" ht="15" x14ac:dyDescent="0.25">
      <c r="B95" s="9" t="s">
        <v>195</v>
      </c>
    </row>
    <row r="96" spans="1:8" ht="15" x14ac:dyDescent="0.25">
      <c r="A96" s="7" t="s">
        <v>595</v>
      </c>
      <c r="B96" s="16" t="s">
        <v>196</v>
      </c>
    </row>
    <row r="97" spans="1:8" ht="15" x14ac:dyDescent="0.25">
      <c r="A97" s="7">
        <v>360200</v>
      </c>
      <c r="B97" s="12" t="s">
        <v>197</v>
      </c>
      <c r="C97" s="13">
        <v>6104831.3399999999</v>
      </c>
      <c r="D97" s="13">
        <v>1470554.29</v>
      </c>
      <c r="E97" s="13">
        <v>0</v>
      </c>
      <c r="F97" s="13">
        <v>0</v>
      </c>
      <c r="G97" s="13">
        <v>0</v>
      </c>
      <c r="H97" s="13">
        <v>7575385.6299999999</v>
      </c>
    </row>
    <row r="98" spans="1:8" ht="15" x14ac:dyDescent="0.25">
      <c r="A98" s="7">
        <v>360400</v>
      </c>
      <c r="B98" s="12" t="s">
        <v>198</v>
      </c>
      <c r="C98" s="13">
        <v>341484.12</v>
      </c>
      <c r="D98" s="13">
        <v>2239718.5099999998</v>
      </c>
      <c r="E98" s="13">
        <v>0</v>
      </c>
      <c r="F98" s="13">
        <v>0</v>
      </c>
      <c r="G98" s="13">
        <v>0</v>
      </c>
      <c r="H98" s="13">
        <v>2581202.63</v>
      </c>
    </row>
    <row r="99" spans="1:8" ht="15" x14ac:dyDescent="0.25">
      <c r="A99" s="7">
        <v>360500</v>
      </c>
      <c r="B99" s="12" t="s">
        <v>199</v>
      </c>
      <c r="C99" s="13">
        <v>0</v>
      </c>
      <c r="D99" s="13">
        <v>367850</v>
      </c>
      <c r="E99" s="13">
        <v>0</v>
      </c>
      <c r="F99" s="13">
        <v>0</v>
      </c>
      <c r="G99" s="13">
        <v>0</v>
      </c>
      <c r="H99" s="13">
        <v>367850</v>
      </c>
    </row>
    <row r="100" spans="1:8" ht="15" x14ac:dyDescent="0.25">
      <c r="A100" s="7">
        <v>361000</v>
      </c>
      <c r="B100" s="12" t="s">
        <v>200</v>
      </c>
      <c r="C100" s="13">
        <v>20880783.199999999</v>
      </c>
      <c r="D100" s="13">
        <v>6470008.71</v>
      </c>
      <c r="E100" s="13">
        <v>0</v>
      </c>
      <c r="F100" s="13">
        <v>0</v>
      </c>
      <c r="G100" s="13">
        <v>0</v>
      </c>
      <c r="H100" s="13">
        <v>27350791.91</v>
      </c>
    </row>
    <row r="101" spans="1:8" ht="15" x14ac:dyDescent="0.25">
      <c r="A101" s="7">
        <v>362000</v>
      </c>
      <c r="B101" s="12" t="s">
        <v>201</v>
      </c>
      <c r="C101" s="13">
        <v>88444805.859999999</v>
      </c>
      <c r="D101" s="13">
        <v>45158449.960000001</v>
      </c>
      <c r="E101" s="13">
        <v>0</v>
      </c>
      <c r="F101" s="13">
        <v>0</v>
      </c>
      <c r="G101" s="13">
        <v>0</v>
      </c>
      <c r="H101" s="13">
        <v>133603255.81999999</v>
      </c>
    </row>
    <row r="102" spans="1:8" ht="15" x14ac:dyDescent="0.25">
      <c r="A102" s="7">
        <v>363000</v>
      </c>
      <c r="B102" s="12" t="s">
        <v>202</v>
      </c>
      <c r="C102" s="13">
        <v>2597845.27</v>
      </c>
      <c r="D102" s="13">
        <v>0</v>
      </c>
      <c r="E102" s="13">
        <v>0</v>
      </c>
      <c r="F102" s="13">
        <v>0</v>
      </c>
      <c r="G102" s="13">
        <v>0</v>
      </c>
      <c r="H102" s="13">
        <v>2597845.27</v>
      </c>
    </row>
    <row r="103" spans="1:8" ht="15" x14ac:dyDescent="0.25">
      <c r="A103" s="7">
        <v>364000</v>
      </c>
      <c r="B103" s="12" t="s">
        <v>203</v>
      </c>
      <c r="C103" s="13">
        <v>254870562.62</v>
      </c>
      <c r="D103" s="13">
        <v>138965302.53999999</v>
      </c>
      <c r="E103" s="13">
        <v>0</v>
      </c>
      <c r="F103" s="13">
        <v>0</v>
      </c>
      <c r="G103" s="13">
        <v>0</v>
      </c>
      <c r="H103" s="13">
        <v>393835865.15999901</v>
      </c>
    </row>
    <row r="104" spans="1:8" ht="15" x14ac:dyDescent="0.25">
      <c r="A104" s="7">
        <v>365000</v>
      </c>
      <c r="B104" s="12" t="s">
        <v>204</v>
      </c>
      <c r="C104" s="13">
        <v>164713325.31</v>
      </c>
      <c r="D104" s="13">
        <v>94461512.579999998</v>
      </c>
      <c r="E104" s="13">
        <v>0</v>
      </c>
      <c r="F104" s="13">
        <v>0</v>
      </c>
      <c r="G104" s="13">
        <v>0</v>
      </c>
      <c r="H104" s="13">
        <v>259174837.88999999</v>
      </c>
    </row>
    <row r="105" spans="1:8" ht="15" x14ac:dyDescent="0.25">
      <c r="A105" s="7">
        <v>366000</v>
      </c>
      <c r="B105" s="12" t="s">
        <v>205</v>
      </c>
      <c r="C105" s="13">
        <v>76004030.730000004</v>
      </c>
      <c r="D105" s="13">
        <v>39644002.909999996</v>
      </c>
      <c r="E105" s="13">
        <v>0</v>
      </c>
      <c r="F105" s="13">
        <v>0</v>
      </c>
      <c r="G105" s="13">
        <v>0</v>
      </c>
      <c r="H105" s="13">
        <v>115648033.64</v>
      </c>
    </row>
    <row r="106" spans="1:8" ht="15" x14ac:dyDescent="0.25">
      <c r="A106" s="7">
        <v>367000</v>
      </c>
      <c r="B106" s="12" t="s">
        <v>206</v>
      </c>
      <c r="C106" s="13">
        <v>133577909.47</v>
      </c>
      <c r="D106" s="13">
        <v>68946768.569999993</v>
      </c>
      <c r="E106" s="13">
        <v>0</v>
      </c>
      <c r="F106" s="13">
        <v>0</v>
      </c>
      <c r="G106" s="13">
        <v>0</v>
      </c>
      <c r="H106" s="13">
        <v>202524678.03999999</v>
      </c>
    </row>
    <row r="107" spans="1:8" ht="15" x14ac:dyDescent="0.25">
      <c r="A107" s="7">
        <v>368000</v>
      </c>
      <c r="B107" s="12" t="s">
        <v>207</v>
      </c>
      <c r="C107" s="13">
        <v>180442115.46000001</v>
      </c>
      <c r="D107" s="13">
        <v>81462417.530000001</v>
      </c>
      <c r="E107" s="13">
        <v>0</v>
      </c>
      <c r="F107" s="13">
        <v>0</v>
      </c>
      <c r="G107" s="13">
        <v>0</v>
      </c>
      <c r="H107" s="13">
        <v>261904532.99000001</v>
      </c>
    </row>
    <row r="108" spans="1:8" ht="15" x14ac:dyDescent="0.25">
      <c r="A108" s="7" t="s">
        <v>154</v>
      </c>
      <c r="B108" s="12" t="s">
        <v>208</v>
      </c>
      <c r="C108" s="13">
        <v>111541307.8</v>
      </c>
      <c r="D108" s="13">
        <v>58325879.369999997</v>
      </c>
      <c r="E108" s="13">
        <v>0</v>
      </c>
      <c r="F108" s="13">
        <v>0</v>
      </c>
      <c r="G108" s="13">
        <v>0</v>
      </c>
      <c r="H108" s="13">
        <v>169867187.16999999</v>
      </c>
    </row>
    <row r="109" spans="1:8" ht="15" x14ac:dyDescent="0.25">
      <c r="A109" s="7" t="s">
        <v>155</v>
      </c>
      <c r="B109" s="12" t="s">
        <v>209</v>
      </c>
      <c r="C109" s="13">
        <v>28007591.050000001</v>
      </c>
      <c r="D109" s="13">
        <v>22996853.010000002</v>
      </c>
      <c r="E109" s="13">
        <v>0</v>
      </c>
      <c r="F109" s="13">
        <v>0</v>
      </c>
      <c r="G109" s="13">
        <v>0</v>
      </c>
      <c r="H109" s="13">
        <v>51004444.060000002</v>
      </c>
    </row>
    <row r="110" spans="1:8" ht="15" x14ac:dyDescent="0.25">
      <c r="A110" s="7" t="s">
        <v>156</v>
      </c>
      <c r="B110" s="12" t="s">
        <v>210</v>
      </c>
      <c r="C110" s="13">
        <v>1419869.28</v>
      </c>
      <c r="D110" s="13">
        <v>0</v>
      </c>
      <c r="E110" s="13">
        <v>0</v>
      </c>
      <c r="F110" s="13">
        <v>0</v>
      </c>
      <c r="G110" s="13">
        <v>0</v>
      </c>
      <c r="H110" s="13">
        <v>1419869.28</v>
      </c>
    </row>
    <row r="111" spans="1:8" ht="15" x14ac:dyDescent="0.25">
      <c r="A111" s="7" t="s">
        <v>157</v>
      </c>
      <c r="B111" s="12" t="s">
        <v>211</v>
      </c>
      <c r="C111" s="13">
        <v>40185041.710000001</v>
      </c>
      <c r="D111" s="13">
        <v>21146282.5</v>
      </c>
      <c r="E111" s="13">
        <v>0</v>
      </c>
      <c r="F111" s="13">
        <v>0</v>
      </c>
      <c r="G111" s="13">
        <v>0</v>
      </c>
      <c r="H111" s="13">
        <v>61331324.210000001</v>
      </c>
    </row>
    <row r="112" spans="1:8" ht="15" x14ac:dyDescent="0.25">
      <c r="A112" s="7" t="s">
        <v>596</v>
      </c>
      <c r="B112" s="17" t="s">
        <v>212</v>
      </c>
      <c r="C112" s="18">
        <v>1109131503.22</v>
      </c>
      <c r="D112" s="18">
        <v>581655600.48000002</v>
      </c>
      <c r="E112" s="18">
        <v>0</v>
      </c>
      <c r="F112" s="18">
        <v>0</v>
      </c>
      <c r="G112" s="18">
        <v>0</v>
      </c>
      <c r="H112" s="18">
        <v>1690787103.7</v>
      </c>
    </row>
    <row r="113" spans="1:8" ht="15" x14ac:dyDescent="0.25">
      <c r="B113" s="9" t="s">
        <v>15</v>
      </c>
    </row>
    <row r="114" spans="1:8" ht="15" x14ac:dyDescent="0.25">
      <c r="A114" s="7">
        <v>374000</v>
      </c>
      <c r="B114" s="12" t="s">
        <v>213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</row>
    <row r="115" spans="1:8" ht="15" x14ac:dyDescent="0.25">
      <c r="B115" s="9" t="s">
        <v>214</v>
      </c>
    </row>
    <row r="116" spans="1:8" ht="15" x14ac:dyDescent="0.25">
      <c r="A116" s="7" t="s">
        <v>595</v>
      </c>
      <c r="B116" s="16" t="s">
        <v>215</v>
      </c>
    </row>
    <row r="117" spans="1:8" ht="15" x14ac:dyDescent="0.25">
      <c r="A117" s="7">
        <v>374200</v>
      </c>
      <c r="B117" s="12" t="s">
        <v>216</v>
      </c>
      <c r="C117" s="13">
        <v>0</v>
      </c>
      <c r="D117" s="13">
        <v>0</v>
      </c>
      <c r="E117" s="13">
        <v>63925.05</v>
      </c>
      <c r="F117" s="13">
        <v>24669.65</v>
      </c>
      <c r="G117" s="13">
        <v>217880.68</v>
      </c>
      <c r="H117" s="13">
        <v>306475.38</v>
      </c>
    </row>
    <row r="118" spans="1:8" ht="15" x14ac:dyDescent="0.25">
      <c r="A118" s="7">
        <v>374400</v>
      </c>
      <c r="B118" s="12" t="s">
        <v>217</v>
      </c>
      <c r="C118" s="13">
        <v>0</v>
      </c>
      <c r="D118" s="13">
        <v>0</v>
      </c>
      <c r="E118" s="13">
        <v>197251.86</v>
      </c>
      <c r="F118" s="13">
        <v>105659.34</v>
      </c>
      <c r="G118" s="13">
        <v>410772.41</v>
      </c>
      <c r="H118" s="13">
        <v>713683.60999999905</v>
      </c>
    </row>
    <row r="119" spans="1:8" ht="15" x14ac:dyDescent="0.25">
      <c r="A119" s="7">
        <v>375000</v>
      </c>
      <c r="B119" s="12" t="s">
        <v>218</v>
      </c>
      <c r="C119" s="13">
        <v>0</v>
      </c>
      <c r="D119" s="13">
        <v>0</v>
      </c>
      <c r="E119" s="13">
        <v>653291.82999999996</v>
      </c>
      <c r="F119" s="13">
        <v>381259.1</v>
      </c>
      <c r="G119" s="13">
        <v>431098.32</v>
      </c>
      <c r="H119" s="13">
        <v>1465649.25</v>
      </c>
    </row>
    <row r="120" spans="1:8" ht="15" x14ac:dyDescent="0.25">
      <c r="A120" s="7">
        <v>376000</v>
      </c>
      <c r="B120" s="12" t="s">
        <v>219</v>
      </c>
      <c r="C120" s="13">
        <v>0</v>
      </c>
      <c r="D120" s="13">
        <v>0</v>
      </c>
      <c r="E120" s="13">
        <v>226876000.15000001</v>
      </c>
      <c r="F120" s="13">
        <v>117520420.58</v>
      </c>
      <c r="G120" s="13">
        <v>221604356.38999999</v>
      </c>
      <c r="H120" s="13">
        <v>566000777.12</v>
      </c>
    </row>
    <row r="121" spans="1:8" ht="15" x14ac:dyDescent="0.25">
      <c r="A121" s="7">
        <v>378000</v>
      </c>
      <c r="B121" s="12" t="s">
        <v>220</v>
      </c>
      <c r="C121" s="13">
        <v>0</v>
      </c>
      <c r="D121" s="13">
        <v>0</v>
      </c>
      <c r="E121" s="13">
        <v>3832056.66</v>
      </c>
      <c r="F121" s="13">
        <v>2315933.42</v>
      </c>
      <c r="G121" s="13">
        <v>5747313.3099999996</v>
      </c>
      <c r="H121" s="13">
        <v>11895303.390000001</v>
      </c>
    </row>
    <row r="122" spans="1:8" ht="15" x14ac:dyDescent="0.25">
      <c r="A122" s="7">
        <v>379000</v>
      </c>
      <c r="B122" s="12" t="s">
        <v>221</v>
      </c>
      <c r="C122" s="13">
        <v>0</v>
      </c>
      <c r="D122" s="13">
        <v>0</v>
      </c>
      <c r="E122" s="13">
        <v>2129790.73</v>
      </c>
      <c r="F122" s="13">
        <v>4425365.4400000004</v>
      </c>
      <c r="G122" s="13">
        <v>2221576.06</v>
      </c>
      <c r="H122" s="13">
        <v>8776732.2300000004</v>
      </c>
    </row>
    <row r="123" spans="1:8" ht="15" x14ac:dyDescent="0.25">
      <c r="A123" s="7">
        <v>380000</v>
      </c>
      <c r="B123" s="12" t="s">
        <v>222</v>
      </c>
      <c r="C123" s="13">
        <v>0</v>
      </c>
      <c r="D123" s="13">
        <v>0</v>
      </c>
      <c r="E123" s="13">
        <v>169033174.59</v>
      </c>
      <c r="F123" s="13">
        <v>76900224.640000001</v>
      </c>
      <c r="G123" s="13">
        <v>101490839.09</v>
      </c>
      <c r="H123" s="13">
        <v>347424238.31999999</v>
      </c>
    </row>
    <row r="124" spans="1:8" ht="15" x14ac:dyDescent="0.25">
      <c r="A124" s="7" t="s">
        <v>158</v>
      </c>
      <c r="B124" s="12" t="s">
        <v>223</v>
      </c>
      <c r="C124" s="13">
        <v>0</v>
      </c>
      <c r="D124" s="13">
        <v>0</v>
      </c>
      <c r="E124" s="13">
        <v>57191209.299999997</v>
      </c>
      <c r="F124" s="13">
        <v>24261480.510000002</v>
      </c>
      <c r="G124" s="13">
        <v>45416321.57</v>
      </c>
      <c r="H124" s="13">
        <v>126869011.38</v>
      </c>
    </row>
    <row r="125" spans="1:8" ht="15" x14ac:dyDescent="0.25">
      <c r="A125" s="7" t="s">
        <v>597</v>
      </c>
      <c r="B125" s="9" t="s">
        <v>224</v>
      </c>
    </row>
    <row r="126" spans="1:8" ht="15" x14ac:dyDescent="0.25">
      <c r="A126" s="7">
        <v>382000</v>
      </c>
      <c r="B126" s="12" t="s">
        <v>225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</row>
    <row r="127" spans="1:8" ht="15" x14ac:dyDescent="0.25">
      <c r="A127" s="7">
        <v>383000</v>
      </c>
      <c r="B127" s="12" t="s">
        <v>226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</row>
    <row r="128" spans="1:8" ht="15" x14ac:dyDescent="0.25">
      <c r="A128" s="7">
        <v>384000</v>
      </c>
      <c r="B128" s="12" t="s">
        <v>227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</row>
    <row r="129" spans="1:8" ht="15" x14ac:dyDescent="0.25">
      <c r="B129" s="9" t="s">
        <v>228</v>
      </c>
    </row>
    <row r="130" spans="1:8" ht="15" x14ac:dyDescent="0.25">
      <c r="A130" s="7">
        <v>385000</v>
      </c>
      <c r="B130" s="12" t="s">
        <v>229</v>
      </c>
      <c r="C130" s="13">
        <v>0</v>
      </c>
      <c r="D130" s="13">
        <v>0</v>
      </c>
      <c r="E130" s="13">
        <v>2659130.39</v>
      </c>
      <c r="F130" s="13">
        <v>820137.74</v>
      </c>
      <c r="G130" s="13">
        <v>1785840.76</v>
      </c>
      <c r="H130" s="13">
        <v>5265108.8899999997</v>
      </c>
    </row>
    <row r="131" spans="1:8" ht="15" x14ac:dyDescent="0.25">
      <c r="A131" s="7">
        <v>387000</v>
      </c>
      <c r="B131" s="12" t="s">
        <v>230</v>
      </c>
      <c r="C131" s="13">
        <v>0</v>
      </c>
      <c r="D131" s="13">
        <v>0</v>
      </c>
      <c r="E131" s="13">
        <v>0</v>
      </c>
      <c r="F131" s="13">
        <v>0</v>
      </c>
      <c r="G131" s="13">
        <v>539.29</v>
      </c>
      <c r="H131" s="13">
        <v>539.29</v>
      </c>
    </row>
    <row r="132" spans="1:8" ht="15" x14ac:dyDescent="0.25">
      <c r="A132" s="7" t="s">
        <v>598</v>
      </c>
      <c r="B132" s="17" t="s">
        <v>231</v>
      </c>
      <c r="C132" s="18">
        <v>0</v>
      </c>
      <c r="D132" s="18">
        <v>0</v>
      </c>
      <c r="E132" s="18">
        <v>462635830.56</v>
      </c>
      <c r="F132" s="18">
        <v>226755150.41999999</v>
      </c>
      <c r="G132" s="18">
        <v>379326537.88</v>
      </c>
      <c r="H132" s="18">
        <v>1068717518.86</v>
      </c>
    </row>
    <row r="133" spans="1:8" ht="15" x14ac:dyDescent="0.25">
      <c r="B133" s="9" t="s">
        <v>14</v>
      </c>
    </row>
    <row r="134" spans="1:8" ht="15" x14ac:dyDescent="0.25">
      <c r="A134" s="7" t="s">
        <v>588</v>
      </c>
      <c r="B134" s="17" t="s">
        <v>232</v>
      </c>
      <c r="C134" s="18">
        <v>1109131503.22</v>
      </c>
      <c r="D134" s="18">
        <v>581655600.48000002</v>
      </c>
      <c r="E134" s="18">
        <v>462635830.56</v>
      </c>
      <c r="F134" s="18">
        <v>226755150.41999999</v>
      </c>
      <c r="G134" s="18">
        <v>379326537.88</v>
      </c>
      <c r="H134" s="18">
        <v>2759504622.5599999</v>
      </c>
    </row>
    <row r="135" spans="1:8" ht="15" x14ac:dyDescent="0.25">
      <c r="B135" s="9" t="s">
        <v>233</v>
      </c>
    </row>
    <row r="136" spans="1:8" ht="15" x14ac:dyDescent="0.25">
      <c r="B136" s="16" t="s">
        <v>234</v>
      </c>
    </row>
    <row r="137" spans="1:8" ht="15" x14ac:dyDescent="0.25">
      <c r="A137" s="7" t="s">
        <v>159</v>
      </c>
      <c r="B137" s="12" t="s">
        <v>235</v>
      </c>
      <c r="C137" s="13">
        <v>5770910.5800000001</v>
      </c>
      <c r="D137" s="13">
        <v>2983407.88</v>
      </c>
      <c r="E137" s="13">
        <v>4443805</v>
      </c>
      <c r="F137" s="13">
        <v>685268.25</v>
      </c>
      <c r="G137" s="13">
        <v>1774235.72</v>
      </c>
      <c r="H137" s="13">
        <v>15657627.43</v>
      </c>
    </row>
    <row r="138" spans="1:8" ht="15" x14ac:dyDescent="0.25">
      <c r="A138" s="7" t="s">
        <v>160</v>
      </c>
      <c r="B138" s="12" t="s">
        <v>236</v>
      </c>
      <c r="C138" s="13">
        <v>66356030.950000003</v>
      </c>
      <c r="D138" s="13">
        <v>35680147.399999999</v>
      </c>
      <c r="E138" s="13">
        <v>27043944.530000001</v>
      </c>
      <c r="F138" s="13">
        <v>8345053.4100000001</v>
      </c>
      <c r="G138" s="13">
        <v>13539556.57</v>
      </c>
      <c r="H138" s="13">
        <v>150964732.859999</v>
      </c>
    </row>
    <row r="139" spans="1:8" ht="15" x14ac:dyDescent="0.25">
      <c r="A139" s="7" t="s">
        <v>161</v>
      </c>
      <c r="B139" s="12" t="s">
        <v>237</v>
      </c>
      <c r="C139" s="13">
        <v>39176379.600000001</v>
      </c>
      <c r="D139" s="13">
        <v>17054574.050000001</v>
      </c>
      <c r="E139" s="13">
        <v>11748534.08</v>
      </c>
      <c r="F139" s="13">
        <v>4315983.2300000004</v>
      </c>
      <c r="G139" s="13">
        <v>7017176.8600000003</v>
      </c>
      <c r="H139" s="13">
        <v>79312647.819999993</v>
      </c>
    </row>
    <row r="140" spans="1:8" ht="15" x14ac:dyDescent="0.25">
      <c r="A140" s="7" t="s">
        <v>162</v>
      </c>
      <c r="B140" s="12" t="s">
        <v>238</v>
      </c>
      <c r="C140" s="13">
        <v>36774422.759999998</v>
      </c>
      <c r="D140" s="13">
        <v>16066753.74</v>
      </c>
      <c r="E140" s="13">
        <v>11976974.65</v>
      </c>
      <c r="F140" s="13">
        <v>3673899.83</v>
      </c>
      <c r="G140" s="13">
        <v>4338661.01</v>
      </c>
      <c r="H140" s="13">
        <v>72830711.989999995</v>
      </c>
    </row>
    <row r="141" spans="1:8" ht="15" x14ac:dyDescent="0.25">
      <c r="A141" s="7">
        <v>393000</v>
      </c>
      <c r="B141" s="12" t="s">
        <v>239</v>
      </c>
      <c r="C141" s="13">
        <v>2801636.66</v>
      </c>
      <c r="D141" s="13">
        <v>1343297.12</v>
      </c>
      <c r="E141" s="13">
        <v>850321.88</v>
      </c>
      <c r="F141" s="13">
        <v>311923.65999999997</v>
      </c>
      <c r="G141" s="13">
        <v>25641.32</v>
      </c>
      <c r="H141" s="13">
        <v>5332820.6399999997</v>
      </c>
    </row>
    <row r="142" spans="1:8" ht="15" x14ac:dyDescent="0.25">
      <c r="A142" s="7">
        <v>394000</v>
      </c>
      <c r="B142" s="12" t="s">
        <v>240</v>
      </c>
      <c r="C142" s="13">
        <v>10057159.380000001</v>
      </c>
      <c r="D142" s="13">
        <v>5240669.72</v>
      </c>
      <c r="E142" s="13">
        <v>6345552.4199999999</v>
      </c>
      <c r="F142" s="13">
        <v>2238948.11</v>
      </c>
      <c r="G142" s="13">
        <v>3513504.85</v>
      </c>
      <c r="H142" s="13">
        <v>27395834.48</v>
      </c>
    </row>
    <row r="143" spans="1:8" ht="15" x14ac:dyDescent="0.25">
      <c r="A143" s="7">
        <v>394100</v>
      </c>
      <c r="B143" s="12" t="s">
        <v>241</v>
      </c>
      <c r="C143" s="13">
        <v>78089.39</v>
      </c>
      <c r="D143" s="13">
        <v>35751.839999999997</v>
      </c>
      <c r="E143" s="13">
        <v>0</v>
      </c>
      <c r="F143" s="13">
        <v>0</v>
      </c>
      <c r="G143" s="13">
        <v>0</v>
      </c>
      <c r="H143" s="13">
        <v>113841.23</v>
      </c>
    </row>
    <row r="144" spans="1:8" ht="15" x14ac:dyDescent="0.25">
      <c r="A144" s="7" t="s">
        <v>163</v>
      </c>
      <c r="B144" s="12" t="s">
        <v>242</v>
      </c>
      <c r="C144" s="13">
        <v>1600238.52</v>
      </c>
      <c r="D144" s="13">
        <v>613951.47</v>
      </c>
      <c r="E144" s="13">
        <v>337954.9</v>
      </c>
      <c r="F144" s="13">
        <v>127325.24</v>
      </c>
      <c r="G144" s="13">
        <v>206166.23</v>
      </c>
      <c r="H144" s="13">
        <v>2885636.36</v>
      </c>
    </row>
    <row r="145" spans="1:8" ht="15" x14ac:dyDescent="0.25">
      <c r="A145" s="7" t="s">
        <v>164</v>
      </c>
      <c r="B145" s="12" t="s">
        <v>243</v>
      </c>
      <c r="C145" s="13">
        <v>20897406.239999998</v>
      </c>
      <c r="D145" s="13">
        <v>12695763.58</v>
      </c>
      <c r="E145" s="13">
        <v>3221764.39</v>
      </c>
      <c r="F145" s="13">
        <v>1225590.28</v>
      </c>
      <c r="G145" s="13">
        <v>93067.02</v>
      </c>
      <c r="H145" s="13">
        <v>38133591.509999998</v>
      </c>
    </row>
    <row r="146" spans="1:8" ht="15" x14ac:dyDescent="0.25">
      <c r="A146" s="7" t="s">
        <v>165</v>
      </c>
      <c r="B146" s="12" t="s">
        <v>244</v>
      </c>
      <c r="C146" s="13">
        <v>76713534.609999999</v>
      </c>
      <c r="D146" s="13">
        <v>38492354.289999999</v>
      </c>
      <c r="E146" s="13">
        <v>11412293.710000001</v>
      </c>
      <c r="F146" s="13">
        <v>5191674.84</v>
      </c>
      <c r="G146" s="13">
        <v>6574032.6299999999</v>
      </c>
      <c r="H146" s="13">
        <v>138383890.08000001</v>
      </c>
    </row>
    <row r="147" spans="1:8" ht="15" x14ac:dyDescent="0.25">
      <c r="A147" s="7">
        <v>398000</v>
      </c>
      <c r="B147" s="12" t="s">
        <v>245</v>
      </c>
      <c r="C147" s="13">
        <v>322747.17</v>
      </c>
      <c r="D147" s="13">
        <v>160607.04000000001</v>
      </c>
      <c r="E147" s="13">
        <v>69043.06</v>
      </c>
      <c r="F147" s="13">
        <v>28239.85</v>
      </c>
      <c r="G147" s="13">
        <v>45394.83</v>
      </c>
      <c r="H147" s="13">
        <v>626031.94999999995</v>
      </c>
    </row>
    <row r="148" spans="1:8" ht="15" x14ac:dyDescent="0.25">
      <c r="A148" s="7" t="s">
        <v>588</v>
      </c>
      <c r="B148" s="17" t="s">
        <v>246</v>
      </c>
      <c r="C148" s="18">
        <v>260548555.86000001</v>
      </c>
      <c r="D148" s="18">
        <v>130367278.13</v>
      </c>
      <c r="E148" s="18">
        <v>77450188.620000005</v>
      </c>
      <c r="F148" s="18">
        <v>26143906.699999999</v>
      </c>
      <c r="G148" s="18">
        <v>37127437.039999999</v>
      </c>
      <c r="H148" s="18">
        <v>531637366.35000002</v>
      </c>
    </row>
    <row r="149" spans="1:8" ht="15" x14ac:dyDescent="0.25">
      <c r="B149" s="9" t="s">
        <v>10</v>
      </c>
    </row>
    <row r="150" spans="1:8" ht="15" x14ac:dyDescent="0.25">
      <c r="A150" s="7">
        <v>399100</v>
      </c>
      <c r="B150" s="12" t="s">
        <v>247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</row>
    <row r="151" spans="1:8" ht="15" x14ac:dyDescent="0.25">
      <c r="B151" s="9" t="s">
        <v>248</v>
      </c>
    </row>
    <row r="152" spans="1:8" ht="15" x14ac:dyDescent="0.25">
      <c r="B152" s="9" t="s">
        <v>249</v>
      </c>
    </row>
    <row r="153" spans="1:8" ht="15" x14ac:dyDescent="0.25">
      <c r="A153" s="7" t="s">
        <v>599</v>
      </c>
      <c r="B153" s="17" t="s">
        <v>250</v>
      </c>
      <c r="C153" s="18">
        <v>2941241292.77</v>
      </c>
      <c r="D153" s="18">
        <v>1531553880.6500001</v>
      </c>
      <c r="E153" s="18">
        <v>605131178.26999998</v>
      </c>
      <c r="F153" s="18">
        <v>279653570.04000002</v>
      </c>
      <c r="G153" s="18">
        <v>445053215.68000001</v>
      </c>
      <c r="H153" s="18">
        <v>5802633137.4099998</v>
      </c>
    </row>
    <row r="154" spans="1:8" ht="15" x14ac:dyDescent="0.25">
      <c r="A154" s="7" t="s">
        <v>600</v>
      </c>
      <c r="B154" s="12" t="s">
        <v>251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</row>
    <row r="155" spans="1:8" ht="15" x14ac:dyDescent="0.25">
      <c r="A155" s="7" t="s">
        <v>599</v>
      </c>
      <c r="B155" s="17" t="s">
        <v>252</v>
      </c>
      <c r="C155" s="18">
        <v>2941241292.77</v>
      </c>
      <c r="D155" s="18">
        <v>1531553880.6500001</v>
      </c>
      <c r="E155" s="18">
        <v>605131178.26999998</v>
      </c>
      <c r="F155" s="18">
        <v>279653570.04000002</v>
      </c>
      <c r="G155" s="18">
        <v>445053215.68000001</v>
      </c>
      <c r="H155" s="18">
        <v>5802633137.4099998</v>
      </c>
    </row>
    <row r="156" spans="1:8" ht="15" x14ac:dyDescent="0.25">
      <c r="B156" s="9" t="s">
        <v>8</v>
      </c>
    </row>
    <row r="157" spans="1:8" ht="15" x14ac:dyDescent="0.25">
      <c r="A157" s="7" t="s">
        <v>602</v>
      </c>
      <c r="B157" s="16" t="s">
        <v>253</v>
      </c>
    </row>
    <row r="158" spans="1:8" ht="15" x14ac:dyDescent="0.25">
      <c r="B158" s="9" t="s">
        <v>7</v>
      </c>
    </row>
    <row r="159" spans="1:8" ht="15" x14ac:dyDescent="0.25">
      <c r="B159" s="16" t="s">
        <v>254</v>
      </c>
    </row>
    <row r="160" spans="1:8" ht="15" x14ac:dyDescent="0.25">
      <c r="B160" s="9" t="s">
        <v>6</v>
      </c>
    </row>
    <row r="161" spans="1:8" ht="15" x14ac:dyDescent="0.25">
      <c r="A161" s="7" t="s">
        <v>604</v>
      </c>
      <c r="B161" s="16" t="s">
        <v>255</v>
      </c>
    </row>
    <row r="162" spans="1:8" ht="15" x14ac:dyDescent="0.25">
      <c r="B162" s="9" t="s">
        <v>256</v>
      </c>
    </row>
    <row r="163" spans="1:8" ht="15" x14ac:dyDescent="0.25">
      <c r="A163" s="7" t="s">
        <v>604</v>
      </c>
      <c r="B163" s="19" t="s">
        <v>257</v>
      </c>
    </row>
    <row r="164" spans="1:8" ht="15" x14ac:dyDescent="0.25">
      <c r="A164" s="7" t="s">
        <v>145</v>
      </c>
      <c r="B164" s="12" t="s">
        <v>258</v>
      </c>
      <c r="C164" s="13">
        <v>-83608.240000000005</v>
      </c>
      <c r="D164" s="13">
        <v>-44252.65</v>
      </c>
      <c r="E164" s="13">
        <v>0</v>
      </c>
      <c r="F164" s="13">
        <v>0</v>
      </c>
      <c r="G164" s="13">
        <v>0</v>
      </c>
      <c r="H164" s="13">
        <v>-127860.89</v>
      </c>
    </row>
    <row r="165" spans="1:8" ht="15" x14ac:dyDescent="0.25">
      <c r="A165" s="7" t="s">
        <v>146</v>
      </c>
      <c r="B165" s="12" t="s">
        <v>259</v>
      </c>
      <c r="C165" s="13">
        <v>-71841429.400000006</v>
      </c>
      <c r="D165" s="13">
        <v>-38024650.119999997</v>
      </c>
      <c r="E165" s="13">
        <v>0</v>
      </c>
      <c r="F165" s="13">
        <v>0</v>
      </c>
      <c r="G165" s="13">
        <v>0</v>
      </c>
      <c r="H165" s="13">
        <v>-109866079.52</v>
      </c>
    </row>
    <row r="166" spans="1:8" ht="15" x14ac:dyDescent="0.25">
      <c r="A166" s="7">
        <v>312000</v>
      </c>
      <c r="B166" s="12" t="s">
        <v>260</v>
      </c>
      <c r="C166" s="13">
        <v>-84293669.609999999</v>
      </c>
      <c r="D166" s="13">
        <v>-44615444.340000004</v>
      </c>
      <c r="E166" s="13">
        <v>0</v>
      </c>
      <c r="F166" s="13">
        <v>0</v>
      </c>
      <c r="G166" s="13">
        <v>0</v>
      </c>
      <c r="H166" s="13">
        <v>-128909113.95</v>
      </c>
    </row>
    <row r="167" spans="1:8" ht="15" x14ac:dyDescent="0.25">
      <c r="A167" s="7">
        <v>313000</v>
      </c>
      <c r="B167" s="12" t="s">
        <v>261</v>
      </c>
      <c r="C167" s="13">
        <v>-955.05</v>
      </c>
      <c r="D167" s="13">
        <v>-505.49</v>
      </c>
      <c r="E167" s="13">
        <v>0</v>
      </c>
      <c r="F167" s="13">
        <v>0</v>
      </c>
      <c r="G167" s="13">
        <v>0</v>
      </c>
      <c r="H167" s="13">
        <v>-1460.54</v>
      </c>
    </row>
    <row r="168" spans="1:8" ht="15" x14ac:dyDescent="0.25">
      <c r="A168" s="7">
        <v>314000</v>
      </c>
      <c r="B168" s="12" t="s">
        <v>262</v>
      </c>
      <c r="C168" s="13">
        <v>-20726757.809999999</v>
      </c>
      <c r="D168" s="13">
        <v>-10970379.08</v>
      </c>
      <c r="E168" s="13">
        <v>0</v>
      </c>
      <c r="F168" s="13">
        <v>0</v>
      </c>
      <c r="G168" s="13">
        <v>0</v>
      </c>
      <c r="H168" s="13">
        <v>-31697136.890000001</v>
      </c>
    </row>
    <row r="169" spans="1:8" ht="15" x14ac:dyDescent="0.25">
      <c r="A169" s="7">
        <v>315000</v>
      </c>
      <c r="B169" s="12" t="s">
        <v>263</v>
      </c>
      <c r="C169" s="13">
        <v>-12332015.189999999</v>
      </c>
      <c r="D169" s="13">
        <v>-6527160.8099999996</v>
      </c>
      <c r="E169" s="13">
        <v>0</v>
      </c>
      <c r="F169" s="13">
        <v>0</v>
      </c>
      <c r="G169" s="13">
        <v>0</v>
      </c>
      <c r="H169" s="13">
        <v>-18859176</v>
      </c>
    </row>
    <row r="170" spans="1:8" ht="15" x14ac:dyDescent="0.25">
      <c r="A170" s="7">
        <v>316000</v>
      </c>
      <c r="B170" s="12" t="s">
        <v>264</v>
      </c>
      <c r="C170" s="13">
        <v>-8280751.9100000001</v>
      </c>
      <c r="D170" s="13">
        <v>-4382884.5999999996</v>
      </c>
      <c r="E170" s="13">
        <v>0</v>
      </c>
      <c r="F170" s="13">
        <v>0</v>
      </c>
      <c r="G170" s="13">
        <v>0</v>
      </c>
      <c r="H170" s="13">
        <v>-12663636.51</v>
      </c>
    </row>
    <row r="171" spans="1:8" ht="15" x14ac:dyDescent="0.25">
      <c r="A171" s="7" t="s">
        <v>601</v>
      </c>
      <c r="B171" s="20" t="s">
        <v>265</v>
      </c>
      <c r="C171" s="18">
        <v>-197559187.21000001</v>
      </c>
      <c r="D171" s="18">
        <v>-104565277.09</v>
      </c>
      <c r="E171" s="18">
        <v>0</v>
      </c>
      <c r="F171" s="18">
        <v>0</v>
      </c>
      <c r="G171" s="18">
        <v>0</v>
      </c>
      <c r="H171" s="18">
        <v>-302124464.30000001</v>
      </c>
    </row>
    <row r="172" spans="1:8" ht="15" x14ac:dyDescent="0.25">
      <c r="A172" s="7" t="s">
        <v>601</v>
      </c>
      <c r="B172" s="14" t="s">
        <v>266</v>
      </c>
      <c r="C172" s="15">
        <v>197559187.21000001</v>
      </c>
      <c r="D172" s="15">
        <v>104565277.09</v>
      </c>
      <c r="E172" s="15">
        <v>0</v>
      </c>
      <c r="F172" s="15">
        <v>0</v>
      </c>
      <c r="G172" s="15">
        <v>0</v>
      </c>
      <c r="H172" s="15">
        <v>302124464.30000001</v>
      </c>
    </row>
    <row r="173" spans="1:8" ht="15" x14ac:dyDescent="0.25">
      <c r="A173" s="7">
        <v>317000</v>
      </c>
      <c r="B173" s="12" t="s">
        <v>267</v>
      </c>
      <c r="C173" s="13">
        <v>-530200.96</v>
      </c>
      <c r="D173" s="13">
        <v>-280627.84999999998</v>
      </c>
      <c r="E173" s="13">
        <v>0</v>
      </c>
      <c r="F173" s="13">
        <v>0</v>
      </c>
      <c r="G173" s="13">
        <v>0</v>
      </c>
      <c r="H173" s="13">
        <v>-810828.80999999901</v>
      </c>
    </row>
    <row r="174" spans="1:8" ht="15" x14ac:dyDescent="0.25">
      <c r="A174" s="7" t="s">
        <v>601</v>
      </c>
      <c r="B174" s="20" t="s">
        <v>268</v>
      </c>
      <c r="C174" s="13">
        <v>-198089388.16999999</v>
      </c>
      <c r="D174" s="13">
        <v>-104845904.94</v>
      </c>
      <c r="E174" s="13">
        <v>0</v>
      </c>
      <c r="F174" s="13">
        <v>0</v>
      </c>
      <c r="G174" s="13">
        <v>0</v>
      </c>
      <c r="H174" s="13">
        <v>-302935293.11000001</v>
      </c>
    </row>
    <row r="175" spans="1:8" ht="15" x14ac:dyDescent="0.25">
      <c r="B175" s="9" t="s">
        <v>269</v>
      </c>
    </row>
    <row r="176" spans="1:8" ht="15" x14ac:dyDescent="0.25">
      <c r="A176" s="7" t="s">
        <v>604</v>
      </c>
      <c r="B176" s="19" t="s">
        <v>270</v>
      </c>
    </row>
    <row r="177" spans="1:8" ht="15" x14ac:dyDescent="0.25">
      <c r="A177" s="7" t="s">
        <v>147</v>
      </c>
      <c r="B177" s="12" t="s">
        <v>271</v>
      </c>
      <c r="C177" s="13">
        <v>-8978434.9900000002</v>
      </c>
      <c r="D177" s="13">
        <v>-4752158.3499999996</v>
      </c>
      <c r="E177" s="13">
        <v>0</v>
      </c>
      <c r="F177" s="13">
        <v>0</v>
      </c>
      <c r="G177" s="13">
        <v>0</v>
      </c>
      <c r="H177" s="13">
        <v>-13730593.34</v>
      </c>
    </row>
    <row r="178" spans="1:8" ht="15" x14ac:dyDescent="0.25">
      <c r="A178" s="7" t="s">
        <v>148</v>
      </c>
      <c r="B178" s="12" t="s">
        <v>272</v>
      </c>
      <c r="C178" s="13">
        <v>-12307286.26</v>
      </c>
      <c r="D178" s="13">
        <v>-6514072.1399999997</v>
      </c>
      <c r="E178" s="13">
        <v>0</v>
      </c>
      <c r="F178" s="13">
        <v>0</v>
      </c>
      <c r="G178" s="13">
        <v>0</v>
      </c>
      <c r="H178" s="13">
        <v>-18821358.399999999</v>
      </c>
    </row>
    <row r="179" spans="1:8" ht="15" x14ac:dyDescent="0.25">
      <c r="A179" s="7" t="s">
        <v>149</v>
      </c>
      <c r="B179" s="12" t="s">
        <v>273</v>
      </c>
      <c r="C179" s="13">
        <v>-31516114.850000001</v>
      </c>
      <c r="D179" s="13">
        <v>-16681032.800000001</v>
      </c>
      <c r="E179" s="13">
        <v>0</v>
      </c>
      <c r="F179" s="13">
        <v>0</v>
      </c>
      <c r="G179" s="13">
        <v>0</v>
      </c>
      <c r="H179" s="13">
        <v>-48197147.649999999</v>
      </c>
    </row>
    <row r="180" spans="1:8" ht="15" x14ac:dyDescent="0.25">
      <c r="A180" s="7">
        <v>333000</v>
      </c>
      <c r="B180" s="12" t="s">
        <v>274</v>
      </c>
      <c r="C180" s="13">
        <v>-21003591.48</v>
      </c>
      <c r="D180" s="13">
        <v>-11116903.220000001</v>
      </c>
      <c r="E180" s="13">
        <v>0</v>
      </c>
      <c r="F180" s="13">
        <v>0</v>
      </c>
      <c r="G180" s="13">
        <v>0</v>
      </c>
      <c r="H180" s="13">
        <v>-32120494.699999999</v>
      </c>
    </row>
    <row r="181" spans="1:8" ht="15" x14ac:dyDescent="0.25">
      <c r="A181" s="7">
        <v>334000</v>
      </c>
      <c r="B181" s="12" t="s">
        <v>275</v>
      </c>
      <c r="C181" s="13">
        <v>-8891251.1899999995</v>
      </c>
      <c r="D181" s="13">
        <v>-4706013.21</v>
      </c>
      <c r="E181" s="13">
        <v>0</v>
      </c>
      <c r="F181" s="13">
        <v>0</v>
      </c>
      <c r="G181" s="13">
        <v>0</v>
      </c>
      <c r="H181" s="13">
        <v>-13597264.3999999</v>
      </c>
    </row>
    <row r="182" spans="1:8" ht="15" x14ac:dyDescent="0.25">
      <c r="A182" s="7" t="s">
        <v>150</v>
      </c>
      <c r="B182" s="12" t="s">
        <v>276</v>
      </c>
      <c r="C182" s="13">
        <v>-3051941.29</v>
      </c>
      <c r="D182" s="13">
        <v>-1615349.26</v>
      </c>
      <c r="E182" s="13">
        <v>0</v>
      </c>
      <c r="F182" s="13">
        <v>0</v>
      </c>
      <c r="G182" s="13">
        <v>0</v>
      </c>
      <c r="H182" s="13">
        <v>-4667290.55</v>
      </c>
    </row>
    <row r="183" spans="1:8" ht="15" x14ac:dyDescent="0.25">
      <c r="A183" s="7">
        <v>336000</v>
      </c>
      <c r="B183" s="12" t="s">
        <v>277</v>
      </c>
      <c r="C183" s="13">
        <v>-860233.85</v>
      </c>
      <c r="D183" s="13">
        <v>-455309.58</v>
      </c>
      <c r="E183" s="13">
        <v>0</v>
      </c>
      <c r="F183" s="13">
        <v>0</v>
      </c>
      <c r="G183" s="13">
        <v>0</v>
      </c>
      <c r="H183" s="13">
        <v>-1315543.43</v>
      </c>
    </row>
    <row r="184" spans="1:8" ht="15" x14ac:dyDescent="0.25">
      <c r="A184" s="7" t="s">
        <v>601</v>
      </c>
      <c r="B184" s="20" t="s">
        <v>278</v>
      </c>
      <c r="C184" s="18">
        <v>-86608853.909999996</v>
      </c>
      <c r="D184" s="18">
        <v>-45840838.560000002</v>
      </c>
      <c r="E184" s="18">
        <v>0</v>
      </c>
      <c r="F184" s="18">
        <v>0</v>
      </c>
      <c r="G184" s="18">
        <v>0</v>
      </c>
      <c r="H184" s="18">
        <v>-132449692.47</v>
      </c>
    </row>
    <row r="185" spans="1:8" ht="15" x14ac:dyDescent="0.25">
      <c r="A185" s="7" t="s">
        <v>601</v>
      </c>
      <c r="B185" s="14" t="s">
        <v>279</v>
      </c>
      <c r="C185" s="15">
        <v>86608853.909999996</v>
      </c>
      <c r="D185" s="15">
        <v>45840838.560000002</v>
      </c>
      <c r="E185" s="15">
        <v>0</v>
      </c>
      <c r="F185" s="15">
        <v>0</v>
      </c>
      <c r="G185" s="15">
        <v>0</v>
      </c>
      <c r="H185" s="15">
        <v>132449692.47</v>
      </c>
    </row>
    <row r="186" spans="1:8" ht="15" x14ac:dyDescent="0.25">
      <c r="B186" s="9" t="s">
        <v>280</v>
      </c>
    </row>
    <row r="187" spans="1:8" ht="15" x14ac:dyDescent="0.25">
      <c r="A187" s="7" t="s">
        <v>604</v>
      </c>
      <c r="B187" s="19" t="s">
        <v>281</v>
      </c>
    </row>
    <row r="188" spans="1:8" ht="15" x14ac:dyDescent="0.25">
      <c r="A188" s="7">
        <v>304000</v>
      </c>
      <c r="B188" s="12" t="s">
        <v>282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</row>
    <row r="189" spans="1:8" ht="15" x14ac:dyDescent="0.25">
      <c r="A189" s="7">
        <v>340200</v>
      </c>
      <c r="B189" s="12" t="s">
        <v>283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</row>
    <row r="190" spans="1:8" ht="15" x14ac:dyDescent="0.25">
      <c r="A190" s="7">
        <v>341000</v>
      </c>
      <c r="B190" s="12" t="s">
        <v>284</v>
      </c>
      <c r="C190" s="13">
        <v>-4732205.84</v>
      </c>
      <c r="D190" s="13">
        <v>-2504689.4700000002</v>
      </c>
      <c r="E190" s="13">
        <v>0</v>
      </c>
      <c r="F190" s="13">
        <v>0</v>
      </c>
      <c r="G190" s="13">
        <v>0</v>
      </c>
      <c r="H190" s="13">
        <v>-7236895.3099999996</v>
      </c>
    </row>
    <row r="191" spans="1:8" ht="15" x14ac:dyDescent="0.25">
      <c r="A191" s="7">
        <v>342000</v>
      </c>
      <c r="B191" s="12" t="s">
        <v>285</v>
      </c>
      <c r="C191" s="13">
        <v>-6162747.6699999999</v>
      </c>
      <c r="D191" s="13">
        <v>-3261854.97</v>
      </c>
      <c r="E191" s="13">
        <v>0</v>
      </c>
      <c r="F191" s="13">
        <v>0</v>
      </c>
      <c r="G191" s="13">
        <v>0</v>
      </c>
      <c r="H191" s="13">
        <v>-9424602.6400000006</v>
      </c>
    </row>
    <row r="192" spans="1:8" ht="15" x14ac:dyDescent="0.25">
      <c r="A192" s="7">
        <v>343000</v>
      </c>
      <c r="B192" s="12" t="s">
        <v>286</v>
      </c>
      <c r="C192" s="13">
        <v>-11254312.529999999</v>
      </c>
      <c r="D192" s="13">
        <v>-5956748.0800000001</v>
      </c>
      <c r="E192" s="13">
        <v>0</v>
      </c>
      <c r="F192" s="13">
        <v>0</v>
      </c>
      <c r="G192" s="13">
        <v>0</v>
      </c>
      <c r="H192" s="13">
        <v>-17211060.609999999</v>
      </c>
    </row>
    <row r="193" spans="1:8" ht="15" x14ac:dyDescent="0.25">
      <c r="A193" s="7">
        <v>344000</v>
      </c>
      <c r="B193" s="12" t="s">
        <v>287</v>
      </c>
      <c r="C193" s="13">
        <v>-52238486.649999999</v>
      </c>
      <c r="D193" s="13">
        <v>-27649090.420000002</v>
      </c>
      <c r="E193" s="13">
        <v>0</v>
      </c>
      <c r="F193" s="13">
        <v>0</v>
      </c>
      <c r="G193" s="13">
        <v>0</v>
      </c>
      <c r="H193" s="13">
        <v>-79887577.069999993</v>
      </c>
    </row>
    <row r="194" spans="1:8" ht="15" x14ac:dyDescent="0.25">
      <c r="A194" s="7">
        <v>344010</v>
      </c>
      <c r="B194" s="12" t="s">
        <v>288</v>
      </c>
      <c r="C194" s="13">
        <v>-37056.379999999997</v>
      </c>
      <c r="D194" s="13">
        <v>-19613.419999999998</v>
      </c>
      <c r="E194" s="13">
        <v>0</v>
      </c>
      <c r="F194" s="13">
        <v>0</v>
      </c>
      <c r="G194" s="13">
        <v>0</v>
      </c>
      <c r="H194" s="13">
        <v>-56669.799999999901</v>
      </c>
    </row>
    <row r="195" spans="1:8" ht="15" x14ac:dyDescent="0.25">
      <c r="A195" s="7">
        <v>345000</v>
      </c>
      <c r="B195" s="12" t="s">
        <v>289</v>
      </c>
      <c r="C195" s="13">
        <v>-6318927.4100000001</v>
      </c>
      <c r="D195" s="13">
        <v>-3344518.7</v>
      </c>
      <c r="E195" s="13">
        <v>0</v>
      </c>
      <c r="F195" s="13">
        <v>0</v>
      </c>
      <c r="G195" s="13">
        <v>0</v>
      </c>
      <c r="H195" s="13">
        <v>-9663446.1099999994</v>
      </c>
    </row>
    <row r="196" spans="1:8" ht="15" x14ac:dyDescent="0.25">
      <c r="A196" s="7">
        <v>345010</v>
      </c>
      <c r="B196" s="12" t="s">
        <v>290</v>
      </c>
      <c r="C196" s="13">
        <v>-2258.71</v>
      </c>
      <c r="D196" s="13">
        <v>-1195.51</v>
      </c>
      <c r="E196" s="13">
        <v>0</v>
      </c>
      <c r="F196" s="13">
        <v>0</v>
      </c>
      <c r="G196" s="13">
        <v>0</v>
      </c>
      <c r="H196" s="13">
        <v>-3454.22</v>
      </c>
    </row>
    <row r="197" spans="1:8" ht="15" x14ac:dyDescent="0.25">
      <c r="A197" s="7">
        <v>346000</v>
      </c>
      <c r="B197" s="12" t="s">
        <v>291</v>
      </c>
      <c r="C197" s="13">
        <v>-252954.23</v>
      </c>
      <c r="D197" s="13">
        <v>-133885.09</v>
      </c>
      <c r="E197" s="13">
        <v>0</v>
      </c>
      <c r="F197" s="13">
        <v>0</v>
      </c>
      <c r="G197" s="13">
        <v>0</v>
      </c>
      <c r="H197" s="13">
        <v>-386839.32</v>
      </c>
    </row>
    <row r="198" spans="1:8" ht="15" x14ac:dyDescent="0.25">
      <c r="A198" s="7" t="s">
        <v>601</v>
      </c>
      <c r="B198" s="20" t="s">
        <v>292</v>
      </c>
      <c r="C198" s="18">
        <v>-80998949.420000002</v>
      </c>
      <c r="D198" s="18">
        <v>-42871595.659999996</v>
      </c>
      <c r="E198" s="18">
        <v>0</v>
      </c>
      <c r="F198" s="18">
        <v>0</v>
      </c>
      <c r="G198" s="18">
        <v>0</v>
      </c>
      <c r="H198" s="18">
        <v>-123870545.08</v>
      </c>
    </row>
    <row r="199" spans="1:8" ht="15" x14ac:dyDescent="0.25">
      <c r="A199" s="7" t="s">
        <v>601</v>
      </c>
      <c r="B199" s="14" t="s">
        <v>293</v>
      </c>
      <c r="C199" s="15">
        <v>80998949.420000002</v>
      </c>
      <c r="D199" s="15">
        <v>42871595.659999996</v>
      </c>
      <c r="E199" s="15">
        <v>0</v>
      </c>
      <c r="F199" s="15">
        <v>0</v>
      </c>
      <c r="G199" s="15">
        <v>0</v>
      </c>
      <c r="H199" s="15">
        <v>123870545.08</v>
      </c>
    </row>
    <row r="200" spans="1:8" ht="15" x14ac:dyDescent="0.25">
      <c r="A200" s="7">
        <v>347000</v>
      </c>
      <c r="B200" s="12" t="s">
        <v>294</v>
      </c>
      <c r="C200" s="13">
        <v>-60209.8</v>
      </c>
      <c r="D200" s="13">
        <v>-31868.2</v>
      </c>
      <c r="E200" s="13">
        <v>0</v>
      </c>
      <c r="F200" s="13">
        <v>0</v>
      </c>
      <c r="G200" s="13">
        <v>0</v>
      </c>
      <c r="H200" s="13">
        <v>-92078</v>
      </c>
    </row>
    <row r="201" spans="1:8" ht="15" x14ac:dyDescent="0.25">
      <c r="A201" s="7" t="s">
        <v>601</v>
      </c>
      <c r="B201" s="20" t="s">
        <v>295</v>
      </c>
      <c r="C201" s="13">
        <v>-81059159.219999999</v>
      </c>
      <c r="D201" s="13">
        <v>-42903463.859999999</v>
      </c>
      <c r="E201" s="13">
        <v>0</v>
      </c>
      <c r="F201" s="13">
        <v>0</v>
      </c>
      <c r="G201" s="13">
        <v>0</v>
      </c>
      <c r="H201" s="13">
        <v>-123962623.08</v>
      </c>
    </row>
    <row r="202" spans="1:8" ht="15" x14ac:dyDescent="0.25">
      <c r="B202" s="9" t="s">
        <v>296</v>
      </c>
    </row>
    <row r="203" spans="1:8" ht="15" x14ac:dyDescent="0.25">
      <c r="A203" s="7" t="s">
        <v>601</v>
      </c>
      <c r="B203" s="17" t="s">
        <v>297</v>
      </c>
      <c r="C203" s="18">
        <v>-365166990.54000002</v>
      </c>
      <c r="D203" s="18">
        <v>-193277711.31</v>
      </c>
      <c r="E203" s="18">
        <v>0</v>
      </c>
      <c r="F203" s="18">
        <v>0</v>
      </c>
      <c r="G203" s="18">
        <v>0</v>
      </c>
      <c r="H203" s="18">
        <v>-558444701.85000002</v>
      </c>
    </row>
    <row r="204" spans="1:8" ht="15" x14ac:dyDescent="0.25">
      <c r="A204" s="7" t="s">
        <v>601</v>
      </c>
      <c r="B204" s="14" t="s">
        <v>298</v>
      </c>
      <c r="C204" s="15">
        <v>365166990.54000002</v>
      </c>
      <c r="D204" s="15">
        <v>193277711.31</v>
      </c>
      <c r="E204" s="15">
        <v>0</v>
      </c>
      <c r="F204" s="15">
        <v>0</v>
      </c>
      <c r="G204" s="15">
        <v>0</v>
      </c>
      <c r="H204" s="15">
        <v>558444701.85000002</v>
      </c>
    </row>
    <row r="205" spans="1:8" ht="15" x14ac:dyDescent="0.25">
      <c r="A205" s="7" t="s">
        <v>601</v>
      </c>
      <c r="B205" s="17" t="s">
        <v>299</v>
      </c>
      <c r="C205" s="13">
        <v>-365757401.30000001</v>
      </c>
      <c r="D205" s="13">
        <v>-193590207.36000001</v>
      </c>
      <c r="E205" s="13">
        <v>0</v>
      </c>
      <c r="F205" s="13">
        <v>0</v>
      </c>
      <c r="G205" s="13">
        <v>0</v>
      </c>
      <c r="H205" s="13">
        <v>-559347608.65999997</v>
      </c>
    </row>
    <row r="206" spans="1:8" ht="15" x14ac:dyDescent="0.25">
      <c r="B206" s="9" t="s">
        <v>300</v>
      </c>
    </row>
    <row r="207" spans="1:8" ht="15" x14ac:dyDescent="0.25">
      <c r="A207" s="7" t="s">
        <v>604</v>
      </c>
      <c r="B207" s="16" t="s">
        <v>301</v>
      </c>
    </row>
    <row r="208" spans="1:8" ht="15" x14ac:dyDescent="0.25">
      <c r="A208" s="7">
        <v>350100</v>
      </c>
      <c r="B208" s="12" t="s">
        <v>302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</row>
    <row r="209" spans="1:8" ht="15" x14ac:dyDescent="0.25">
      <c r="A209" s="7">
        <v>350200</v>
      </c>
      <c r="B209" s="12" t="s">
        <v>303</v>
      </c>
      <c r="C209" s="13">
        <v>0</v>
      </c>
      <c r="D209" s="13">
        <v>0</v>
      </c>
      <c r="E209" s="13">
        <v>-18869.97</v>
      </c>
      <c r="F209" s="13">
        <v>-8438.23</v>
      </c>
      <c r="G209" s="13">
        <v>0</v>
      </c>
      <c r="H209" s="13">
        <v>-27308.2</v>
      </c>
    </row>
    <row r="210" spans="1:8" ht="15" x14ac:dyDescent="0.25">
      <c r="A210" s="7">
        <v>350300</v>
      </c>
      <c r="B210" s="12" t="s">
        <v>304</v>
      </c>
      <c r="C210" s="13">
        <v>-491026.77</v>
      </c>
      <c r="D210" s="13">
        <v>-259893.51</v>
      </c>
      <c r="E210" s="13">
        <v>0</v>
      </c>
      <c r="F210" s="13">
        <v>0</v>
      </c>
      <c r="G210" s="13">
        <v>0</v>
      </c>
      <c r="H210" s="13">
        <v>-750920.28</v>
      </c>
    </row>
    <row r="211" spans="1:8" ht="15" x14ac:dyDescent="0.25">
      <c r="A211" s="7">
        <v>350400</v>
      </c>
      <c r="B211" s="12" t="s">
        <v>305</v>
      </c>
      <c r="C211" s="13">
        <v>-3401547.57</v>
      </c>
      <c r="D211" s="13">
        <v>-1800390.91</v>
      </c>
      <c r="E211" s="13">
        <v>0</v>
      </c>
      <c r="F211" s="13">
        <v>0</v>
      </c>
      <c r="G211" s="13">
        <v>0</v>
      </c>
      <c r="H211" s="13">
        <v>-5201938.4799999902</v>
      </c>
    </row>
    <row r="212" spans="1:8" ht="15" x14ac:dyDescent="0.25">
      <c r="A212" s="7" t="s">
        <v>151</v>
      </c>
      <c r="B212" s="17" t="s">
        <v>306</v>
      </c>
      <c r="C212" s="13">
        <v>-3892574.34</v>
      </c>
      <c r="D212" s="13">
        <v>-2060284.42</v>
      </c>
      <c r="E212" s="13">
        <v>-18869.97</v>
      </c>
      <c r="F212" s="13">
        <v>-8438.23</v>
      </c>
      <c r="G212" s="13">
        <v>0</v>
      </c>
      <c r="H212" s="13">
        <v>-5980166.96</v>
      </c>
    </row>
    <row r="213" spans="1:8" ht="15" x14ac:dyDescent="0.25">
      <c r="A213" s="7">
        <v>351000</v>
      </c>
      <c r="B213" s="12" t="s">
        <v>307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</row>
    <row r="214" spans="1:8" ht="15" x14ac:dyDescent="0.25">
      <c r="A214" s="7">
        <v>351100</v>
      </c>
      <c r="B214" s="12" t="s">
        <v>308</v>
      </c>
      <c r="C214" s="13">
        <v>0</v>
      </c>
      <c r="D214" s="13">
        <v>0</v>
      </c>
      <c r="E214" s="13">
        <v>-360666.92</v>
      </c>
      <c r="F214" s="13">
        <v>-161282.31</v>
      </c>
      <c r="G214" s="13">
        <v>0</v>
      </c>
      <c r="H214" s="13">
        <v>-521949.23</v>
      </c>
    </row>
    <row r="215" spans="1:8" ht="15" x14ac:dyDescent="0.25">
      <c r="A215" s="7">
        <v>351200</v>
      </c>
      <c r="B215" s="12" t="s">
        <v>309</v>
      </c>
      <c r="C215" s="13">
        <v>0</v>
      </c>
      <c r="D215" s="13">
        <v>0</v>
      </c>
      <c r="E215" s="13">
        <v>-137975.10999999999</v>
      </c>
      <c r="F215" s="13">
        <v>-61699.43</v>
      </c>
      <c r="G215" s="13">
        <v>-41.99</v>
      </c>
      <c r="H215" s="13">
        <v>-199716.52999999901</v>
      </c>
    </row>
    <row r="216" spans="1:8" ht="15" x14ac:dyDescent="0.25">
      <c r="A216" s="7">
        <v>351300</v>
      </c>
      <c r="B216" s="12" t="s">
        <v>310</v>
      </c>
      <c r="C216" s="13">
        <v>0</v>
      </c>
      <c r="D216" s="13">
        <v>0</v>
      </c>
      <c r="E216" s="13">
        <v>-27134.91</v>
      </c>
      <c r="F216" s="13">
        <v>-12134.14</v>
      </c>
      <c r="G216" s="13">
        <v>0</v>
      </c>
      <c r="H216" s="13">
        <v>-39269.050000000003</v>
      </c>
    </row>
    <row r="217" spans="1:8" ht="15" x14ac:dyDescent="0.25">
      <c r="A217" s="7">
        <v>351400</v>
      </c>
      <c r="B217" s="12" t="s">
        <v>311</v>
      </c>
      <c r="C217" s="13">
        <v>0</v>
      </c>
      <c r="D217" s="13">
        <v>0</v>
      </c>
      <c r="E217" s="13">
        <v>-41265.1</v>
      </c>
      <c r="F217" s="13">
        <v>-18452.849999999999</v>
      </c>
      <c r="G217" s="13">
        <v>-7623.84</v>
      </c>
      <c r="H217" s="13">
        <v>-67341.789999999994</v>
      </c>
    </row>
    <row r="218" spans="1:8" ht="15" x14ac:dyDescent="0.25">
      <c r="A218" s="7">
        <v>351410</v>
      </c>
      <c r="B218" s="12" t="s">
        <v>312</v>
      </c>
      <c r="C218" s="13">
        <v>0</v>
      </c>
      <c r="D218" s="13">
        <v>0</v>
      </c>
      <c r="E218" s="13">
        <v>-31655.95</v>
      </c>
      <c r="F218" s="13">
        <v>-14155.84</v>
      </c>
      <c r="G218" s="13">
        <v>0</v>
      </c>
      <c r="H218" s="13">
        <v>-45811.79</v>
      </c>
    </row>
    <row r="219" spans="1:8" ht="15" x14ac:dyDescent="0.25">
      <c r="A219" s="7" t="s">
        <v>152</v>
      </c>
      <c r="B219" s="17" t="s">
        <v>313</v>
      </c>
      <c r="C219" s="13">
        <v>0</v>
      </c>
      <c r="D219" s="13">
        <v>0</v>
      </c>
      <c r="E219" s="13">
        <v>-598697.99</v>
      </c>
      <c r="F219" s="13">
        <v>-267724.57</v>
      </c>
      <c r="G219" s="13">
        <v>-7665.83</v>
      </c>
      <c r="H219" s="13">
        <v>-874088.39</v>
      </c>
    </row>
    <row r="220" spans="1:8" ht="15" x14ac:dyDescent="0.25">
      <c r="A220" s="7">
        <v>352000</v>
      </c>
      <c r="B220" s="12" t="s">
        <v>314</v>
      </c>
      <c r="C220" s="13">
        <v>-4120512.68</v>
      </c>
      <c r="D220" s="13">
        <v>-2180928.94</v>
      </c>
      <c r="E220" s="13">
        <v>-3787759.87</v>
      </c>
      <c r="F220" s="13">
        <v>-1693802.89</v>
      </c>
      <c r="G220" s="13">
        <v>-152255.79999999999</v>
      </c>
      <c r="H220" s="13">
        <v>-11935260.18</v>
      </c>
    </row>
    <row r="221" spans="1:8" ht="15" x14ac:dyDescent="0.25">
      <c r="A221" s="7">
        <v>352200</v>
      </c>
      <c r="B221" s="12" t="s">
        <v>315</v>
      </c>
      <c r="C221" s="13">
        <v>0</v>
      </c>
      <c r="D221" s="13">
        <v>0</v>
      </c>
      <c r="E221" s="13">
        <v>-59067.69</v>
      </c>
      <c r="F221" s="13">
        <v>-26413.77</v>
      </c>
      <c r="G221" s="13">
        <v>-206072.31</v>
      </c>
      <c r="H221" s="13">
        <v>-291553.77</v>
      </c>
    </row>
    <row r="222" spans="1:8" ht="15" x14ac:dyDescent="0.25">
      <c r="A222" s="7">
        <v>352300</v>
      </c>
      <c r="B222" s="12" t="s">
        <v>316</v>
      </c>
      <c r="C222" s="13">
        <v>0</v>
      </c>
      <c r="D222" s="13">
        <v>0</v>
      </c>
      <c r="E222" s="13">
        <v>-2589265.62</v>
      </c>
      <c r="F222" s="13">
        <v>-1157862.6299999999</v>
      </c>
      <c r="G222" s="13">
        <v>-95376.77</v>
      </c>
      <c r="H222" s="13">
        <v>-3842505.02</v>
      </c>
    </row>
    <row r="223" spans="1:8" ht="15" x14ac:dyDescent="0.25">
      <c r="A223" s="7" t="s">
        <v>153</v>
      </c>
      <c r="B223" s="17" t="s">
        <v>317</v>
      </c>
      <c r="C223" s="13">
        <v>-4120512.68</v>
      </c>
      <c r="D223" s="13">
        <v>-2180928.94</v>
      </c>
      <c r="E223" s="13">
        <v>-6436093.1799999997</v>
      </c>
      <c r="F223" s="13">
        <v>-2878079.29</v>
      </c>
      <c r="G223" s="13">
        <v>-453704.88</v>
      </c>
      <c r="H223" s="13">
        <v>-16069318.970000001</v>
      </c>
    </row>
    <row r="224" spans="1:8" ht="15" x14ac:dyDescent="0.25">
      <c r="A224" s="7">
        <v>353000</v>
      </c>
      <c r="B224" s="12" t="s">
        <v>318</v>
      </c>
      <c r="C224" s="13">
        <v>-53074707.68</v>
      </c>
      <c r="D224" s="13">
        <v>-28091690.359999999</v>
      </c>
      <c r="E224" s="13">
        <v>-404343.07</v>
      </c>
      <c r="F224" s="13">
        <v>-180813.32</v>
      </c>
      <c r="G224" s="13">
        <v>-12882.94</v>
      </c>
      <c r="H224" s="13">
        <v>-81764437.3699999</v>
      </c>
    </row>
    <row r="225" spans="1:8" ht="15" x14ac:dyDescent="0.25">
      <c r="A225" s="7">
        <v>353100</v>
      </c>
      <c r="B225" s="12" t="s">
        <v>319</v>
      </c>
      <c r="C225" s="13">
        <v>-12.77</v>
      </c>
      <c r="D225" s="13">
        <v>-6.76</v>
      </c>
      <c r="E225" s="13">
        <v>0</v>
      </c>
      <c r="F225" s="13">
        <v>0</v>
      </c>
      <c r="G225" s="13">
        <v>0</v>
      </c>
      <c r="H225" s="13">
        <v>-19.53</v>
      </c>
    </row>
    <row r="226" spans="1:8" ht="15" x14ac:dyDescent="0.25">
      <c r="A226" s="7" t="s">
        <v>594</v>
      </c>
      <c r="B226" s="17" t="s">
        <v>320</v>
      </c>
      <c r="C226" s="13">
        <v>-53074720.450000003</v>
      </c>
      <c r="D226" s="13">
        <v>-28091697.120000001</v>
      </c>
      <c r="E226" s="13">
        <v>-404343.07</v>
      </c>
      <c r="F226" s="13">
        <v>-180813.32</v>
      </c>
      <c r="G226" s="13">
        <v>-12882.94</v>
      </c>
      <c r="H226" s="13">
        <v>-81764456.899999902</v>
      </c>
    </row>
    <row r="227" spans="1:8" ht="15" x14ac:dyDescent="0.25">
      <c r="A227" s="7">
        <v>354000</v>
      </c>
      <c r="B227" s="12" t="s">
        <v>321</v>
      </c>
      <c r="C227" s="13">
        <v>-6117778.46</v>
      </c>
      <c r="D227" s="13">
        <v>-3238053.41</v>
      </c>
      <c r="E227" s="13">
        <v>-2251068.2200000002</v>
      </c>
      <c r="F227" s="13">
        <v>-1006628.19</v>
      </c>
      <c r="G227" s="13">
        <v>-535295.19999999995</v>
      </c>
      <c r="H227" s="13">
        <v>-13148823.48</v>
      </c>
    </row>
    <row r="228" spans="1:8" ht="15" x14ac:dyDescent="0.25">
      <c r="A228" s="7">
        <v>355000</v>
      </c>
      <c r="B228" s="12" t="s">
        <v>322</v>
      </c>
      <c r="C228" s="13">
        <v>-42049126.969999999</v>
      </c>
      <c r="D228" s="13">
        <v>-22256006.789999999</v>
      </c>
      <c r="E228" s="13">
        <v>-334088.74</v>
      </c>
      <c r="F228" s="13">
        <v>-149397.13</v>
      </c>
      <c r="G228" s="13">
        <v>-71066.13</v>
      </c>
      <c r="H228" s="13">
        <v>-64859685.759999998</v>
      </c>
    </row>
    <row r="229" spans="1:8" ht="15" x14ac:dyDescent="0.25">
      <c r="A229" s="7">
        <v>356000</v>
      </c>
      <c r="B229" s="12" t="s">
        <v>323</v>
      </c>
      <c r="C229" s="13">
        <v>-29300031.43</v>
      </c>
      <c r="D229" s="13">
        <v>-15508091.26</v>
      </c>
      <c r="E229" s="13">
        <v>-272676.71000000002</v>
      </c>
      <c r="F229" s="13">
        <v>-121935.03</v>
      </c>
      <c r="G229" s="13">
        <v>0</v>
      </c>
      <c r="H229" s="13">
        <v>-45202734.43</v>
      </c>
    </row>
    <row r="230" spans="1:8" ht="15" x14ac:dyDescent="0.25">
      <c r="A230" s="7">
        <v>357000</v>
      </c>
      <c r="B230" s="12" t="s">
        <v>324</v>
      </c>
      <c r="C230" s="13">
        <v>-484329.19</v>
      </c>
      <c r="D230" s="13">
        <v>-256348.57</v>
      </c>
      <c r="E230" s="13">
        <v>-616955.31999999995</v>
      </c>
      <c r="F230" s="13">
        <v>-275888.84999999998</v>
      </c>
      <c r="G230" s="13">
        <v>-6259.88</v>
      </c>
      <c r="H230" s="13">
        <v>-1639781.81</v>
      </c>
    </row>
    <row r="231" spans="1:8" ht="15" x14ac:dyDescent="0.25">
      <c r="A231" s="7">
        <v>358000</v>
      </c>
      <c r="B231" s="12" t="s">
        <v>325</v>
      </c>
      <c r="C231" s="13">
        <v>-656241.04</v>
      </c>
      <c r="D231" s="13">
        <v>-347339.08</v>
      </c>
      <c r="E231" s="13">
        <v>0</v>
      </c>
      <c r="F231" s="13">
        <v>0</v>
      </c>
      <c r="G231" s="13">
        <v>0</v>
      </c>
      <c r="H231" s="13">
        <v>-1003580.12</v>
      </c>
    </row>
    <row r="232" spans="1:8" ht="15" x14ac:dyDescent="0.25">
      <c r="A232" s="7">
        <v>359000</v>
      </c>
      <c r="B232" s="12" t="s">
        <v>326</v>
      </c>
      <c r="C232" s="13">
        <v>-575693.79</v>
      </c>
      <c r="D232" s="13">
        <v>-304706.56</v>
      </c>
      <c r="E232" s="13">
        <v>0</v>
      </c>
      <c r="F232" s="13">
        <v>0</v>
      </c>
      <c r="G232" s="13">
        <v>0</v>
      </c>
      <c r="H232" s="13">
        <v>-880400.35</v>
      </c>
    </row>
    <row r="233" spans="1:8" ht="15" x14ac:dyDescent="0.25">
      <c r="A233" s="7" t="s">
        <v>601</v>
      </c>
      <c r="B233" s="17" t="s">
        <v>327</v>
      </c>
      <c r="C233" s="18">
        <v>-140271008.34999999</v>
      </c>
      <c r="D233" s="18">
        <v>-74243456.150000006</v>
      </c>
      <c r="E233" s="18">
        <v>-10932793.199999999</v>
      </c>
      <c r="F233" s="18">
        <v>-4888904.6100000003</v>
      </c>
      <c r="G233" s="18">
        <v>-1086874.8600000001</v>
      </c>
      <c r="H233" s="18">
        <v>-231423037.16999999</v>
      </c>
    </row>
    <row r="234" spans="1:8" ht="15" x14ac:dyDescent="0.25">
      <c r="A234" s="7" t="s">
        <v>601</v>
      </c>
      <c r="B234" s="14" t="s">
        <v>328</v>
      </c>
      <c r="C234" s="15">
        <v>140271008.34999999</v>
      </c>
      <c r="D234" s="15">
        <v>74243456.150000006</v>
      </c>
      <c r="E234" s="15">
        <v>0</v>
      </c>
      <c r="F234" s="15">
        <v>0</v>
      </c>
      <c r="G234" s="15">
        <v>0</v>
      </c>
      <c r="H234" s="15">
        <v>214514464.5</v>
      </c>
    </row>
    <row r="235" spans="1:8" ht="15" x14ac:dyDescent="0.25">
      <c r="A235" s="7" t="s">
        <v>601</v>
      </c>
      <c r="B235" s="14" t="s">
        <v>329</v>
      </c>
      <c r="C235" s="15">
        <v>0</v>
      </c>
      <c r="D235" s="15">
        <v>0</v>
      </c>
      <c r="E235" s="15">
        <v>10932793.199999999</v>
      </c>
      <c r="F235" s="15">
        <v>4888904.6100000003</v>
      </c>
      <c r="G235" s="15">
        <v>1086874.8600000001</v>
      </c>
      <c r="H235" s="15">
        <v>16908572.669999901</v>
      </c>
    </row>
    <row r="236" spans="1:8" ht="15" x14ac:dyDescent="0.25">
      <c r="B236" s="9" t="s">
        <v>330</v>
      </c>
    </row>
    <row r="237" spans="1:8" ht="15" x14ac:dyDescent="0.25">
      <c r="A237" s="7" t="s">
        <v>604</v>
      </c>
      <c r="B237" s="16" t="s">
        <v>331</v>
      </c>
    </row>
    <row r="238" spans="1:8" ht="15" x14ac:dyDescent="0.25">
      <c r="A238" s="7">
        <v>360200</v>
      </c>
      <c r="B238" s="12" t="s">
        <v>332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</row>
    <row r="239" spans="1:8" ht="15" x14ac:dyDescent="0.25">
      <c r="A239" s="7">
        <v>360400</v>
      </c>
      <c r="B239" s="12" t="s">
        <v>333</v>
      </c>
      <c r="C239" s="13">
        <v>-35737.360000000001</v>
      </c>
      <c r="D239" s="13">
        <v>-195126.03</v>
      </c>
      <c r="E239" s="13">
        <v>0</v>
      </c>
      <c r="F239" s="13">
        <v>0</v>
      </c>
      <c r="G239" s="13">
        <v>0</v>
      </c>
      <c r="H239" s="13">
        <v>-230863.39</v>
      </c>
    </row>
    <row r="240" spans="1:8" ht="15" x14ac:dyDescent="0.25">
      <c r="A240" s="7">
        <v>360500</v>
      </c>
      <c r="B240" s="12" t="s">
        <v>334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</row>
    <row r="241" spans="1:8" ht="15" x14ac:dyDescent="0.25">
      <c r="A241" s="7">
        <v>361000</v>
      </c>
      <c r="B241" s="12" t="s">
        <v>335</v>
      </c>
      <c r="C241" s="13">
        <v>-4645480.9000000004</v>
      </c>
      <c r="D241" s="13">
        <v>-1810866.89</v>
      </c>
      <c r="E241" s="13">
        <v>0</v>
      </c>
      <c r="F241" s="13">
        <v>0</v>
      </c>
      <c r="G241" s="13">
        <v>0</v>
      </c>
      <c r="H241" s="13">
        <v>-6456347.79</v>
      </c>
    </row>
    <row r="242" spans="1:8" ht="15" x14ac:dyDescent="0.25">
      <c r="A242" s="7">
        <v>362000</v>
      </c>
      <c r="B242" s="12" t="s">
        <v>336</v>
      </c>
      <c r="C242" s="13">
        <v>-23564153.440000001</v>
      </c>
      <c r="D242" s="13">
        <v>-13008541.869999999</v>
      </c>
      <c r="E242" s="13">
        <v>0</v>
      </c>
      <c r="F242" s="13">
        <v>0</v>
      </c>
      <c r="G242" s="13">
        <v>0</v>
      </c>
      <c r="H242" s="13">
        <v>-36572695.310000002</v>
      </c>
    </row>
    <row r="243" spans="1:8" ht="15" x14ac:dyDescent="0.25">
      <c r="A243" s="7">
        <v>363000</v>
      </c>
      <c r="B243" s="12" t="s">
        <v>337</v>
      </c>
      <c r="C243" s="13">
        <v>-409435.27</v>
      </c>
      <c r="D243" s="13">
        <v>0</v>
      </c>
      <c r="E243" s="13">
        <v>0</v>
      </c>
      <c r="F243" s="13">
        <v>0</v>
      </c>
      <c r="G243" s="13">
        <v>0</v>
      </c>
      <c r="H243" s="13">
        <v>-409435.27</v>
      </c>
    </row>
    <row r="244" spans="1:8" ht="15" x14ac:dyDescent="0.25">
      <c r="A244" s="7">
        <v>364000</v>
      </c>
      <c r="B244" s="12" t="s">
        <v>338</v>
      </c>
      <c r="C244" s="13">
        <v>-58714726.640000001</v>
      </c>
      <c r="D244" s="13">
        <v>-38024325.640000001</v>
      </c>
      <c r="E244" s="13">
        <v>0</v>
      </c>
      <c r="F244" s="13">
        <v>0</v>
      </c>
      <c r="G244" s="13">
        <v>0</v>
      </c>
      <c r="H244" s="13">
        <v>-96739052.280000001</v>
      </c>
    </row>
    <row r="245" spans="1:8" ht="15" x14ac:dyDescent="0.25">
      <c r="A245" s="7">
        <v>365000</v>
      </c>
      <c r="B245" s="12" t="s">
        <v>339</v>
      </c>
      <c r="C245" s="13">
        <v>-47806486.469999999</v>
      </c>
      <c r="D245" s="13">
        <v>-30492959.239999998</v>
      </c>
      <c r="E245" s="13">
        <v>0</v>
      </c>
      <c r="F245" s="13">
        <v>0</v>
      </c>
      <c r="G245" s="13">
        <v>0</v>
      </c>
      <c r="H245" s="13">
        <v>-78299445.709999993</v>
      </c>
    </row>
    <row r="246" spans="1:8" ht="15" x14ac:dyDescent="0.25">
      <c r="A246" s="7">
        <v>366000</v>
      </c>
      <c r="B246" s="12" t="s">
        <v>340</v>
      </c>
      <c r="C246" s="13">
        <v>-22106357.620000001</v>
      </c>
      <c r="D246" s="13">
        <v>-13661176.689999999</v>
      </c>
      <c r="E246" s="13">
        <v>0</v>
      </c>
      <c r="F246" s="13">
        <v>0</v>
      </c>
      <c r="G246" s="13">
        <v>0</v>
      </c>
      <c r="H246" s="13">
        <v>-35767534.310000002</v>
      </c>
    </row>
    <row r="247" spans="1:8" ht="15" x14ac:dyDescent="0.25">
      <c r="A247" s="7">
        <v>367000</v>
      </c>
      <c r="B247" s="12" t="s">
        <v>341</v>
      </c>
      <c r="C247" s="13">
        <v>-66759169.039999999</v>
      </c>
      <c r="D247" s="13">
        <v>-31990833.469999999</v>
      </c>
      <c r="E247" s="13">
        <v>0</v>
      </c>
      <c r="F247" s="13">
        <v>0</v>
      </c>
      <c r="G247" s="13">
        <v>0</v>
      </c>
      <c r="H247" s="13">
        <v>-98750002.509999901</v>
      </c>
    </row>
    <row r="248" spans="1:8" ht="15" x14ac:dyDescent="0.25">
      <c r="A248" s="7">
        <v>368000</v>
      </c>
      <c r="B248" s="12" t="s">
        <v>342</v>
      </c>
      <c r="C248" s="13">
        <v>-50937309.299999997</v>
      </c>
      <c r="D248" s="13">
        <v>-37665985.229999997</v>
      </c>
      <c r="E248" s="13">
        <v>0</v>
      </c>
      <c r="F248" s="13">
        <v>0</v>
      </c>
      <c r="G248" s="13">
        <v>0</v>
      </c>
      <c r="H248" s="13">
        <v>-88603294.530000001</v>
      </c>
    </row>
    <row r="249" spans="1:8" ht="15" x14ac:dyDescent="0.25">
      <c r="A249" s="7" t="s">
        <v>154</v>
      </c>
      <c r="B249" s="12" t="s">
        <v>343</v>
      </c>
      <c r="C249" s="13">
        <v>-44149457.030000001</v>
      </c>
      <c r="D249" s="13">
        <v>-24735416.210000001</v>
      </c>
      <c r="E249" s="13">
        <v>0</v>
      </c>
      <c r="F249" s="13">
        <v>0</v>
      </c>
      <c r="G249" s="13">
        <v>0</v>
      </c>
      <c r="H249" s="13">
        <v>-68884873.239999995</v>
      </c>
    </row>
    <row r="250" spans="1:8" ht="15" x14ac:dyDescent="0.25">
      <c r="A250" s="7" t="s">
        <v>155</v>
      </c>
      <c r="B250" s="12" t="s">
        <v>344</v>
      </c>
      <c r="C250" s="13">
        <v>-5564539.79</v>
      </c>
      <c r="D250" s="13">
        <v>-10600137.98</v>
      </c>
      <c r="E250" s="13">
        <v>0</v>
      </c>
      <c r="F250" s="13">
        <v>0</v>
      </c>
      <c r="G250" s="13">
        <v>0</v>
      </c>
      <c r="H250" s="13">
        <v>-16164677.77</v>
      </c>
    </row>
    <row r="251" spans="1:8" ht="15" x14ac:dyDescent="0.25">
      <c r="A251" s="7" t="s">
        <v>156</v>
      </c>
      <c r="B251" s="12" t="s">
        <v>345</v>
      </c>
      <c r="C251" s="13">
        <v>-132951.01999999999</v>
      </c>
      <c r="D251" s="13">
        <v>0</v>
      </c>
      <c r="E251" s="13">
        <v>0</v>
      </c>
      <c r="F251" s="13">
        <v>0</v>
      </c>
      <c r="G251" s="13">
        <v>0</v>
      </c>
      <c r="H251" s="13">
        <v>-132951.01999999999</v>
      </c>
    </row>
    <row r="252" spans="1:8" ht="15" x14ac:dyDescent="0.25">
      <c r="A252" s="7" t="s">
        <v>157</v>
      </c>
      <c r="B252" s="12" t="s">
        <v>346</v>
      </c>
      <c r="C252" s="13">
        <v>-11859310.99</v>
      </c>
      <c r="D252" s="13">
        <v>-8164068.1699999999</v>
      </c>
      <c r="E252" s="13">
        <v>0</v>
      </c>
      <c r="F252" s="13">
        <v>0</v>
      </c>
      <c r="G252" s="13">
        <v>0</v>
      </c>
      <c r="H252" s="13">
        <v>-20023379.16</v>
      </c>
    </row>
    <row r="253" spans="1:8" ht="15" x14ac:dyDescent="0.25">
      <c r="A253" s="7" t="s">
        <v>601</v>
      </c>
      <c r="B253" s="17" t="s">
        <v>347</v>
      </c>
      <c r="C253" s="18">
        <v>-336685114.87</v>
      </c>
      <c r="D253" s="18">
        <v>-210349437.41999999</v>
      </c>
      <c r="E253" s="18">
        <v>0</v>
      </c>
      <c r="F253" s="18">
        <v>0</v>
      </c>
      <c r="G253" s="18">
        <v>0</v>
      </c>
      <c r="H253" s="18">
        <v>-547034552.28999996</v>
      </c>
    </row>
    <row r="254" spans="1:8" ht="15" x14ac:dyDescent="0.25">
      <c r="A254" s="7" t="s">
        <v>601</v>
      </c>
      <c r="B254" s="14" t="s">
        <v>348</v>
      </c>
      <c r="C254" s="15">
        <v>336685114.87</v>
      </c>
      <c r="D254" s="15">
        <v>210349437.41999999</v>
      </c>
      <c r="E254" s="15">
        <v>0</v>
      </c>
      <c r="F254" s="15">
        <v>0</v>
      </c>
      <c r="G254" s="15">
        <v>0</v>
      </c>
      <c r="H254" s="15">
        <v>547034552.28999996</v>
      </c>
    </row>
    <row r="255" spans="1:8" ht="15" x14ac:dyDescent="0.25">
      <c r="A255" s="7">
        <v>374000</v>
      </c>
      <c r="B255" s="12" t="s">
        <v>349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</row>
    <row r="256" spans="1:8" ht="15" x14ac:dyDescent="0.25">
      <c r="A256" s="7" t="s">
        <v>601</v>
      </c>
      <c r="B256" s="17" t="s">
        <v>350</v>
      </c>
      <c r="C256" s="13">
        <v>-336685114.87</v>
      </c>
      <c r="D256" s="13">
        <v>-210349437.41999999</v>
      </c>
      <c r="E256" s="13">
        <v>0</v>
      </c>
      <c r="F256" s="13">
        <v>0</v>
      </c>
      <c r="G256" s="13">
        <v>0</v>
      </c>
      <c r="H256" s="13">
        <v>-547034552.28999996</v>
      </c>
    </row>
    <row r="257" spans="1:8" ht="15" x14ac:dyDescent="0.25">
      <c r="B257" s="9" t="s">
        <v>351</v>
      </c>
    </row>
    <row r="258" spans="1:8" ht="15" x14ac:dyDescent="0.25">
      <c r="A258" s="7" t="s">
        <v>604</v>
      </c>
      <c r="B258" s="16" t="s">
        <v>352</v>
      </c>
    </row>
    <row r="259" spans="1:8" ht="15" x14ac:dyDescent="0.25">
      <c r="A259" s="7">
        <v>374200</v>
      </c>
      <c r="B259" s="12" t="s">
        <v>353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</row>
    <row r="260" spans="1:8" ht="15" x14ac:dyDescent="0.25">
      <c r="A260" s="7">
        <v>374400</v>
      </c>
      <c r="B260" s="12" t="s">
        <v>354</v>
      </c>
      <c r="C260" s="13">
        <v>0</v>
      </c>
      <c r="D260" s="13">
        <v>0</v>
      </c>
      <c r="E260" s="13">
        <v>-11587.29</v>
      </c>
      <c r="F260" s="13">
        <v>-10840.99</v>
      </c>
      <c r="G260" s="13">
        <v>-41155.769999999997</v>
      </c>
      <c r="H260" s="13">
        <v>-63584.049999999901</v>
      </c>
    </row>
    <row r="261" spans="1:8" ht="15" x14ac:dyDescent="0.25">
      <c r="A261" s="7">
        <v>375000</v>
      </c>
      <c r="B261" s="12" t="s">
        <v>355</v>
      </c>
      <c r="C261" s="13">
        <v>0</v>
      </c>
      <c r="D261" s="13">
        <v>0</v>
      </c>
      <c r="E261" s="13">
        <v>-154341.06</v>
      </c>
      <c r="F261" s="13">
        <v>-81720.259999999995</v>
      </c>
      <c r="G261" s="13">
        <v>-75558.63</v>
      </c>
      <c r="H261" s="13">
        <v>-311619.95</v>
      </c>
    </row>
    <row r="262" spans="1:8" ht="15" x14ac:dyDescent="0.25">
      <c r="A262" s="7">
        <v>376000</v>
      </c>
      <c r="B262" s="12" t="s">
        <v>356</v>
      </c>
      <c r="C262" s="13">
        <v>0</v>
      </c>
      <c r="D262" s="13">
        <v>0</v>
      </c>
      <c r="E262" s="13">
        <v>-70248363.409999996</v>
      </c>
      <c r="F262" s="13">
        <v>-36233383.869999997</v>
      </c>
      <c r="G262" s="13">
        <v>-60725942.520000003</v>
      </c>
      <c r="H262" s="13">
        <v>-167207689.80000001</v>
      </c>
    </row>
    <row r="263" spans="1:8" ht="15" x14ac:dyDescent="0.25">
      <c r="A263" s="7">
        <v>378000</v>
      </c>
      <c r="B263" s="12" t="s">
        <v>357</v>
      </c>
      <c r="C263" s="13">
        <v>0</v>
      </c>
      <c r="D263" s="13">
        <v>0</v>
      </c>
      <c r="E263" s="13">
        <v>-988484.65</v>
      </c>
      <c r="F263" s="13">
        <v>-697273.33</v>
      </c>
      <c r="G263" s="13">
        <v>-1043595.9</v>
      </c>
      <c r="H263" s="13">
        <v>-2729353.88</v>
      </c>
    </row>
    <row r="264" spans="1:8" ht="15" x14ac:dyDescent="0.25">
      <c r="A264" s="7">
        <v>379000</v>
      </c>
      <c r="B264" s="12" t="s">
        <v>358</v>
      </c>
      <c r="C264" s="13">
        <v>0</v>
      </c>
      <c r="D264" s="13">
        <v>0</v>
      </c>
      <c r="E264" s="13">
        <v>-459627.05</v>
      </c>
      <c r="F264" s="13">
        <v>-1235271.3500000001</v>
      </c>
      <c r="G264" s="13">
        <v>-494555.25</v>
      </c>
      <c r="H264" s="13">
        <v>-2189453.65</v>
      </c>
    </row>
    <row r="265" spans="1:8" ht="15" x14ac:dyDescent="0.25">
      <c r="A265" s="7">
        <v>380000</v>
      </c>
      <c r="B265" s="12" t="s">
        <v>359</v>
      </c>
      <c r="C265" s="13">
        <v>0</v>
      </c>
      <c r="D265" s="13">
        <v>0</v>
      </c>
      <c r="E265" s="13">
        <v>-59651806.280000001</v>
      </c>
      <c r="F265" s="13">
        <v>-29255627.530000001</v>
      </c>
      <c r="G265" s="13">
        <v>-39648776.32</v>
      </c>
      <c r="H265" s="13">
        <v>-128556210.13</v>
      </c>
    </row>
    <row r="266" spans="1:8" ht="15" x14ac:dyDescent="0.25">
      <c r="A266" s="7" t="s">
        <v>158</v>
      </c>
      <c r="B266" s="12" t="s">
        <v>360</v>
      </c>
      <c r="C266" s="13">
        <v>0</v>
      </c>
      <c r="D266" s="13">
        <v>0</v>
      </c>
      <c r="E266" s="13">
        <v>-12751654.369999999</v>
      </c>
      <c r="F266" s="13">
        <v>-8413867.4700000007</v>
      </c>
      <c r="G266" s="13">
        <v>-6494996.9100000001</v>
      </c>
      <c r="H266" s="13">
        <v>-27660518.75</v>
      </c>
    </row>
    <row r="267" spans="1:8" ht="15" x14ac:dyDescent="0.25">
      <c r="A267" s="7" t="s">
        <v>597</v>
      </c>
      <c r="B267" s="9" t="s">
        <v>361</v>
      </c>
    </row>
    <row r="268" spans="1:8" ht="15" x14ac:dyDescent="0.25">
      <c r="A268" s="7">
        <v>382000</v>
      </c>
      <c r="B268" s="12" t="s">
        <v>362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</row>
    <row r="269" spans="1:8" ht="15" x14ac:dyDescent="0.25">
      <c r="A269" s="7">
        <v>383000</v>
      </c>
      <c r="B269" s="12" t="s">
        <v>363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</row>
    <row r="270" spans="1:8" ht="15" x14ac:dyDescent="0.25">
      <c r="A270" s="7">
        <v>384000</v>
      </c>
      <c r="B270" s="12" t="s">
        <v>364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</row>
    <row r="271" spans="1:8" ht="15" x14ac:dyDescent="0.25">
      <c r="B271" s="9" t="s">
        <v>365</v>
      </c>
    </row>
    <row r="272" spans="1:8" ht="15" x14ac:dyDescent="0.25">
      <c r="A272" s="7">
        <v>385000</v>
      </c>
      <c r="B272" s="12" t="s">
        <v>366</v>
      </c>
      <c r="C272" s="13">
        <v>0</v>
      </c>
      <c r="D272" s="13">
        <v>0</v>
      </c>
      <c r="E272" s="13">
        <v>-1135951.8</v>
      </c>
      <c r="F272" s="13">
        <v>-300127.49</v>
      </c>
      <c r="G272" s="13">
        <v>-771418.74</v>
      </c>
      <c r="H272" s="13">
        <v>-2207498.0299999998</v>
      </c>
    </row>
    <row r="273" spans="1:8" ht="15" x14ac:dyDescent="0.25">
      <c r="A273" s="7">
        <v>387000</v>
      </c>
      <c r="B273" s="12" t="s">
        <v>367</v>
      </c>
      <c r="C273" s="13">
        <v>0</v>
      </c>
      <c r="D273" s="13">
        <v>0</v>
      </c>
      <c r="E273" s="13">
        <v>0</v>
      </c>
      <c r="F273" s="13">
        <v>0</v>
      </c>
      <c r="G273" s="13">
        <v>-539.29</v>
      </c>
      <c r="H273" s="13">
        <v>-539.29</v>
      </c>
    </row>
    <row r="274" spans="1:8" ht="15" x14ac:dyDescent="0.25">
      <c r="A274" s="7" t="s">
        <v>601</v>
      </c>
      <c r="B274" s="17" t="s">
        <v>368</v>
      </c>
      <c r="C274" s="18">
        <v>0</v>
      </c>
      <c r="D274" s="18">
        <v>0</v>
      </c>
      <c r="E274" s="18">
        <v>-145401815.91</v>
      </c>
      <c r="F274" s="18">
        <v>-76228112.290000007</v>
      </c>
      <c r="G274" s="18">
        <v>-109296539.33</v>
      </c>
      <c r="H274" s="18">
        <v>-330926467.52999997</v>
      </c>
    </row>
    <row r="275" spans="1:8" ht="15" x14ac:dyDescent="0.25">
      <c r="A275" s="7" t="s">
        <v>601</v>
      </c>
      <c r="B275" s="14" t="s">
        <v>369</v>
      </c>
      <c r="C275" s="15">
        <v>0</v>
      </c>
      <c r="D275" s="15">
        <v>0</v>
      </c>
      <c r="E275" s="15">
        <v>145401815.91</v>
      </c>
      <c r="F275" s="15">
        <v>76228112.290000007</v>
      </c>
      <c r="G275" s="15">
        <v>109296539.33</v>
      </c>
      <c r="H275" s="15">
        <v>330926467.52999997</v>
      </c>
    </row>
    <row r="276" spans="1:8" ht="15" x14ac:dyDescent="0.25">
      <c r="B276" s="9" t="s">
        <v>370</v>
      </c>
    </row>
    <row r="277" spans="1:8" ht="15" x14ac:dyDescent="0.25">
      <c r="A277" s="7" t="s">
        <v>604</v>
      </c>
      <c r="B277" s="16" t="s">
        <v>371</v>
      </c>
    </row>
    <row r="278" spans="1:8" ht="15" x14ac:dyDescent="0.25">
      <c r="A278" s="7" t="s">
        <v>159</v>
      </c>
      <c r="B278" s="12" t="s">
        <v>372</v>
      </c>
      <c r="C278" s="13">
        <v>-66240.350000000006</v>
      </c>
      <c r="D278" s="13">
        <v>-30326.97</v>
      </c>
      <c r="E278" s="13">
        <v>-20237.52</v>
      </c>
      <c r="F278" s="13">
        <v>-7763.95</v>
      </c>
      <c r="G278" s="13">
        <v>-6588.15</v>
      </c>
      <c r="H278" s="13">
        <v>-131156.94</v>
      </c>
    </row>
    <row r="279" spans="1:8" ht="15" x14ac:dyDescent="0.25">
      <c r="A279" s="7" t="s">
        <v>160</v>
      </c>
      <c r="B279" s="12" t="s">
        <v>373</v>
      </c>
      <c r="C279" s="13">
        <v>-3778977.49</v>
      </c>
      <c r="D279" s="13">
        <v>-4356806.0999999996</v>
      </c>
      <c r="E279" s="13">
        <v>-1592885.76</v>
      </c>
      <c r="F279" s="13">
        <v>-883787.6</v>
      </c>
      <c r="G279" s="13">
        <v>-1694830.91</v>
      </c>
      <c r="H279" s="13">
        <v>-12307287.859999999</v>
      </c>
    </row>
    <row r="280" spans="1:8" ht="15" x14ac:dyDescent="0.25">
      <c r="A280" s="7" t="s">
        <v>161</v>
      </c>
      <c r="B280" s="12" t="s">
        <v>374</v>
      </c>
      <c r="C280" s="13">
        <v>-22158294.960000001</v>
      </c>
      <c r="D280" s="13">
        <v>-9830734.1699999999</v>
      </c>
      <c r="E280" s="13">
        <v>-6384189.6699999999</v>
      </c>
      <c r="F280" s="13">
        <v>-2448444.9900000002</v>
      </c>
      <c r="G280" s="13">
        <v>-3974317.58</v>
      </c>
      <c r="H280" s="13">
        <v>-44795981.369999997</v>
      </c>
    </row>
    <row r="281" spans="1:8" ht="15" x14ac:dyDescent="0.25">
      <c r="A281" s="7" t="s">
        <v>162</v>
      </c>
      <c r="B281" s="12" t="s">
        <v>375</v>
      </c>
      <c r="C281" s="13">
        <v>-14609024.119999999</v>
      </c>
      <c r="D281" s="13">
        <v>-5914496.6500000004</v>
      </c>
      <c r="E281" s="13">
        <v>-6317091.1200000001</v>
      </c>
      <c r="F281" s="13">
        <v>-2012835.71</v>
      </c>
      <c r="G281" s="13">
        <v>-1516995.74</v>
      </c>
      <c r="H281" s="13">
        <v>-30370443.34</v>
      </c>
    </row>
    <row r="282" spans="1:8" ht="15" x14ac:dyDescent="0.25">
      <c r="A282" s="7">
        <v>393000</v>
      </c>
      <c r="B282" s="12" t="s">
        <v>376</v>
      </c>
      <c r="C282" s="13">
        <v>-669908.35</v>
      </c>
      <c r="D282" s="13">
        <v>-357551.4</v>
      </c>
      <c r="E282" s="13">
        <v>-218847.51</v>
      </c>
      <c r="F282" s="13">
        <v>-78939.44</v>
      </c>
      <c r="G282" s="13">
        <v>-16059.51</v>
      </c>
      <c r="H282" s="13">
        <v>-1341306.21</v>
      </c>
    </row>
    <row r="283" spans="1:8" ht="15" x14ac:dyDescent="0.25">
      <c r="A283" s="7">
        <v>394000</v>
      </c>
      <c r="B283" s="12" t="s">
        <v>377</v>
      </c>
      <c r="C283" s="13">
        <v>-3094625.49</v>
      </c>
      <c r="D283" s="13">
        <v>-1509458.94</v>
      </c>
      <c r="E283" s="13">
        <v>-1955201.96</v>
      </c>
      <c r="F283" s="13">
        <v>-724777.19</v>
      </c>
      <c r="G283" s="13">
        <v>-1298383.8600000001</v>
      </c>
      <c r="H283" s="13">
        <v>-8582447.4399999995</v>
      </c>
    </row>
    <row r="284" spans="1:8" ht="15" x14ac:dyDescent="0.25">
      <c r="A284" s="7">
        <v>394100</v>
      </c>
      <c r="B284" s="12" t="s">
        <v>378</v>
      </c>
      <c r="C284" s="13">
        <v>-12821.39</v>
      </c>
      <c r="D284" s="13">
        <v>-5870.04</v>
      </c>
      <c r="E284" s="13">
        <v>0</v>
      </c>
      <c r="F284" s="13">
        <v>0</v>
      </c>
      <c r="G284" s="13">
        <v>0</v>
      </c>
      <c r="H284" s="13">
        <v>-18691.43</v>
      </c>
    </row>
    <row r="285" spans="1:8" ht="15" x14ac:dyDescent="0.25">
      <c r="A285" s="7" t="s">
        <v>163</v>
      </c>
      <c r="B285" s="12" t="s">
        <v>379</v>
      </c>
      <c r="C285" s="13">
        <v>-601894.44999999995</v>
      </c>
      <c r="D285" s="13">
        <v>-199071.01</v>
      </c>
      <c r="E285" s="13">
        <v>-126346.38</v>
      </c>
      <c r="F285" s="13">
        <v>-48043.6</v>
      </c>
      <c r="G285" s="13">
        <v>-99028.11</v>
      </c>
      <c r="H285" s="13">
        <v>-1074383.55</v>
      </c>
    </row>
    <row r="286" spans="1:8" ht="15" x14ac:dyDescent="0.25">
      <c r="A286" s="7" t="s">
        <v>164</v>
      </c>
      <c r="B286" s="12" t="s">
        <v>380</v>
      </c>
      <c r="C286" s="13">
        <v>-10594138.689999999</v>
      </c>
      <c r="D286" s="13">
        <v>-6736151.7199999997</v>
      </c>
      <c r="E286" s="13">
        <v>-1902368.88</v>
      </c>
      <c r="F286" s="13">
        <v>-686021.22</v>
      </c>
      <c r="G286" s="13">
        <v>-77304.55</v>
      </c>
      <c r="H286" s="13">
        <v>-19995985.059999999</v>
      </c>
    </row>
    <row r="287" spans="1:8" ht="15" x14ac:dyDescent="0.25">
      <c r="A287" s="7" t="s">
        <v>165</v>
      </c>
      <c r="B287" s="12" t="s">
        <v>381</v>
      </c>
      <c r="C287" s="13">
        <v>-37207226.170000002</v>
      </c>
      <c r="D287" s="13">
        <v>-17994592.41</v>
      </c>
      <c r="E287" s="13">
        <v>-4104643.85</v>
      </c>
      <c r="F287" s="13">
        <v>-2060035.14</v>
      </c>
      <c r="G287" s="13">
        <v>-2505139.4</v>
      </c>
      <c r="H287" s="13">
        <v>-63871636.969999999</v>
      </c>
    </row>
    <row r="288" spans="1:8" ht="15" x14ac:dyDescent="0.25">
      <c r="A288" s="7">
        <v>398000</v>
      </c>
      <c r="B288" s="12" t="s">
        <v>382</v>
      </c>
      <c r="C288" s="13">
        <v>-263791.03000000003</v>
      </c>
      <c r="D288" s="13">
        <v>-123915.04</v>
      </c>
      <c r="E288" s="13">
        <v>-67417.17</v>
      </c>
      <c r="F288" s="13">
        <v>-26437.61</v>
      </c>
      <c r="G288" s="13">
        <v>-42870.84</v>
      </c>
      <c r="H288" s="13">
        <v>-524431.68999999994</v>
      </c>
    </row>
    <row r="289" spans="1:8" ht="15" x14ac:dyDescent="0.25">
      <c r="A289" s="7" t="s">
        <v>601</v>
      </c>
      <c r="B289" s="17" t="s">
        <v>383</v>
      </c>
      <c r="C289" s="18">
        <v>-93056942.489999995</v>
      </c>
      <c r="D289" s="18">
        <v>-47058974.450000003</v>
      </c>
      <c r="E289" s="18">
        <v>-22689229.82</v>
      </c>
      <c r="F289" s="18">
        <v>-8977086.4499999993</v>
      </c>
      <c r="G289" s="18">
        <v>-11231518.65</v>
      </c>
      <c r="H289" s="18">
        <v>-183013751.859999</v>
      </c>
    </row>
    <row r="290" spans="1:8" ht="15" x14ac:dyDescent="0.25">
      <c r="A290" s="7" t="s">
        <v>601</v>
      </c>
      <c r="B290" s="14" t="s">
        <v>384</v>
      </c>
      <c r="C290" s="15">
        <v>93056942.489999995</v>
      </c>
      <c r="D290" s="15">
        <v>47058974.450000003</v>
      </c>
      <c r="E290" s="15">
        <v>22689229.82</v>
      </c>
      <c r="F290" s="15">
        <v>8977086.4499999993</v>
      </c>
      <c r="G290" s="15">
        <v>11231518.65</v>
      </c>
      <c r="H290" s="15">
        <v>183013751.859999</v>
      </c>
    </row>
    <row r="291" spans="1:8" ht="15" x14ac:dyDescent="0.25">
      <c r="A291" s="7">
        <v>399100</v>
      </c>
      <c r="B291" s="12" t="s">
        <v>385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</row>
    <row r="292" spans="1:8" ht="15" x14ac:dyDescent="0.25">
      <c r="A292" s="7" t="s">
        <v>601</v>
      </c>
      <c r="B292" s="17" t="s">
        <v>386</v>
      </c>
      <c r="C292" s="13">
        <v>-93056942.489999995</v>
      </c>
      <c r="D292" s="13">
        <v>-47058974.450000003</v>
      </c>
      <c r="E292" s="13">
        <v>-22689229.82</v>
      </c>
      <c r="F292" s="13">
        <v>-8977086.4499999993</v>
      </c>
      <c r="G292" s="13">
        <v>-11231518.65</v>
      </c>
      <c r="H292" s="13">
        <v>-183013751.859999</v>
      </c>
    </row>
    <row r="293" spans="1:8" ht="15" x14ac:dyDescent="0.25">
      <c r="B293" s="9" t="s">
        <v>5</v>
      </c>
    </row>
    <row r="294" spans="1:8" ht="15" x14ac:dyDescent="0.25">
      <c r="A294" s="7" t="s">
        <v>603</v>
      </c>
      <c r="B294" s="17" t="s">
        <v>387</v>
      </c>
      <c r="C294" s="18">
        <v>-935180056.25</v>
      </c>
      <c r="D294" s="18">
        <v>-524929579.32999998</v>
      </c>
      <c r="E294" s="18">
        <v>-179023838.93000001</v>
      </c>
      <c r="F294" s="18">
        <v>-90094103.349999994</v>
      </c>
      <c r="G294" s="18">
        <v>-121614932.84</v>
      </c>
      <c r="H294" s="18">
        <v>-1850842510.69999</v>
      </c>
    </row>
    <row r="295" spans="1:8" ht="15" x14ac:dyDescent="0.25">
      <c r="A295" s="7" t="s">
        <v>605</v>
      </c>
      <c r="B295" s="14" t="s">
        <v>388</v>
      </c>
      <c r="C295" s="15">
        <v>935180056.25</v>
      </c>
      <c r="D295" s="15">
        <v>524929579.32999998</v>
      </c>
      <c r="E295" s="15">
        <v>179023838.93000001</v>
      </c>
      <c r="F295" s="15">
        <v>90094103.349999994</v>
      </c>
      <c r="G295" s="15">
        <v>121614932.84</v>
      </c>
      <c r="H295" s="15">
        <v>1850842510.69999</v>
      </c>
    </row>
    <row r="296" spans="1:8" ht="15" x14ac:dyDescent="0.25">
      <c r="A296" s="7" t="s">
        <v>605</v>
      </c>
      <c r="B296" s="17" t="s">
        <v>389</v>
      </c>
      <c r="C296" s="13">
        <v>-935770467.00999999</v>
      </c>
      <c r="D296" s="13">
        <v>-525242075.38</v>
      </c>
      <c r="E296" s="13">
        <v>-179023838.93000001</v>
      </c>
      <c r="F296" s="13">
        <v>-90094103.349999994</v>
      </c>
      <c r="G296" s="13">
        <v>-121614932.84</v>
      </c>
      <c r="H296" s="13">
        <v>-1851745417.50999</v>
      </c>
    </row>
    <row r="297" spans="1:8" ht="15" x14ac:dyDescent="0.25">
      <c r="B297" s="9" t="s">
        <v>390</v>
      </c>
    </row>
    <row r="298" spans="1:8" ht="15" x14ac:dyDescent="0.25">
      <c r="B298" s="16" t="s">
        <v>391</v>
      </c>
    </row>
    <row r="299" spans="1:8" ht="15" x14ac:dyDescent="0.25">
      <c r="B299" s="9" t="s">
        <v>392</v>
      </c>
    </row>
    <row r="300" spans="1:8" ht="15" x14ac:dyDescent="0.25">
      <c r="A300" s="7" t="s">
        <v>607</v>
      </c>
      <c r="B300" s="16" t="s">
        <v>393</v>
      </c>
    </row>
    <row r="301" spans="1:8" ht="15" x14ac:dyDescent="0.25">
      <c r="A301" s="7">
        <v>302000</v>
      </c>
      <c r="B301" s="12" t="s">
        <v>394</v>
      </c>
      <c r="C301" s="13">
        <v>-7737862.1699999999</v>
      </c>
      <c r="D301" s="13">
        <v>-3986710.09</v>
      </c>
      <c r="E301" s="13">
        <v>0</v>
      </c>
      <c r="F301" s="13">
        <v>0</v>
      </c>
      <c r="G301" s="13">
        <v>0</v>
      </c>
      <c r="H301" s="13">
        <v>-11724572.26</v>
      </c>
    </row>
    <row r="302" spans="1:8" ht="15" x14ac:dyDescent="0.25">
      <c r="A302" s="7">
        <v>303000</v>
      </c>
      <c r="B302" s="12" t="s">
        <v>395</v>
      </c>
      <c r="C302" s="13">
        <v>-2576240.2000000002</v>
      </c>
      <c r="D302" s="13">
        <v>-1245890.69</v>
      </c>
      <c r="E302" s="13">
        <v>-637611.62</v>
      </c>
      <c r="F302" s="13">
        <v>-260326.67</v>
      </c>
      <c r="G302" s="13">
        <v>-354627.64</v>
      </c>
      <c r="H302" s="13">
        <v>-5074696.8199999901</v>
      </c>
    </row>
    <row r="303" spans="1:8" ht="15" x14ac:dyDescent="0.25">
      <c r="A303" s="7">
        <v>303100</v>
      </c>
      <c r="B303" s="12" t="s">
        <v>396</v>
      </c>
      <c r="C303" s="13">
        <v>-19619992.859999999</v>
      </c>
      <c r="D303" s="13">
        <v>-7861600.5899999999</v>
      </c>
      <c r="E303" s="13">
        <v>-4851402.74</v>
      </c>
      <c r="F303" s="13">
        <v>-1872239.99</v>
      </c>
      <c r="G303" s="13">
        <v>-3041028.78</v>
      </c>
      <c r="H303" s="13">
        <v>-37246264.960000001</v>
      </c>
    </row>
    <row r="304" spans="1:8" ht="15" x14ac:dyDescent="0.25">
      <c r="A304" s="7">
        <v>303110</v>
      </c>
      <c r="B304" s="12" t="s">
        <v>397</v>
      </c>
      <c r="C304" s="13">
        <v>-835760.37</v>
      </c>
      <c r="D304" s="13">
        <v>-382638.01</v>
      </c>
      <c r="E304" s="13">
        <v>-257997.37</v>
      </c>
      <c r="F304" s="13">
        <v>-98983.71</v>
      </c>
      <c r="G304" s="13">
        <v>-161839.29999999999</v>
      </c>
      <c r="H304" s="13">
        <v>-1737218.76</v>
      </c>
    </row>
    <row r="305" spans="1:8" ht="15" x14ac:dyDescent="0.25">
      <c r="A305" s="7">
        <v>303115</v>
      </c>
      <c r="B305" s="12" t="s">
        <v>398</v>
      </c>
      <c r="C305" s="13">
        <v>-11615109.050000001</v>
      </c>
      <c r="D305" s="13">
        <v>-5317770.97</v>
      </c>
      <c r="E305" s="13">
        <v>-3585558.36</v>
      </c>
      <c r="F305" s="13">
        <v>-1375641.49</v>
      </c>
      <c r="G305" s="13">
        <v>-2249186.7200000002</v>
      </c>
      <c r="H305" s="13">
        <v>-24143266.589999899</v>
      </c>
    </row>
    <row r="306" spans="1:8" ht="15" x14ac:dyDescent="0.25">
      <c r="A306" s="7">
        <v>303120</v>
      </c>
      <c r="B306" s="12" t="s">
        <v>399</v>
      </c>
      <c r="C306" s="13">
        <v>-812150.94</v>
      </c>
      <c r="D306" s="13">
        <v>-371828.85</v>
      </c>
      <c r="E306" s="13">
        <v>-250709.19</v>
      </c>
      <c r="F306" s="13">
        <v>-96187.520000000004</v>
      </c>
      <c r="G306" s="13">
        <v>-157267.49</v>
      </c>
      <c r="H306" s="13">
        <v>-1688143.99</v>
      </c>
    </row>
    <row r="307" spans="1:8" ht="15" x14ac:dyDescent="0.25">
      <c r="A307" s="7">
        <v>303121</v>
      </c>
      <c r="B307" s="12" t="s">
        <v>400</v>
      </c>
      <c r="C307" s="13">
        <v>-271950.03000000003</v>
      </c>
      <c r="D307" s="13">
        <v>-78986.259999999995</v>
      </c>
      <c r="E307" s="13">
        <v>-81768.44</v>
      </c>
      <c r="F307" s="13">
        <v>-20432.77</v>
      </c>
      <c r="G307" s="13">
        <v>-33407.769999999997</v>
      </c>
      <c r="H307" s="13">
        <v>-486545.27</v>
      </c>
    </row>
    <row r="308" spans="1:8" ht="15" x14ac:dyDescent="0.25">
      <c r="A308" s="7" t="s">
        <v>601</v>
      </c>
      <c r="B308" s="17" t="s">
        <v>401</v>
      </c>
      <c r="C308" s="18">
        <v>-43469065.619999997</v>
      </c>
      <c r="D308" s="18">
        <v>-19245425.460000001</v>
      </c>
      <c r="E308" s="18">
        <v>-9665047.7200000007</v>
      </c>
      <c r="F308" s="18">
        <v>-3723812.15</v>
      </c>
      <c r="G308" s="18">
        <v>-5997357.7000000002</v>
      </c>
      <c r="H308" s="18">
        <v>-82100708.650000006</v>
      </c>
    </row>
    <row r="309" spans="1:8" ht="15" x14ac:dyDescent="0.25">
      <c r="B309" s="9" t="s">
        <v>4</v>
      </c>
    </row>
    <row r="310" spans="1:8" ht="15" x14ac:dyDescent="0.25">
      <c r="A310" s="7" t="s">
        <v>607</v>
      </c>
      <c r="B310" s="16" t="s">
        <v>402</v>
      </c>
    </row>
    <row r="311" spans="1:8" ht="15" x14ac:dyDescent="0.25">
      <c r="A311" s="7">
        <v>352100</v>
      </c>
      <c r="B311" s="12" t="s">
        <v>403</v>
      </c>
      <c r="C311" s="13">
        <v>0</v>
      </c>
      <c r="D311" s="13">
        <v>0</v>
      </c>
      <c r="E311" s="13">
        <v>-117774.3</v>
      </c>
      <c r="F311" s="13">
        <v>-52666.080000000002</v>
      </c>
      <c r="G311" s="13">
        <v>0</v>
      </c>
      <c r="H311" s="13">
        <v>-170440.38</v>
      </c>
    </row>
    <row r="312" spans="1:8" ht="15" x14ac:dyDescent="0.25">
      <c r="A312" s="7" t="s">
        <v>601</v>
      </c>
      <c r="B312" s="17" t="s">
        <v>404</v>
      </c>
      <c r="C312" s="18">
        <v>0</v>
      </c>
      <c r="D312" s="18">
        <v>0</v>
      </c>
      <c r="E312" s="18">
        <v>-117774.3</v>
      </c>
      <c r="F312" s="18">
        <v>-52666.080000000002</v>
      </c>
      <c r="G312" s="18">
        <v>0</v>
      </c>
      <c r="H312" s="18">
        <v>-170440.38</v>
      </c>
    </row>
    <row r="313" spans="1:8" ht="15" x14ac:dyDescent="0.25">
      <c r="B313" s="9" t="s">
        <v>405</v>
      </c>
    </row>
    <row r="314" spans="1:8" ht="15" x14ac:dyDescent="0.25">
      <c r="A314" s="7" t="s">
        <v>607</v>
      </c>
      <c r="B314" s="16" t="s">
        <v>406</v>
      </c>
    </row>
    <row r="315" spans="1:8" ht="15" x14ac:dyDescent="0.25">
      <c r="A315" s="7">
        <v>390200</v>
      </c>
      <c r="B315" s="12" t="s">
        <v>407</v>
      </c>
      <c r="C315" s="13">
        <v>-82959.78</v>
      </c>
      <c r="D315" s="13">
        <v>-37981.660000000003</v>
      </c>
      <c r="E315" s="13">
        <v>0</v>
      </c>
      <c r="F315" s="13">
        <v>0</v>
      </c>
      <c r="G315" s="13">
        <v>0</v>
      </c>
      <c r="H315" s="13">
        <v>-120941.44</v>
      </c>
    </row>
    <row r="316" spans="1:8" ht="15" x14ac:dyDescent="0.25">
      <c r="A316" s="7">
        <v>396200</v>
      </c>
      <c r="B316" s="12" t="s">
        <v>408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</row>
    <row r="317" spans="1:8" ht="15" x14ac:dyDescent="0.25">
      <c r="A317" s="7" t="s">
        <v>601</v>
      </c>
      <c r="B317" s="17" t="s">
        <v>409</v>
      </c>
      <c r="C317" s="18">
        <v>-82959.78</v>
      </c>
      <c r="D317" s="18">
        <v>-37981.660000000003</v>
      </c>
      <c r="E317" s="18">
        <v>0</v>
      </c>
      <c r="F317" s="18">
        <v>0</v>
      </c>
      <c r="G317" s="18">
        <v>0</v>
      </c>
      <c r="H317" s="18">
        <v>-120941.44</v>
      </c>
    </row>
    <row r="318" spans="1:8" ht="15" x14ac:dyDescent="0.25">
      <c r="B318" s="9" t="s">
        <v>410</v>
      </c>
    </row>
    <row r="319" spans="1:8" ht="15" x14ac:dyDescent="0.25">
      <c r="A319" s="7" t="s">
        <v>606</v>
      </c>
      <c r="B319" s="17" t="s">
        <v>411</v>
      </c>
      <c r="C319" s="18">
        <v>-43552025.399999999</v>
      </c>
      <c r="D319" s="18">
        <v>-19283407.120000001</v>
      </c>
      <c r="E319" s="18">
        <v>-9782822.0199999996</v>
      </c>
      <c r="F319" s="18">
        <v>-3776478.23</v>
      </c>
      <c r="G319" s="18">
        <v>-5997357.7000000002</v>
      </c>
      <c r="H319" s="18">
        <v>-82392090.469999999</v>
      </c>
    </row>
    <row r="320" spans="1:8" ht="15" x14ac:dyDescent="0.25">
      <c r="A320" s="7" t="s">
        <v>608</v>
      </c>
      <c r="B320" s="14" t="s">
        <v>412</v>
      </c>
      <c r="C320" s="15">
        <v>43552025.399999999</v>
      </c>
      <c r="D320" s="15">
        <v>19283407.120000001</v>
      </c>
      <c r="E320" s="15">
        <v>9782822.0199999996</v>
      </c>
      <c r="F320" s="15">
        <v>3776478.23</v>
      </c>
      <c r="G320" s="15">
        <v>5997357.7000000002</v>
      </c>
      <c r="H320" s="15">
        <v>82392090.469999999</v>
      </c>
    </row>
    <row r="321" spans="1:8" ht="15" x14ac:dyDescent="0.25">
      <c r="B321" s="9" t="s">
        <v>413</v>
      </c>
    </row>
    <row r="322" spans="1:8" ht="15" x14ac:dyDescent="0.25">
      <c r="A322" s="7" t="s">
        <v>601</v>
      </c>
      <c r="B322" s="17" t="s">
        <v>414</v>
      </c>
      <c r="C322" s="18">
        <v>-978732081.64999998</v>
      </c>
      <c r="D322" s="18">
        <v>-544212986.45000005</v>
      </c>
      <c r="E322" s="18">
        <v>-188806660.94999999</v>
      </c>
      <c r="F322" s="18">
        <v>-93870581.579999998</v>
      </c>
      <c r="G322" s="18">
        <v>-127612290.54000001</v>
      </c>
      <c r="H322" s="18">
        <v>-1933234601.1699901</v>
      </c>
    </row>
    <row r="323" spans="1:8" ht="15" x14ac:dyDescent="0.25">
      <c r="A323" s="7" t="s">
        <v>601</v>
      </c>
      <c r="B323" s="14" t="s">
        <v>415</v>
      </c>
      <c r="C323" s="15">
        <v>978732081.64999998</v>
      </c>
      <c r="D323" s="15">
        <v>544212986.45000005</v>
      </c>
      <c r="E323" s="15">
        <v>188806660.94999999</v>
      </c>
      <c r="F323" s="15">
        <v>93870581.579999998</v>
      </c>
      <c r="G323" s="15">
        <v>127612290.54000001</v>
      </c>
      <c r="H323" s="15">
        <v>1933234601.1699901</v>
      </c>
    </row>
    <row r="324" spans="1:8" ht="15" x14ac:dyDescent="0.25">
      <c r="B324" s="9" t="s">
        <v>416</v>
      </c>
    </row>
    <row r="325" spans="1:8" ht="15" x14ac:dyDescent="0.25">
      <c r="A325" s="7" t="s">
        <v>599</v>
      </c>
      <c r="B325" s="17" t="s">
        <v>417</v>
      </c>
      <c r="C325" s="18">
        <v>1962509211.1199999</v>
      </c>
      <c r="D325" s="18">
        <v>987340894.20000005</v>
      </c>
      <c r="E325" s="18">
        <v>416324517.31999999</v>
      </c>
      <c r="F325" s="18">
        <v>185782988.46000001</v>
      </c>
      <c r="G325" s="18">
        <v>317440925.13999999</v>
      </c>
      <c r="H325" s="18">
        <v>3869398536.2399998</v>
      </c>
    </row>
    <row r="326" spans="1:8" ht="15" x14ac:dyDescent="0.25">
      <c r="B326" s="9" t="s">
        <v>418</v>
      </c>
    </row>
    <row r="327" spans="1:8" ht="15" x14ac:dyDescent="0.25">
      <c r="A327" s="7" t="s">
        <v>610</v>
      </c>
      <c r="B327" s="16" t="s">
        <v>419</v>
      </c>
    </row>
    <row r="328" spans="1:8" ht="15" x14ac:dyDescent="0.25">
      <c r="A328" s="7">
        <v>182310</v>
      </c>
      <c r="B328" s="12" t="s">
        <v>420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</row>
    <row r="329" spans="1:8" ht="15" x14ac:dyDescent="0.25">
      <c r="A329" s="7">
        <v>282900</v>
      </c>
      <c r="B329" s="12" t="s">
        <v>421</v>
      </c>
      <c r="C329" s="13">
        <v>-405590549.80000001</v>
      </c>
      <c r="D329" s="13">
        <v>-202137523.00999999</v>
      </c>
      <c r="E329" s="13">
        <v>-88571989.810000002</v>
      </c>
      <c r="F329" s="13">
        <v>-38713936.049999997</v>
      </c>
      <c r="G329" s="13">
        <v>-71581697.849999994</v>
      </c>
      <c r="H329" s="13">
        <v>-806595696.51999903</v>
      </c>
    </row>
    <row r="330" spans="1:8" ht="15" x14ac:dyDescent="0.25">
      <c r="A330" s="7">
        <v>283170</v>
      </c>
      <c r="B330" s="12" t="s">
        <v>422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</row>
    <row r="331" spans="1:8" ht="15" x14ac:dyDescent="0.25">
      <c r="A331" s="7">
        <v>283200</v>
      </c>
      <c r="B331" s="12" t="s">
        <v>423</v>
      </c>
      <c r="C331" s="13">
        <v>26090.01</v>
      </c>
      <c r="D331" s="13">
        <v>13809.08</v>
      </c>
      <c r="E331" s="13">
        <v>0</v>
      </c>
      <c r="F331" s="13">
        <v>0</v>
      </c>
      <c r="G331" s="13">
        <v>0</v>
      </c>
      <c r="H331" s="13">
        <v>39899.089999999997</v>
      </c>
    </row>
    <row r="332" spans="1:8" ht="15" x14ac:dyDescent="0.25">
      <c r="A332" s="7">
        <v>283324</v>
      </c>
      <c r="B332" s="12" t="s">
        <v>424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</row>
    <row r="333" spans="1:8" ht="15" x14ac:dyDescent="0.25">
      <c r="A333" s="7">
        <v>283325</v>
      </c>
      <c r="B333" s="12" t="s">
        <v>425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</row>
    <row r="334" spans="1:8" ht="15" x14ac:dyDescent="0.25">
      <c r="A334" s="7">
        <v>283333</v>
      </c>
      <c r="B334" s="12" t="s">
        <v>426</v>
      </c>
      <c r="C334" s="13">
        <v>165131.82999999999</v>
      </c>
      <c r="D334" s="13">
        <v>87401.94</v>
      </c>
      <c r="E334" s="13">
        <v>0</v>
      </c>
      <c r="F334" s="13">
        <v>0</v>
      </c>
      <c r="G334" s="13">
        <v>0</v>
      </c>
      <c r="H334" s="13">
        <v>252533.77</v>
      </c>
    </row>
    <row r="335" spans="1:8" ht="15" x14ac:dyDescent="0.25">
      <c r="A335" s="7">
        <v>283382</v>
      </c>
      <c r="B335" s="12" t="s">
        <v>427</v>
      </c>
      <c r="C335" s="13">
        <v>-4436362.9800000004</v>
      </c>
      <c r="D335" s="13">
        <v>-2348104.04</v>
      </c>
      <c r="E335" s="13">
        <v>0</v>
      </c>
      <c r="F335" s="13">
        <v>0</v>
      </c>
      <c r="G335" s="13">
        <v>0</v>
      </c>
      <c r="H335" s="13">
        <v>-6784467.0199999996</v>
      </c>
    </row>
    <row r="336" spans="1:8" ht="15" x14ac:dyDescent="0.25">
      <c r="A336" s="7">
        <v>283750</v>
      </c>
      <c r="B336" s="12" t="s">
        <v>428</v>
      </c>
      <c r="C336" s="13">
        <v>-114929.3</v>
      </c>
      <c r="D336" s="13">
        <v>-52618.34</v>
      </c>
      <c r="E336" s="13">
        <v>-35478.42</v>
      </c>
      <c r="F336" s="13">
        <v>-13611.71</v>
      </c>
      <c r="G336" s="13">
        <v>-22255.279999999999</v>
      </c>
      <c r="H336" s="13">
        <v>-238893.05</v>
      </c>
    </row>
    <row r="337" spans="1:8" ht="15" x14ac:dyDescent="0.25">
      <c r="A337" s="7">
        <v>283850</v>
      </c>
      <c r="B337" s="12" t="s">
        <v>429</v>
      </c>
      <c r="C337" s="13">
        <v>-964864.53</v>
      </c>
      <c r="D337" s="13">
        <v>-485427.12</v>
      </c>
      <c r="E337" s="13">
        <v>-293813.68</v>
      </c>
      <c r="F337" s="13">
        <v>-131110.29</v>
      </c>
      <c r="G337" s="13">
        <v>-192641.58</v>
      </c>
      <c r="H337" s="13">
        <v>-2067857.2</v>
      </c>
    </row>
    <row r="338" spans="1:8" ht="15" x14ac:dyDescent="0.25">
      <c r="A338" s="7" t="s">
        <v>601</v>
      </c>
      <c r="B338" s="17" t="s">
        <v>430</v>
      </c>
      <c r="C338" s="18">
        <v>-410915484.76999998</v>
      </c>
      <c r="D338" s="18">
        <v>-204922461.49000001</v>
      </c>
      <c r="E338" s="18">
        <v>-88901281.909999996</v>
      </c>
      <c r="F338" s="18">
        <v>-38858658.049999997</v>
      </c>
      <c r="G338" s="18">
        <v>-71796594.709999993</v>
      </c>
      <c r="H338" s="18">
        <v>-815394480.92999995</v>
      </c>
    </row>
    <row r="339" spans="1:8" ht="15" x14ac:dyDescent="0.25">
      <c r="A339" s="7" t="s">
        <v>169</v>
      </c>
      <c r="B339" s="14" t="s">
        <v>431</v>
      </c>
      <c r="C339" s="15">
        <v>410915484.76999998</v>
      </c>
      <c r="D339" s="15">
        <v>204922461.49000001</v>
      </c>
      <c r="E339" s="15">
        <v>88901281.909999996</v>
      </c>
      <c r="F339" s="15">
        <v>38858658.049999997</v>
      </c>
      <c r="G339" s="15">
        <v>71796594.709999993</v>
      </c>
      <c r="H339" s="15">
        <v>815394480.92999995</v>
      </c>
    </row>
    <row r="340" spans="1:8" ht="15" x14ac:dyDescent="0.25">
      <c r="B340" s="9" t="s">
        <v>3</v>
      </c>
    </row>
    <row r="341" spans="1:8" ht="15" x14ac:dyDescent="0.25">
      <c r="A341" s="7" t="s">
        <v>599</v>
      </c>
      <c r="B341" s="17" t="s">
        <v>432</v>
      </c>
      <c r="C341" s="18">
        <v>1551593726.3499999</v>
      </c>
      <c r="D341" s="18">
        <v>782418432.71000004</v>
      </c>
      <c r="E341" s="18">
        <v>327423235.41000003</v>
      </c>
      <c r="F341" s="18">
        <v>146924330.41</v>
      </c>
      <c r="G341" s="18">
        <v>245644330.43000001</v>
      </c>
      <c r="H341" s="18">
        <v>3054004055.3099899</v>
      </c>
    </row>
    <row r="342" spans="1:8" ht="15" x14ac:dyDescent="0.25">
      <c r="B342" s="9" t="s">
        <v>2</v>
      </c>
    </row>
    <row r="343" spans="1:8" ht="15" x14ac:dyDescent="0.25">
      <c r="A343" s="7" t="s">
        <v>612</v>
      </c>
      <c r="B343" s="16" t="s">
        <v>433</v>
      </c>
    </row>
    <row r="344" spans="1:8" ht="15" x14ac:dyDescent="0.25">
      <c r="B344" s="9" t="s">
        <v>1</v>
      </c>
    </row>
    <row r="345" spans="1:8" ht="15" x14ac:dyDescent="0.25">
      <c r="B345" s="16" t="s">
        <v>434</v>
      </c>
    </row>
    <row r="346" spans="1:8" ht="15" x14ac:dyDescent="0.25">
      <c r="B346" s="9" t="s">
        <v>435</v>
      </c>
    </row>
    <row r="347" spans="1:8" ht="15" x14ac:dyDescent="0.25">
      <c r="A347" s="7" t="s">
        <v>613</v>
      </c>
      <c r="B347" s="16" t="s">
        <v>436</v>
      </c>
    </row>
    <row r="348" spans="1:8" ht="15" x14ac:dyDescent="0.25">
      <c r="B348" s="9" t="s">
        <v>437</v>
      </c>
    </row>
    <row r="349" spans="1:8" ht="15" x14ac:dyDescent="0.25">
      <c r="A349" s="7" t="s">
        <v>613</v>
      </c>
      <c r="B349" s="19" t="s">
        <v>438</v>
      </c>
    </row>
    <row r="350" spans="1:8" ht="15" x14ac:dyDescent="0.25">
      <c r="A350" s="7" t="s">
        <v>145</v>
      </c>
      <c r="B350" s="12" t="s">
        <v>439</v>
      </c>
      <c r="C350" s="13">
        <v>1404.89</v>
      </c>
      <c r="D350" s="13">
        <v>743.59</v>
      </c>
      <c r="E350" s="13">
        <v>0</v>
      </c>
      <c r="F350" s="13">
        <v>0</v>
      </c>
      <c r="G350" s="13">
        <v>0</v>
      </c>
      <c r="H350" s="13">
        <v>2148.48</v>
      </c>
    </row>
    <row r="351" spans="1:8" ht="15" x14ac:dyDescent="0.25">
      <c r="A351" s="7" t="s">
        <v>146</v>
      </c>
      <c r="B351" s="12" t="s">
        <v>440</v>
      </c>
      <c r="C351" s="13">
        <v>1456571.27</v>
      </c>
      <c r="D351" s="13">
        <v>770942.52</v>
      </c>
      <c r="E351" s="13">
        <v>0</v>
      </c>
      <c r="F351" s="13">
        <v>0</v>
      </c>
      <c r="G351" s="13">
        <v>0</v>
      </c>
      <c r="H351" s="13">
        <v>2227513.79</v>
      </c>
    </row>
    <row r="352" spans="1:8" ht="15" x14ac:dyDescent="0.25">
      <c r="A352" s="7">
        <v>312000</v>
      </c>
      <c r="B352" s="12" t="s">
        <v>441</v>
      </c>
      <c r="C352" s="13">
        <v>2390446.04</v>
      </c>
      <c r="D352" s="13">
        <v>1265229.2</v>
      </c>
      <c r="E352" s="13">
        <v>0</v>
      </c>
      <c r="F352" s="13">
        <v>0</v>
      </c>
      <c r="G352" s="13">
        <v>0</v>
      </c>
      <c r="H352" s="13">
        <v>3655675.24</v>
      </c>
    </row>
    <row r="353" spans="1:8" ht="15" x14ac:dyDescent="0.25">
      <c r="A353" s="7">
        <v>313000</v>
      </c>
      <c r="B353" s="12" t="s">
        <v>442</v>
      </c>
      <c r="C353" s="13">
        <v>129.32</v>
      </c>
      <c r="D353" s="13">
        <v>68.44</v>
      </c>
      <c r="E353" s="13">
        <v>0</v>
      </c>
      <c r="F353" s="13">
        <v>0</v>
      </c>
      <c r="G353" s="13">
        <v>0</v>
      </c>
      <c r="H353" s="13">
        <v>197.76</v>
      </c>
    </row>
    <row r="354" spans="1:8" ht="15" x14ac:dyDescent="0.25">
      <c r="A354" s="7">
        <v>314000</v>
      </c>
      <c r="B354" s="12" t="s">
        <v>443</v>
      </c>
      <c r="C354" s="13">
        <v>1063350.92</v>
      </c>
      <c r="D354" s="13">
        <v>562816.56000000006</v>
      </c>
      <c r="E354" s="13">
        <v>0</v>
      </c>
      <c r="F354" s="13">
        <v>0</v>
      </c>
      <c r="G354" s="13">
        <v>0</v>
      </c>
      <c r="H354" s="13">
        <v>1626167.48</v>
      </c>
    </row>
    <row r="355" spans="1:8" ht="15" x14ac:dyDescent="0.25">
      <c r="A355" s="7">
        <v>315000</v>
      </c>
      <c r="B355" s="12" t="s">
        <v>444</v>
      </c>
      <c r="C355" s="13">
        <v>317406.40999999997</v>
      </c>
      <c r="D355" s="13">
        <v>167998.71</v>
      </c>
      <c r="E355" s="13">
        <v>0</v>
      </c>
      <c r="F355" s="13">
        <v>0</v>
      </c>
      <c r="G355" s="13">
        <v>0</v>
      </c>
      <c r="H355" s="13">
        <v>485405.12</v>
      </c>
    </row>
    <row r="356" spans="1:8" ht="15" x14ac:dyDescent="0.25">
      <c r="A356" s="7">
        <v>316000</v>
      </c>
      <c r="B356" s="12" t="s">
        <v>445</v>
      </c>
      <c r="C356" s="13">
        <v>183819.54</v>
      </c>
      <c r="D356" s="13">
        <v>97293.08</v>
      </c>
      <c r="E356" s="13">
        <v>0</v>
      </c>
      <c r="F356" s="13">
        <v>0</v>
      </c>
      <c r="G356" s="13">
        <v>0</v>
      </c>
      <c r="H356" s="13">
        <v>281112.62</v>
      </c>
    </row>
    <row r="357" spans="1:8" ht="15" x14ac:dyDescent="0.25">
      <c r="A357" s="7" t="s">
        <v>604</v>
      </c>
      <c r="B357" s="20" t="s">
        <v>446</v>
      </c>
      <c r="C357" s="13">
        <v>5413128.3899999997</v>
      </c>
      <c r="D357" s="13">
        <v>2865092.1</v>
      </c>
      <c r="E357" s="13">
        <v>0</v>
      </c>
      <c r="F357" s="13">
        <v>0</v>
      </c>
      <c r="G357" s="13">
        <v>0</v>
      </c>
      <c r="H357" s="13">
        <v>8278220.4900000002</v>
      </c>
    </row>
    <row r="358" spans="1:8" ht="15" x14ac:dyDescent="0.25">
      <c r="B358" s="9" t="s">
        <v>447</v>
      </c>
    </row>
    <row r="359" spans="1:8" ht="15" x14ac:dyDescent="0.25">
      <c r="A359" s="7" t="s">
        <v>613</v>
      </c>
      <c r="B359" s="19" t="s">
        <v>448</v>
      </c>
    </row>
    <row r="360" spans="1:8" ht="15" x14ac:dyDescent="0.25">
      <c r="A360" s="7" t="s">
        <v>147</v>
      </c>
      <c r="B360" s="12" t="s">
        <v>449</v>
      </c>
      <c r="C360" s="13">
        <v>582514.48</v>
      </c>
      <c r="D360" s="13">
        <v>308316.65999999997</v>
      </c>
      <c r="E360" s="13">
        <v>0</v>
      </c>
      <c r="F360" s="13">
        <v>0</v>
      </c>
      <c r="G360" s="13">
        <v>0</v>
      </c>
      <c r="H360" s="13">
        <v>890831.13999999897</v>
      </c>
    </row>
    <row r="361" spans="1:8" ht="15" x14ac:dyDescent="0.25">
      <c r="A361" s="7" t="s">
        <v>148</v>
      </c>
      <c r="B361" s="12" t="s">
        <v>450</v>
      </c>
      <c r="C361" s="13">
        <v>956203.94</v>
      </c>
      <c r="D361" s="13">
        <v>506105.19</v>
      </c>
      <c r="E361" s="13">
        <v>0</v>
      </c>
      <c r="F361" s="13">
        <v>0</v>
      </c>
      <c r="G361" s="13">
        <v>0</v>
      </c>
      <c r="H361" s="13">
        <v>1462309.13</v>
      </c>
    </row>
    <row r="362" spans="1:8" ht="15" x14ac:dyDescent="0.25">
      <c r="A362" s="7" t="s">
        <v>149</v>
      </c>
      <c r="B362" s="12" t="s">
        <v>451</v>
      </c>
      <c r="C362" s="13">
        <v>1899737.34</v>
      </c>
      <c r="D362" s="13">
        <v>1005504.04</v>
      </c>
      <c r="E362" s="13">
        <v>0</v>
      </c>
      <c r="F362" s="13">
        <v>0</v>
      </c>
      <c r="G362" s="13">
        <v>0</v>
      </c>
      <c r="H362" s="13">
        <v>2905241.38</v>
      </c>
    </row>
    <row r="363" spans="1:8" ht="15" x14ac:dyDescent="0.25">
      <c r="A363" s="7">
        <v>333000</v>
      </c>
      <c r="B363" s="12" t="s">
        <v>452</v>
      </c>
      <c r="C363" s="13">
        <v>3143654.87</v>
      </c>
      <c r="D363" s="13">
        <v>1663891.95</v>
      </c>
      <c r="E363" s="13">
        <v>0</v>
      </c>
      <c r="F363" s="13">
        <v>0</v>
      </c>
      <c r="G363" s="13">
        <v>0</v>
      </c>
      <c r="H363" s="13">
        <v>4807546.82</v>
      </c>
    </row>
    <row r="364" spans="1:8" ht="15" x14ac:dyDescent="0.25">
      <c r="A364" s="7">
        <v>334000</v>
      </c>
      <c r="B364" s="12" t="s">
        <v>453</v>
      </c>
      <c r="C364" s="13">
        <v>1182983.1499999999</v>
      </c>
      <c r="D364" s="13">
        <v>626136.21</v>
      </c>
      <c r="E364" s="13">
        <v>0</v>
      </c>
      <c r="F364" s="13">
        <v>0</v>
      </c>
      <c r="G364" s="13">
        <v>0</v>
      </c>
      <c r="H364" s="13">
        <v>1809119.3599999901</v>
      </c>
    </row>
    <row r="365" spans="1:8" ht="15" x14ac:dyDescent="0.25">
      <c r="A365" s="7" t="s">
        <v>150</v>
      </c>
      <c r="B365" s="12" t="s">
        <v>454</v>
      </c>
      <c r="C365" s="13">
        <v>64717.94</v>
      </c>
      <c r="D365" s="13">
        <v>34254.29</v>
      </c>
      <c r="E365" s="13">
        <v>0</v>
      </c>
      <c r="F365" s="13">
        <v>0</v>
      </c>
      <c r="G365" s="13">
        <v>0</v>
      </c>
      <c r="H365" s="13">
        <v>98972.23</v>
      </c>
    </row>
    <row r="366" spans="1:8" ht="15" x14ac:dyDescent="0.25">
      <c r="A366" s="7">
        <v>336000</v>
      </c>
      <c r="B366" s="12" t="s">
        <v>455</v>
      </c>
      <c r="C366" s="13">
        <v>47861.65</v>
      </c>
      <c r="D366" s="13">
        <v>25332.49</v>
      </c>
      <c r="E366" s="13">
        <v>0</v>
      </c>
      <c r="F366" s="13">
        <v>0</v>
      </c>
      <c r="G366" s="13">
        <v>0</v>
      </c>
      <c r="H366" s="13">
        <v>73194.14</v>
      </c>
    </row>
    <row r="367" spans="1:8" ht="15" x14ac:dyDescent="0.25">
      <c r="A367" s="7" t="s">
        <v>604</v>
      </c>
      <c r="B367" s="20" t="s">
        <v>456</v>
      </c>
      <c r="C367" s="13">
        <v>7877673.3700000001</v>
      </c>
      <c r="D367" s="13">
        <v>4169540.83</v>
      </c>
      <c r="E367" s="13">
        <v>0</v>
      </c>
      <c r="F367" s="13">
        <v>0</v>
      </c>
      <c r="G367" s="13">
        <v>0</v>
      </c>
      <c r="H367" s="13">
        <v>12047214.199999999</v>
      </c>
    </row>
    <row r="368" spans="1:8" ht="15" x14ac:dyDescent="0.25">
      <c r="B368" s="9" t="s">
        <v>457</v>
      </c>
    </row>
    <row r="369" spans="1:8" ht="15" x14ac:dyDescent="0.25">
      <c r="A369" s="7" t="s">
        <v>613</v>
      </c>
      <c r="B369" s="19" t="s">
        <v>458</v>
      </c>
    </row>
    <row r="370" spans="1:8" ht="15" x14ac:dyDescent="0.25">
      <c r="A370" s="7">
        <v>304000</v>
      </c>
      <c r="B370" s="12" t="s">
        <v>459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</row>
    <row r="371" spans="1:8" ht="15" x14ac:dyDescent="0.25">
      <c r="A371" s="7">
        <v>340200</v>
      </c>
      <c r="B371" s="12" t="s">
        <v>460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</row>
    <row r="372" spans="1:8" ht="15" x14ac:dyDescent="0.25">
      <c r="A372" s="7">
        <v>341000</v>
      </c>
      <c r="B372" s="12" t="s">
        <v>461</v>
      </c>
      <c r="C372" s="13">
        <v>277837.09999999998</v>
      </c>
      <c r="D372" s="13">
        <v>147055.24</v>
      </c>
      <c r="E372" s="13">
        <v>0</v>
      </c>
      <c r="F372" s="13">
        <v>0</v>
      </c>
      <c r="G372" s="13">
        <v>0</v>
      </c>
      <c r="H372" s="13">
        <v>424892.33999999898</v>
      </c>
    </row>
    <row r="373" spans="1:8" ht="15" x14ac:dyDescent="0.25">
      <c r="A373" s="7">
        <v>342000</v>
      </c>
      <c r="B373" s="12" t="s">
        <v>462</v>
      </c>
      <c r="C373" s="13">
        <v>390297.36</v>
      </c>
      <c r="D373" s="13">
        <v>206578.86</v>
      </c>
      <c r="E373" s="13">
        <v>0</v>
      </c>
      <c r="F373" s="13">
        <v>0</v>
      </c>
      <c r="G373" s="13">
        <v>0</v>
      </c>
      <c r="H373" s="13">
        <v>596876.22</v>
      </c>
    </row>
    <row r="374" spans="1:8" ht="15" x14ac:dyDescent="0.25">
      <c r="A374" s="7">
        <v>343000</v>
      </c>
      <c r="B374" s="12" t="s">
        <v>463</v>
      </c>
      <c r="C374" s="13">
        <v>294985.94</v>
      </c>
      <c r="D374" s="13">
        <v>156131.88</v>
      </c>
      <c r="E374" s="13">
        <v>0</v>
      </c>
      <c r="F374" s="13">
        <v>0</v>
      </c>
      <c r="G374" s="13">
        <v>0</v>
      </c>
      <c r="H374" s="13">
        <v>451117.82</v>
      </c>
    </row>
    <row r="375" spans="1:8" ht="15" x14ac:dyDescent="0.25">
      <c r="A375" s="7">
        <v>344000</v>
      </c>
      <c r="B375" s="12" t="s">
        <v>464</v>
      </c>
      <c r="C375" s="13">
        <v>4487809.7</v>
      </c>
      <c r="D375" s="13">
        <v>2375334.0499999998</v>
      </c>
      <c r="E375" s="13">
        <v>0</v>
      </c>
      <c r="F375" s="13">
        <v>0</v>
      </c>
      <c r="G375" s="13">
        <v>0</v>
      </c>
      <c r="H375" s="13">
        <v>6863143.75</v>
      </c>
    </row>
    <row r="376" spans="1:8" ht="15" x14ac:dyDescent="0.25">
      <c r="A376" s="7">
        <v>344010</v>
      </c>
      <c r="B376" s="12" t="s">
        <v>465</v>
      </c>
      <c r="C376" s="13">
        <v>5191.01</v>
      </c>
      <c r="D376" s="13">
        <v>2745.43</v>
      </c>
      <c r="E376" s="13">
        <v>0</v>
      </c>
      <c r="F376" s="13">
        <v>0</v>
      </c>
      <c r="G376" s="13">
        <v>0</v>
      </c>
      <c r="H376" s="13">
        <v>7936.44</v>
      </c>
    </row>
    <row r="377" spans="1:8" ht="15" x14ac:dyDescent="0.25">
      <c r="A377" s="7">
        <v>345000</v>
      </c>
      <c r="B377" s="12" t="s">
        <v>466</v>
      </c>
      <c r="C377" s="13">
        <v>912061.13</v>
      </c>
      <c r="D377" s="13">
        <v>482741.02</v>
      </c>
      <c r="E377" s="13">
        <v>0</v>
      </c>
      <c r="F377" s="13">
        <v>0</v>
      </c>
      <c r="G377" s="13">
        <v>0</v>
      </c>
      <c r="H377" s="13">
        <v>1394802.15</v>
      </c>
    </row>
    <row r="378" spans="1:8" ht="15" x14ac:dyDescent="0.25">
      <c r="A378" s="7">
        <v>345010</v>
      </c>
      <c r="B378" s="12" t="s">
        <v>467</v>
      </c>
      <c r="C378" s="13">
        <v>644.92999999999995</v>
      </c>
      <c r="D378" s="13">
        <v>341.35</v>
      </c>
      <c r="E378" s="13">
        <v>0</v>
      </c>
      <c r="F378" s="13">
        <v>0</v>
      </c>
      <c r="G378" s="13">
        <v>0</v>
      </c>
      <c r="H378" s="13">
        <v>986.28</v>
      </c>
    </row>
    <row r="379" spans="1:8" ht="15" x14ac:dyDescent="0.25">
      <c r="A379" s="7">
        <v>346000</v>
      </c>
      <c r="B379" s="12" t="s">
        <v>468</v>
      </c>
      <c r="C379" s="13">
        <v>32372.34</v>
      </c>
      <c r="D379" s="13">
        <v>17134.22</v>
      </c>
      <c r="E379" s="13">
        <v>0</v>
      </c>
      <c r="F379" s="13">
        <v>0</v>
      </c>
      <c r="G379" s="13">
        <v>0</v>
      </c>
      <c r="H379" s="13">
        <v>49506.559999999998</v>
      </c>
    </row>
    <row r="380" spans="1:8" ht="15" x14ac:dyDescent="0.25">
      <c r="A380" s="7" t="s">
        <v>604</v>
      </c>
      <c r="B380" s="20" t="s">
        <v>469</v>
      </c>
      <c r="C380" s="13">
        <v>6401199.5099999998</v>
      </c>
      <c r="D380" s="13">
        <v>3388062.05</v>
      </c>
      <c r="E380" s="13">
        <v>0</v>
      </c>
      <c r="F380" s="13">
        <v>0</v>
      </c>
      <c r="G380" s="13">
        <v>0</v>
      </c>
      <c r="H380" s="13">
        <v>9789261.5599999893</v>
      </c>
    </row>
    <row r="381" spans="1:8" ht="15" x14ac:dyDescent="0.25">
      <c r="B381" s="9" t="s">
        <v>470</v>
      </c>
    </row>
    <row r="382" spans="1:8" ht="15" x14ac:dyDescent="0.25">
      <c r="A382" s="7" t="s">
        <v>604</v>
      </c>
      <c r="B382" s="17" t="s">
        <v>471</v>
      </c>
      <c r="C382" s="18">
        <v>19692001.27</v>
      </c>
      <c r="D382" s="18">
        <v>10422694.98</v>
      </c>
      <c r="E382" s="18">
        <v>0</v>
      </c>
      <c r="F382" s="18">
        <v>0</v>
      </c>
      <c r="G382" s="18">
        <v>0</v>
      </c>
      <c r="H382" s="18">
        <v>30114696.25</v>
      </c>
    </row>
    <row r="383" spans="1:8" ht="15" x14ac:dyDescent="0.25">
      <c r="B383" s="9" t="s">
        <v>472</v>
      </c>
    </row>
    <row r="384" spans="1:8" ht="15" x14ac:dyDescent="0.25">
      <c r="A384" s="7" t="s">
        <v>613</v>
      </c>
      <c r="B384" s="16" t="s">
        <v>473</v>
      </c>
    </row>
    <row r="385" spans="1:8" ht="15" x14ac:dyDescent="0.25">
      <c r="A385" s="7">
        <v>350100</v>
      </c>
      <c r="B385" s="12" t="s">
        <v>474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</row>
    <row r="386" spans="1:8" ht="15" x14ac:dyDescent="0.25">
      <c r="A386" s="7">
        <v>350200</v>
      </c>
      <c r="B386" s="12" t="s">
        <v>475</v>
      </c>
      <c r="C386" s="13">
        <v>0</v>
      </c>
      <c r="D386" s="13">
        <v>0</v>
      </c>
      <c r="E386" s="13">
        <v>764.61</v>
      </c>
      <c r="F386" s="13">
        <v>341.91</v>
      </c>
      <c r="G386" s="13">
        <v>0</v>
      </c>
      <c r="H386" s="13">
        <v>1106.52</v>
      </c>
    </row>
    <row r="387" spans="1:8" ht="15" x14ac:dyDescent="0.25">
      <c r="A387" s="7">
        <v>350300</v>
      </c>
      <c r="B387" s="12" t="s">
        <v>476</v>
      </c>
      <c r="C387" s="13">
        <v>12061.71</v>
      </c>
      <c r="D387" s="13">
        <v>6384.09</v>
      </c>
      <c r="E387" s="13">
        <v>0</v>
      </c>
      <c r="F387" s="13">
        <v>0</v>
      </c>
      <c r="G387" s="13">
        <v>0</v>
      </c>
      <c r="H387" s="13">
        <v>18445.8</v>
      </c>
    </row>
    <row r="388" spans="1:8" ht="15" x14ac:dyDescent="0.25">
      <c r="A388" s="7">
        <v>350400</v>
      </c>
      <c r="B388" s="12" t="s">
        <v>477</v>
      </c>
      <c r="C388" s="13">
        <v>169616.75</v>
      </c>
      <c r="D388" s="13">
        <v>89775.74</v>
      </c>
      <c r="E388" s="13">
        <v>0</v>
      </c>
      <c r="F388" s="13">
        <v>0</v>
      </c>
      <c r="G388" s="13">
        <v>0</v>
      </c>
      <c r="H388" s="13">
        <v>259392.49</v>
      </c>
    </row>
    <row r="389" spans="1:8" ht="15" x14ac:dyDescent="0.25">
      <c r="A389" s="7" t="s">
        <v>151</v>
      </c>
      <c r="B389" s="17" t="s">
        <v>478</v>
      </c>
      <c r="C389" s="13">
        <v>181678.46</v>
      </c>
      <c r="D389" s="13">
        <v>96159.83</v>
      </c>
      <c r="E389" s="13">
        <v>764.61</v>
      </c>
      <c r="F389" s="13">
        <v>341.91</v>
      </c>
      <c r="G389" s="13">
        <v>0</v>
      </c>
      <c r="H389" s="13">
        <v>278944.80999999901</v>
      </c>
    </row>
    <row r="390" spans="1:8" ht="15" x14ac:dyDescent="0.25">
      <c r="A390" s="7">
        <v>351000</v>
      </c>
      <c r="B390" s="12" t="s">
        <v>479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</row>
    <row r="391" spans="1:8" ht="15" x14ac:dyDescent="0.25">
      <c r="A391" s="7">
        <v>351100</v>
      </c>
      <c r="B391" s="12" t="s">
        <v>480</v>
      </c>
      <c r="C391" s="13">
        <v>0</v>
      </c>
      <c r="D391" s="13">
        <v>0</v>
      </c>
      <c r="E391" s="13">
        <v>21271.84</v>
      </c>
      <c r="F391" s="13">
        <v>9512.2999999999993</v>
      </c>
      <c r="G391" s="13">
        <v>0</v>
      </c>
      <c r="H391" s="13">
        <v>30784.14</v>
      </c>
    </row>
    <row r="392" spans="1:8" ht="15" x14ac:dyDescent="0.25">
      <c r="A392" s="7">
        <v>351200</v>
      </c>
      <c r="B392" s="12" t="s">
        <v>481</v>
      </c>
      <c r="C392" s="13">
        <v>0</v>
      </c>
      <c r="D392" s="13">
        <v>0</v>
      </c>
      <c r="E392" s="13">
        <v>2624.83</v>
      </c>
      <c r="F392" s="13">
        <v>1173.77</v>
      </c>
      <c r="G392" s="13">
        <v>5.04</v>
      </c>
      <c r="H392" s="13">
        <v>3803.64</v>
      </c>
    </row>
    <row r="393" spans="1:8" ht="15" x14ac:dyDescent="0.25">
      <c r="A393" s="7">
        <v>351300</v>
      </c>
      <c r="B393" s="12" t="s">
        <v>482</v>
      </c>
      <c r="C393" s="13">
        <v>0</v>
      </c>
      <c r="D393" s="13">
        <v>0</v>
      </c>
      <c r="E393" s="13">
        <v>500.34</v>
      </c>
      <c r="F393" s="13">
        <v>223.74</v>
      </c>
      <c r="G393" s="13">
        <v>0</v>
      </c>
      <c r="H393" s="13">
        <v>724.07999999999902</v>
      </c>
    </row>
    <row r="394" spans="1:8" ht="15" x14ac:dyDescent="0.25">
      <c r="A394" s="7">
        <v>351400</v>
      </c>
      <c r="B394" s="12" t="s">
        <v>483</v>
      </c>
      <c r="C394" s="13">
        <v>0</v>
      </c>
      <c r="D394" s="13">
        <v>0</v>
      </c>
      <c r="E394" s="13">
        <v>1218.76</v>
      </c>
      <c r="F394" s="13">
        <v>545</v>
      </c>
      <c r="G394" s="13">
        <v>2784.31</v>
      </c>
      <c r="H394" s="13">
        <v>4548.07</v>
      </c>
    </row>
    <row r="395" spans="1:8" ht="15" x14ac:dyDescent="0.25">
      <c r="A395" s="7">
        <v>351410</v>
      </c>
      <c r="B395" s="12" t="s">
        <v>484</v>
      </c>
      <c r="C395" s="13">
        <v>0</v>
      </c>
      <c r="D395" s="13">
        <v>0</v>
      </c>
      <c r="E395" s="13">
        <v>583.66999999999996</v>
      </c>
      <c r="F395" s="13">
        <v>261.01</v>
      </c>
      <c r="G395" s="13">
        <v>0</v>
      </c>
      <c r="H395" s="13">
        <v>844.68</v>
      </c>
    </row>
    <row r="396" spans="1:8" ht="15" x14ac:dyDescent="0.25">
      <c r="A396" s="7" t="s">
        <v>152</v>
      </c>
      <c r="B396" s="17" t="s">
        <v>485</v>
      </c>
      <c r="C396" s="13">
        <v>0</v>
      </c>
      <c r="D396" s="13">
        <v>0</v>
      </c>
      <c r="E396" s="13">
        <v>26199.439999999999</v>
      </c>
      <c r="F396" s="13">
        <v>11715.82</v>
      </c>
      <c r="G396" s="13">
        <v>2789.35</v>
      </c>
      <c r="H396" s="13">
        <v>40704.609999999899</v>
      </c>
    </row>
    <row r="397" spans="1:8" ht="15" x14ac:dyDescent="0.25">
      <c r="A397" s="7">
        <v>352000</v>
      </c>
      <c r="B397" s="12" t="s">
        <v>486</v>
      </c>
      <c r="C397" s="13">
        <v>276152.59999999998</v>
      </c>
      <c r="D397" s="13">
        <v>146163.65</v>
      </c>
      <c r="E397" s="13">
        <v>107331.81</v>
      </c>
      <c r="F397" s="13">
        <v>47996.42</v>
      </c>
      <c r="G397" s="13">
        <v>17035.009999999998</v>
      </c>
      <c r="H397" s="13">
        <v>594679.49</v>
      </c>
    </row>
    <row r="398" spans="1:8" ht="15" x14ac:dyDescent="0.25">
      <c r="A398" s="7">
        <v>352200</v>
      </c>
      <c r="B398" s="12" t="s">
        <v>487</v>
      </c>
      <c r="C398" s="13">
        <v>0</v>
      </c>
      <c r="D398" s="13">
        <v>0</v>
      </c>
      <c r="E398" s="13">
        <v>3315.8</v>
      </c>
      <c r="F398" s="13">
        <v>1482.76</v>
      </c>
      <c r="G398" s="13">
        <v>23865.84</v>
      </c>
      <c r="H398" s="13">
        <v>28664.400000000001</v>
      </c>
    </row>
    <row r="399" spans="1:8" ht="15" x14ac:dyDescent="0.25">
      <c r="A399" s="7">
        <v>352300</v>
      </c>
      <c r="B399" s="12" t="s">
        <v>488</v>
      </c>
      <c r="C399" s="13">
        <v>0</v>
      </c>
      <c r="D399" s="13">
        <v>0</v>
      </c>
      <c r="E399" s="13">
        <v>15554.88</v>
      </c>
      <c r="F399" s="13">
        <v>6955.8</v>
      </c>
      <c r="G399" s="13">
        <v>6714.24</v>
      </c>
      <c r="H399" s="13">
        <v>29224.92</v>
      </c>
    </row>
    <row r="400" spans="1:8" ht="15" x14ac:dyDescent="0.25">
      <c r="A400" s="7" t="s">
        <v>153</v>
      </c>
      <c r="B400" s="17" t="s">
        <v>489</v>
      </c>
      <c r="C400" s="13">
        <v>276152.59999999998</v>
      </c>
      <c r="D400" s="13">
        <v>146163.65</v>
      </c>
      <c r="E400" s="13">
        <v>126202.49</v>
      </c>
      <c r="F400" s="13">
        <v>56434.98</v>
      </c>
      <c r="G400" s="13">
        <v>47615.09</v>
      </c>
      <c r="H400" s="13">
        <v>652568.80999999901</v>
      </c>
    </row>
    <row r="401" spans="1:8" ht="15" x14ac:dyDescent="0.25">
      <c r="A401" s="7">
        <v>353000</v>
      </c>
      <c r="B401" s="12" t="s">
        <v>490</v>
      </c>
      <c r="C401" s="13">
        <v>3955555.74</v>
      </c>
      <c r="D401" s="13">
        <v>2093619.58</v>
      </c>
      <c r="E401" s="13">
        <v>10898.18</v>
      </c>
      <c r="F401" s="13">
        <v>4873.42</v>
      </c>
      <c r="G401" s="13">
        <v>1121.52</v>
      </c>
      <c r="H401" s="13">
        <v>6066068.4399999902</v>
      </c>
    </row>
    <row r="402" spans="1:8" ht="15" x14ac:dyDescent="0.25">
      <c r="A402" s="7">
        <v>353100</v>
      </c>
      <c r="B402" s="12" t="s">
        <v>491</v>
      </c>
      <c r="C402" s="13">
        <v>306.56</v>
      </c>
      <c r="D402" s="13">
        <v>162.26</v>
      </c>
      <c r="E402" s="13">
        <v>0</v>
      </c>
      <c r="F402" s="13">
        <v>0</v>
      </c>
      <c r="G402" s="13">
        <v>0</v>
      </c>
      <c r="H402" s="13">
        <v>468.82</v>
      </c>
    </row>
    <row r="403" spans="1:8" ht="15" x14ac:dyDescent="0.25">
      <c r="A403" s="7" t="s">
        <v>594</v>
      </c>
      <c r="B403" s="17" t="s">
        <v>492</v>
      </c>
      <c r="C403" s="13">
        <v>3955862.3</v>
      </c>
      <c r="D403" s="13">
        <v>2093781.84</v>
      </c>
      <c r="E403" s="13">
        <v>10898.18</v>
      </c>
      <c r="F403" s="13">
        <v>4873.42</v>
      </c>
      <c r="G403" s="13">
        <v>1121.52</v>
      </c>
      <c r="H403" s="13">
        <v>6066537.2599999905</v>
      </c>
    </row>
    <row r="404" spans="1:8" ht="15" x14ac:dyDescent="0.25">
      <c r="A404" s="7">
        <v>354000</v>
      </c>
      <c r="B404" s="12" t="s">
        <v>493</v>
      </c>
      <c r="C404" s="13">
        <v>202818.57</v>
      </c>
      <c r="D404" s="13">
        <v>107348.99</v>
      </c>
      <c r="E404" s="13">
        <v>163616.10999999999</v>
      </c>
      <c r="F404" s="13">
        <v>73165.53</v>
      </c>
      <c r="G404" s="13">
        <v>60423.41</v>
      </c>
      <c r="H404" s="13">
        <v>607372.61</v>
      </c>
    </row>
    <row r="405" spans="1:8" ht="15" x14ac:dyDescent="0.25">
      <c r="A405" s="7">
        <v>355000</v>
      </c>
      <c r="B405" s="12" t="s">
        <v>494</v>
      </c>
      <c r="C405" s="13">
        <v>2233949.5299999998</v>
      </c>
      <c r="D405" s="13">
        <v>1182397.81</v>
      </c>
      <c r="E405" s="13">
        <v>255213.77</v>
      </c>
      <c r="F405" s="13">
        <v>114125.99</v>
      </c>
      <c r="G405" s="13">
        <v>36009.300000000003</v>
      </c>
      <c r="H405" s="13">
        <v>3821696.4</v>
      </c>
    </row>
    <row r="406" spans="1:8" ht="15" x14ac:dyDescent="0.25">
      <c r="A406" s="7">
        <v>356000</v>
      </c>
      <c r="B406" s="12" t="s">
        <v>495</v>
      </c>
      <c r="C406" s="13">
        <v>1483092.07</v>
      </c>
      <c r="D406" s="13">
        <v>784979.6</v>
      </c>
      <c r="E406" s="13">
        <v>3793.92</v>
      </c>
      <c r="F406" s="13">
        <v>1696.56</v>
      </c>
      <c r="G406" s="13">
        <v>0</v>
      </c>
      <c r="H406" s="13">
        <v>2273562.15</v>
      </c>
    </row>
    <row r="407" spans="1:8" ht="15" x14ac:dyDescent="0.25">
      <c r="A407" s="7">
        <v>357000</v>
      </c>
      <c r="B407" s="12" t="s">
        <v>496</v>
      </c>
      <c r="C407" s="13">
        <v>33102.82</v>
      </c>
      <c r="D407" s="13">
        <v>17520.849999999999</v>
      </c>
      <c r="E407" s="13">
        <v>39865.68</v>
      </c>
      <c r="F407" s="13">
        <v>17827.060000000001</v>
      </c>
      <c r="G407" s="13">
        <v>3280.45</v>
      </c>
      <c r="H407" s="13">
        <v>111596.86</v>
      </c>
    </row>
    <row r="408" spans="1:8" ht="15" x14ac:dyDescent="0.25">
      <c r="A408" s="7">
        <v>358000</v>
      </c>
      <c r="B408" s="12" t="s">
        <v>497</v>
      </c>
      <c r="C408" s="13">
        <v>32108.35</v>
      </c>
      <c r="D408" s="13">
        <v>16994.5</v>
      </c>
      <c r="E408" s="13">
        <v>0</v>
      </c>
      <c r="F408" s="13">
        <v>0</v>
      </c>
      <c r="G408" s="13">
        <v>0</v>
      </c>
      <c r="H408" s="13">
        <v>49102.85</v>
      </c>
    </row>
    <row r="409" spans="1:8" ht="15" x14ac:dyDescent="0.25">
      <c r="A409" s="7">
        <v>359000</v>
      </c>
      <c r="B409" s="12" t="s">
        <v>498</v>
      </c>
      <c r="C409" s="13">
        <v>22296.79</v>
      </c>
      <c r="D409" s="13">
        <v>11801.38</v>
      </c>
      <c r="E409" s="13">
        <v>0</v>
      </c>
      <c r="F409" s="13">
        <v>0</v>
      </c>
      <c r="G409" s="13">
        <v>0</v>
      </c>
      <c r="H409" s="13">
        <v>34098.17</v>
      </c>
    </row>
    <row r="410" spans="1:8" ht="15" x14ac:dyDescent="0.25">
      <c r="A410" s="7" t="s">
        <v>604</v>
      </c>
      <c r="B410" s="17" t="s">
        <v>499</v>
      </c>
      <c r="C410" s="18">
        <v>8421061.4900000002</v>
      </c>
      <c r="D410" s="18">
        <v>4457148.45</v>
      </c>
      <c r="E410" s="18">
        <v>626554.19999999995</v>
      </c>
      <c r="F410" s="18">
        <v>280181.27</v>
      </c>
      <c r="G410" s="18">
        <v>151239.12</v>
      </c>
      <c r="H410" s="18">
        <v>13936184.529999999</v>
      </c>
    </row>
    <row r="411" spans="1:8" ht="15" x14ac:dyDescent="0.25">
      <c r="A411" s="7" t="s">
        <v>604</v>
      </c>
      <c r="B411" s="12" t="s">
        <v>500</v>
      </c>
      <c r="C411" s="13">
        <v>8421061.4900000002</v>
      </c>
      <c r="D411" s="13">
        <v>4457148.45</v>
      </c>
      <c r="E411" s="13">
        <v>0</v>
      </c>
      <c r="F411" s="13">
        <v>0</v>
      </c>
      <c r="G411" s="13">
        <v>0</v>
      </c>
      <c r="H411" s="13">
        <v>12878209.939999999</v>
      </c>
    </row>
    <row r="412" spans="1:8" ht="15" x14ac:dyDescent="0.25">
      <c r="A412" s="7" t="s">
        <v>604</v>
      </c>
      <c r="B412" s="12" t="s">
        <v>501</v>
      </c>
      <c r="C412" s="13">
        <v>0</v>
      </c>
      <c r="D412" s="13">
        <v>0</v>
      </c>
      <c r="E412" s="13">
        <v>626554.19999999995</v>
      </c>
      <c r="F412" s="13">
        <v>280181.27</v>
      </c>
      <c r="G412" s="13">
        <v>151239.12</v>
      </c>
      <c r="H412" s="13">
        <v>1057974.5899999901</v>
      </c>
    </row>
    <row r="413" spans="1:8" ht="15" x14ac:dyDescent="0.25">
      <c r="B413" s="9" t="s">
        <v>502</v>
      </c>
    </row>
    <row r="414" spans="1:8" ht="15" x14ac:dyDescent="0.25">
      <c r="A414" s="7" t="s">
        <v>613</v>
      </c>
      <c r="B414" s="16" t="s">
        <v>503</v>
      </c>
    </row>
    <row r="415" spans="1:8" ht="15" x14ac:dyDescent="0.25">
      <c r="B415" s="9" t="s">
        <v>504</v>
      </c>
    </row>
    <row r="416" spans="1:8" ht="15" x14ac:dyDescent="0.25">
      <c r="A416" s="7" t="s">
        <v>613</v>
      </c>
      <c r="B416" s="19" t="s">
        <v>505</v>
      </c>
    </row>
    <row r="417" spans="1:8" ht="15" x14ac:dyDescent="0.25">
      <c r="A417" s="7">
        <v>360200</v>
      </c>
      <c r="B417" s="12" t="s">
        <v>506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</row>
    <row r="418" spans="1:8" ht="15" x14ac:dyDescent="0.25">
      <c r="A418" s="7">
        <v>360400</v>
      </c>
      <c r="B418" s="12" t="s">
        <v>507</v>
      </c>
      <c r="C418" s="13">
        <v>4575.91</v>
      </c>
      <c r="D418" s="13">
        <v>30012.240000000002</v>
      </c>
      <c r="E418" s="13">
        <v>0</v>
      </c>
      <c r="F418" s="13">
        <v>0</v>
      </c>
      <c r="G418" s="13">
        <v>0</v>
      </c>
      <c r="H418" s="13">
        <v>34588.15</v>
      </c>
    </row>
    <row r="419" spans="1:8" ht="15" x14ac:dyDescent="0.25">
      <c r="A419" s="7">
        <v>360500</v>
      </c>
      <c r="B419" s="12" t="s">
        <v>508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</row>
    <row r="420" spans="1:8" ht="15" x14ac:dyDescent="0.25">
      <c r="A420" s="7">
        <v>361000</v>
      </c>
      <c r="B420" s="12" t="s">
        <v>509</v>
      </c>
      <c r="C420" s="13">
        <v>338268.67</v>
      </c>
      <c r="D420" s="13">
        <v>104814.2</v>
      </c>
      <c r="E420" s="13">
        <v>0</v>
      </c>
      <c r="F420" s="13">
        <v>0</v>
      </c>
      <c r="G420" s="13">
        <v>0</v>
      </c>
      <c r="H420" s="13">
        <v>443082.87</v>
      </c>
    </row>
    <row r="421" spans="1:8" ht="15" x14ac:dyDescent="0.25">
      <c r="A421" s="7">
        <v>362000</v>
      </c>
      <c r="B421" s="12" t="s">
        <v>510</v>
      </c>
      <c r="C421" s="13">
        <v>1742362.67</v>
      </c>
      <c r="D421" s="13">
        <v>889621.43</v>
      </c>
      <c r="E421" s="13">
        <v>0</v>
      </c>
      <c r="F421" s="13">
        <v>0</v>
      </c>
      <c r="G421" s="13">
        <v>0</v>
      </c>
      <c r="H421" s="13">
        <v>2631984.1</v>
      </c>
    </row>
    <row r="422" spans="1:8" ht="15" x14ac:dyDescent="0.25">
      <c r="A422" s="7">
        <v>363000</v>
      </c>
      <c r="B422" s="12" t="s">
        <v>511</v>
      </c>
      <c r="C422" s="13">
        <v>129892.32</v>
      </c>
      <c r="D422" s="13">
        <v>0</v>
      </c>
      <c r="E422" s="13">
        <v>0</v>
      </c>
      <c r="F422" s="13">
        <v>0</v>
      </c>
      <c r="G422" s="13">
        <v>0</v>
      </c>
      <c r="H422" s="13">
        <v>129892.32</v>
      </c>
    </row>
    <row r="423" spans="1:8" ht="15" x14ac:dyDescent="0.25">
      <c r="A423" s="7">
        <v>364000</v>
      </c>
      <c r="B423" s="12" t="s">
        <v>512</v>
      </c>
      <c r="C423" s="13">
        <v>5883125.0700000003</v>
      </c>
      <c r="D423" s="13">
        <v>3209385.55</v>
      </c>
      <c r="E423" s="13">
        <v>0</v>
      </c>
      <c r="F423" s="13">
        <v>0</v>
      </c>
      <c r="G423" s="13">
        <v>0</v>
      </c>
      <c r="H423" s="13">
        <v>9092510.6199999992</v>
      </c>
    </row>
    <row r="424" spans="1:8" ht="15" x14ac:dyDescent="0.25">
      <c r="A424" s="7">
        <v>365000</v>
      </c>
      <c r="B424" s="12" t="s">
        <v>513</v>
      </c>
      <c r="C424" s="13">
        <v>4644915.7699999996</v>
      </c>
      <c r="D424" s="13">
        <v>2663814.69</v>
      </c>
      <c r="E424" s="13">
        <v>0</v>
      </c>
      <c r="F424" s="13">
        <v>0</v>
      </c>
      <c r="G424" s="13">
        <v>0</v>
      </c>
      <c r="H424" s="13">
        <v>7308730.4599999897</v>
      </c>
    </row>
    <row r="425" spans="1:8" ht="15" x14ac:dyDescent="0.25">
      <c r="A425" s="7">
        <v>366000</v>
      </c>
      <c r="B425" s="12" t="s">
        <v>514</v>
      </c>
      <c r="C425" s="13">
        <v>2059709.23</v>
      </c>
      <c r="D425" s="13">
        <v>1074352.42</v>
      </c>
      <c r="E425" s="13">
        <v>0</v>
      </c>
      <c r="F425" s="13">
        <v>0</v>
      </c>
      <c r="G425" s="13">
        <v>0</v>
      </c>
      <c r="H425" s="13">
        <v>3134061.65</v>
      </c>
    </row>
    <row r="426" spans="1:8" ht="15" x14ac:dyDescent="0.25">
      <c r="A426" s="7">
        <v>367000</v>
      </c>
      <c r="B426" s="12" t="s">
        <v>515</v>
      </c>
      <c r="C426" s="13">
        <v>7787592.1399999997</v>
      </c>
      <c r="D426" s="13">
        <v>4019596.55</v>
      </c>
      <c r="E426" s="13">
        <v>0</v>
      </c>
      <c r="F426" s="13">
        <v>0</v>
      </c>
      <c r="G426" s="13">
        <v>0</v>
      </c>
      <c r="H426" s="13">
        <v>11807188.689999999</v>
      </c>
    </row>
    <row r="427" spans="1:8" ht="15" x14ac:dyDescent="0.25">
      <c r="A427" s="7">
        <v>368000</v>
      </c>
      <c r="B427" s="12" t="s">
        <v>516</v>
      </c>
      <c r="C427" s="13">
        <v>3807328.63</v>
      </c>
      <c r="D427" s="13">
        <v>1718857.03</v>
      </c>
      <c r="E427" s="13">
        <v>0</v>
      </c>
      <c r="F427" s="13">
        <v>0</v>
      </c>
      <c r="G427" s="13">
        <v>0</v>
      </c>
      <c r="H427" s="13">
        <v>5526185.6600000001</v>
      </c>
    </row>
    <row r="428" spans="1:8" ht="15" x14ac:dyDescent="0.25">
      <c r="A428" s="7" t="s">
        <v>154</v>
      </c>
      <c r="B428" s="12" t="s">
        <v>517</v>
      </c>
      <c r="C428" s="13">
        <v>3012946.02</v>
      </c>
      <c r="D428" s="13">
        <v>1568093.57</v>
      </c>
      <c r="E428" s="13">
        <v>0</v>
      </c>
      <c r="F428" s="13">
        <v>0</v>
      </c>
      <c r="G428" s="13">
        <v>0</v>
      </c>
      <c r="H428" s="13">
        <v>4581039.59</v>
      </c>
    </row>
    <row r="429" spans="1:8" ht="15" x14ac:dyDescent="0.25">
      <c r="A429" s="7" t="s">
        <v>155</v>
      </c>
      <c r="B429" s="12" t="s">
        <v>518</v>
      </c>
      <c r="C429" s="13">
        <v>982928.53</v>
      </c>
      <c r="D429" s="13">
        <v>1752569.52</v>
      </c>
      <c r="E429" s="13">
        <v>0</v>
      </c>
      <c r="F429" s="13">
        <v>0</v>
      </c>
      <c r="G429" s="13">
        <v>0</v>
      </c>
      <c r="H429" s="13">
        <v>2735498.05</v>
      </c>
    </row>
    <row r="430" spans="1:8" ht="15" x14ac:dyDescent="0.25">
      <c r="A430" s="7" t="s">
        <v>156</v>
      </c>
      <c r="B430" s="12" t="s">
        <v>519</v>
      </c>
      <c r="C430" s="13">
        <v>140126.88</v>
      </c>
      <c r="D430" s="13">
        <v>0</v>
      </c>
      <c r="E430" s="13">
        <v>0</v>
      </c>
      <c r="F430" s="13">
        <v>0</v>
      </c>
      <c r="G430" s="13">
        <v>0</v>
      </c>
      <c r="H430" s="13">
        <v>140126.88</v>
      </c>
    </row>
    <row r="431" spans="1:8" ht="15" x14ac:dyDescent="0.25">
      <c r="A431" s="7" t="s">
        <v>157</v>
      </c>
      <c r="B431" s="12" t="s">
        <v>520</v>
      </c>
      <c r="C431" s="13">
        <v>1564026.77</v>
      </c>
      <c r="D431" s="13">
        <v>707719.16</v>
      </c>
      <c r="E431" s="13">
        <v>0</v>
      </c>
      <c r="F431" s="13">
        <v>0</v>
      </c>
      <c r="G431" s="13">
        <v>0</v>
      </c>
      <c r="H431" s="13">
        <v>2271745.9300000002</v>
      </c>
    </row>
    <row r="432" spans="1:8" ht="15" x14ac:dyDescent="0.25">
      <c r="A432" s="7" t="s">
        <v>604</v>
      </c>
      <c r="B432" s="20" t="s">
        <v>521</v>
      </c>
      <c r="C432" s="13">
        <v>32097798.609999999</v>
      </c>
      <c r="D432" s="13">
        <v>17738836.359999999</v>
      </c>
      <c r="E432" s="13">
        <v>0</v>
      </c>
      <c r="F432" s="13">
        <v>0</v>
      </c>
      <c r="G432" s="13">
        <v>0</v>
      </c>
      <c r="H432" s="13">
        <v>49836634.969999999</v>
      </c>
    </row>
    <row r="433" spans="1:8" ht="15" x14ac:dyDescent="0.25">
      <c r="B433" s="9" t="s">
        <v>522</v>
      </c>
    </row>
    <row r="434" spans="1:8" ht="15" x14ac:dyDescent="0.25">
      <c r="A434" s="7" t="s">
        <v>613</v>
      </c>
      <c r="B434" s="19" t="s">
        <v>523</v>
      </c>
    </row>
    <row r="435" spans="1:8" ht="15" x14ac:dyDescent="0.25">
      <c r="A435" s="7">
        <v>374200</v>
      </c>
      <c r="B435" s="12" t="s">
        <v>524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</row>
    <row r="436" spans="1:8" ht="15" x14ac:dyDescent="0.25">
      <c r="A436" s="7">
        <v>374400</v>
      </c>
      <c r="B436" s="12" t="s">
        <v>525</v>
      </c>
      <c r="C436" s="13">
        <v>0</v>
      </c>
      <c r="D436" s="13">
        <v>0</v>
      </c>
      <c r="E436" s="13">
        <v>3970.93</v>
      </c>
      <c r="F436" s="13">
        <v>2123.75</v>
      </c>
      <c r="G436" s="13">
        <v>8256.51</v>
      </c>
      <c r="H436" s="13">
        <v>14351.19</v>
      </c>
    </row>
    <row r="437" spans="1:8" ht="15" x14ac:dyDescent="0.25">
      <c r="A437" s="7">
        <v>375000</v>
      </c>
      <c r="B437" s="12" t="s">
        <v>526</v>
      </c>
      <c r="C437" s="13">
        <v>0</v>
      </c>
      <c r="D437" s="13">
        <v>0</v>
      </c>
      <c r="E437" s="13">
        <v>11984.87</v>
      </c>
      <c r="F437" s="13">
        <v>6971.66</v>
      </c>
      <c r="G437" s="13">
        <v>7980.17</v>
      </c>
      <c r="H437" s="13">
        <v>26936.699999999899</v>
      </c>
    </row>
    <row r="438" spans="1:8" ht="15" x14ac:dyDescent="0.25">
      <c r="A438" s="7">
        <v>376000</v>
      </c>
      <c r="B438" s="12" t="s">
        <v>527</v>
      </c>
      <c r="C438" s="13">
        <v>0</v>
      </c>
      <c r="D438" s="13">
        <v>0</v>
      </c>
      <c r="E438" s="13">
        <v>5421791.9199999999</v>
      </c>
      <c r="F438" s="13">
        <v>2808693.09</v>
      </c>
      <c r="G438" s="13">
        <v>4298857.4000000004</v>
      </c>
      <c r="H438" s="13">
        <v>12529342.41</v>
      </c>
    </row>
    <row r="439" spans="1:8" ht="15" x14ac:dyDescent="0.25">
      <c r="A439" s="7">
        <v>378000</v>
      </c>
      <c r="B439" s="12" t="s">
        <v>528</v>
      </c>
      <c r="C439" s="13">
        <v>0</v>
      </c>
      <c r="D439" s="13">
        <v>0</v>
      </c>
      <c r="E439" s="13">
        <v>136991.67999999999</v>
      </c>
      <c r="F439" s="13">
        <v>82857</v>
      </c>
      <c r="G439" s="13">
        <v>148808.57999999999</v>
      </c>
      <c r="H439" s="13">
        <v>368657.26</v>
      </c>
    </row>
    <row r="440" spans="1:8" ht="15" x14ac:dyDescent="0.25">
      <c r="A440" s="7">
        <v>379000</v>
      </c>
      <c r="B440" s="12" t="s">
        <v>529</v>
      </c>
      <c r="C440" s="13">
        <v>0</v>
      </c>
      <c r="D440" s="13">
        <v>0</v>
      </c>
      <c r="E440" s="13">
        <v>61050.23</v>
      </c>
      <c r="F440" s="13">
        <v>127026.32</v>
      </c>
      <c r="G440" s="13">
        <v>53984.28</v>
      </c>
      <c r="H440" s="13">
        <v>242060.83</v>
      </c>
    </row>
    <row r="441" spans="1:8" ht="15" x14ac:dyDescent="0.25">
      <c r="A441" s="7">
        <v>380000</v>
      </c>
      <c r="B441" s="12" t="s">
        <v>530</v>
      </c>
      <c r="C441" s="13">
        <v>0</v>
      </c>
      <c r="D441" s="13">
        <v>0</v>
      </c>
      <c r="E441" s="13">
        <v>4090612.63</v>
      </c>
      <c r="F441" s="13">
        <v>1860985.45</v>
      </c>
      <c r="G441" s="13">
        <v>1705046.09</v>
      </c>
      <c r="H441" s="13">
        <v>7656644.1699999999</v>
      </c>
    </row>
    <row r="442" spans="1:8" ht="15" x14ac:dyDescent="0.25">
      <c r="A442" s="7" t="s">
        <v>158</v>
      </c>
      <c r="B442" s="12" t="s">
        <v>531</v>
      </c>
      <c r="C442" s="13">
        <v>0</v>
      </c>
      <c r="D442" s="13">
        <v>0</v>
      </c>
      <c r="E442" s="13">
        <v>1865584.21</v>
      </c>
      <c r="F442" s="13">
        <v>675527.15</v>
      </c>
      <c r="G442" s="13">
        <v>1448780.67</v>
      </c>
      <c r="H442" s="13">
        <v>3989892.03</v>
      </c>
    </row>
    <row r="443" spans="1:8" ht="15" x14ac:dyDescent="0.25">
      <c r="A443" s="7">
        <v>382000</v>
      </c>
      <c r="B443" s="12" t="s">
        <v>532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</row>
    <row r="444" spans="1:8" ht="15" x14ac:dyDescent="0.25">
      <c r="A444" s="7">
        <v>383000</v>
      </c>
      <c r="B444" s="12" t="s">
        <v>533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</row>
    <row r="445" spans="1:8" ht="15" x14ac:dyDescent="0.25">
      <c r="A445" s="7">
        <v>384000</v>
      </c>
      <c r="B445" s="12" t="s">
        <v>534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</row>
    <row r="446" spans="1:8" ht="15" x14ac:dyDescent="0.25">
      <c r="A446" s="7">
        <v>385000</v>
      </c>
      <c r="B446" s="12" t="s">
        <v>535</v>
      </c>
      <c r="C446" s="13">
        <v>0</v>
      </c>
      <c r="D446" s="13">
        <v>0</v>
      </c>
      <c r="E446" s="13">
        <v>49991.65</v>
      </c>
      <c r="F446" s="13">
        <v>15418.57</v>
      </c>
      <c r="G446" s="13">
        <v>23037.360000000001</v>
      </c>
      <c r="H446" s="13">
        <v>88447.58</v>
      </c>
    </row>
    <row r="447" spans="1:8" ht="15" x14ac:dyDescent="0.25">
      <c r="A447" s="7">
        <v>387000</v>
      </c>
      <c r="B447" s="12" t="s">
        <v>536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</row>
    <row r="448" spans="1:8" ht="15" x14ac:dyDescent="0.25">
      <c r="A448" s="7" t="s">
        <v>604</v>
      </c>
      <c r="B448" s="20" t="s">
        <v>537</v>
      </c>
      <c r="C448" s="13">
        <v>0</v>
      </c>
      <c r="D448" s="13">
        <v>0</v>
      </c>
      <c r="E448" s="13">
        <v>11641978.119999999</v>
      </c>
      <c r="F448" s="13">
        <v>5579602.9900000002</v>
      </c>
      <c r="G448" s="13">
        <v>7694751.0599999996</v>
      </c>
      <c r="H448" s="13">
        <v>24916332.169999901</v>
      </c>
    </row>
    <row r="449" spans="1:8" ht="15" x14ac:dyDescent="0.25">
      <c r="B449" s="9" t="s">
        <v>538</v>
      </c>
    </row>
    <row r="450" spans="1:8" ht="15" x14ac:dyDescent="0.25">
      <c r="A450" s="7" t="s">
        <v>604</v>
      </c>
      <c r="B450" s="17" t="s">
        <v>539</v>
      </c>
      <c r="C450" s="18">
        <v>32097798.609999999</v>
      </c>
      <c r="D450" s="18">
        <v>17738836.359999999</v>
      </c>
      <c r="E450" s="18">
        <v>11641978.119999999</v>
      </c>
      <c r="F450" s="18">
        <v>5579602.9900000002</v>
      </c>
      <c r="G450" s="18">
        <v>7694751.0599999996</v>
      </c>
      <c r="H450" s="18">
        <v>74752967.140000001</v>
      </c>
    </row>
    <row r="451" spans="1:8" ht="15" x14ac:dyDescent="0.25">
      <c r="B451" s="9" t="s">
        <v>540</v>
      </c>
    </row>
    <row r="452" spans="1:8" ht="15" x14ac:dyDescent="0.25">
      <c r="A452" s="7" t="s">
        <v>613</v>
      </c>
      <c r="B452" s="16" t="s">
        <v>541</v>
      </c>
    </row>
    <row r="453" spans="1:8" ht="15" x14ac:dyDescent="0.25">
      <c r="A453" s="7" t="s">
        <v>159</v>
      </c>
      <c r="B453" s="12" t="s">
        <v>542</v>
      </c>
      <c r="C453" s="13">
        <v>13122.12</v>
      </c>
      <c r="D453" s="13">
        <v>6007.73</v>
      </c>
      <c r="E453" s="13">
        <v>4058.76</v>
      </c>
      <c r="F453" s="13">
        <v>1553.38</v>
      </c>
      <c r="G453" s="13">
        <v>2484.29</v>
      </c>
      <c r="H453" s="13">
        <v>27226.28</v>
      </c>
    </row>
    <row r="454" spans="1:8" ht="15" x14ac:dyDescent="0.25">
      <c r="A454" s="7" t="s">
        <v>160</v>
      </c>
      <c r="B454" s="12" t="s">
        <v>543</v>
      </c>
      <c r="C454" s="13">
        <v>1309020.1200000001</v>
      </c>
      <c r="D454" s="13">
        <v>699269.08</v>
      </c>
      <c r="E454" s="13">
        <v>661587.6</v>
      </c>
      <c r="F454" s="13">
        <v>166928.24</v>
      </c>
      <c r="G454" s="13">
        <v>250857.8</v>
      </c>
      <c r="H454" s="13">
        <v>3087662.84</v>
      </c>
    </row>
    <row r="455" spans="1:8" ht="15" x14ac:dyDescent="0.25">
      <c r="A455" s="7" t="s">
        <v>161</v>
      </c>
      <c r="B455" s="12" t="s">
        <v>544</v>
      </c>
      <c r="C455" s="13">
        <v>8523734.2300000004</v>
      </c>
      <c r="D455" s="13">
        <v>3723770.59</v>
      </c>
      <c r="E455" s="13">
        <v>2561382.3999999999</v>
      </c>
      <c r="F455" s="13">
        <v>942467.99</v>
      </c>
      <c r="G455" s="13">
        <v>1532400.94</v>
      </c>
      <c r="H455" s="13">
        <v>17283756.149999999</v>
      </c>
    </row>
    <row r="456" spans="1:8" ht="15" x14ac:dyDescent="0.25">
      <c r="A456" s="7" t="s">
        <v>162</v>
      </c>
      <c r="B456" s="12" t="s">
        <v>545</v>
      </c>
      <c r="C456" s="13">
        <v>11184.25</v>
      </c>
      <c r="D456" s="13">
        <v>5120.51</v>
      </c>
      <c r="E456" s="13">
        <v>0</v>
      </c>
      <c r="F456" s="13">
        <v>0</v>
      </c>
      <c r="G456" s="13">
        <v>0</v>
      </c>
      <c r="H456" s="13">
        <v>16304.76</v>
      </c>
    </row>
    <row r="457" spans="1:8" ht="15" x14ac:dyDescent="0.25">
      <c r="A457" s="7">
        <v>393000</v>
      </c>
      <c r="B457" s="12" t="s">
        <v>546</v>
      </c>
      <c r="C457" s="13">
        <v>121979.15</v>
      </c>
      <c r="D457" s="13">
        <v>58494.71</v>
      </c>
      <c r="E457" s="13">
        <v>37101.06</v>
      </c>
      <c r="F457" s="13">
        <v>13506.3</v>
      </c>
      <c r="G457" s="13">
        <v>1253.9100000000001</v>
      </c>
      <c r="H457" s="13">
        <v>232335.12999999899</v>
      </c>
    </row>
    <row r="458" spans="1:8" ht="15" x14ac:dyDescent="0.25">
      <c r="A458" s="7">
        <v>394000</v>
      </c>
      <c r="B458" s="12" t="s">
        <v>547</v>
      </c>
      <c r="C458" s="13">
        <v>484978.84</v>
      </c>
      <c r="D458" s="13">
        <v>253848.17</v>
      </c>
      <c r="E458" s="13">
        <v>294285.84000000003</v>
      </c>
      <c r="F458" s="13">
        <v>107150.03</v>
      </c>
      <c r="G458" s="13">
        <v>178712.2</v>
      </c>
      <c r="H458" s="13">
        <v>1318975.08</v>
      </c>
    </row>
    <row r="459" spans="1:8" ht="15" x14ac:dyDescent="0.25">
      <c r="A459" s="7">
        <v>394100</v>
      </c>
      <c r="B459" s="12" t="s">
        <v>548</v>
      </c>
      <c r="C459" s="13">
        <v>7808.96</v>
      </c>
      <c r="D459" s="13">
        <v>3575.2</v>
      </c>
      <c r="E459" s="13">
        <v>0</v>
      </c>
      <c r="F459" s="13">
        <v>0</v>
      </c>
      <c r="G459" s="13">
        <v>0</v>
      </c>
      <c r="H459" s="13">
        <v>11384.16</v>
      </c>
    </row>
    <row r="460" spans="1:8" ht="15" x14ac:dyDescent="0.25">
      <c r="A460" s="7" t="s">
        <v>163</v>
      </c>
      <c r="B460" s="12" t="s">
        <v>549</v>
      </c>
      <c r="C460" s="13">
        <v>223156.52</v>
      </c>
      <c r="D460" s="13">
        <v>85777.89</v>
      </c>
      <c r="E460" s="13">
        <v>44395.839999999997</v>
      </c>
      <c r="F460" s="13">
        <v>16642.259999999998</v>
      </c>
      <c r="G460" s="13">
        <v>19993.41</v>
      </c>
      <c r="H460" s="13">
        <v>389965.92</v>
      </c>
    </row>
    <row r="461" spans="1:8" ht="15" x14ac:dyDescent="0.25">
      <c r="A461" s="7" t="s">
        <v>164</v>
      </c>
      <c r="B461" s="12" t="s">
        <v>550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</row>
    <row r="462" spans="1:8" ht="15" x14ac:dyDescent="0.25">
      <c r="A462" s="7" t="s">
        <v>165</v>
      </c>
      <c r="B462" s="12" t="s">
        <v>551</v>
      </c>
      <c r="C462" s="13">
        <v>2738865.94</v>
      </c>
      <c r="D462" s="13">
        <v>1361209.49</v>
      </c>
      <c r="E462" s="13">
        <v>505647.33</v>
      </c>
      <c r="F462" s="13">
        <v>220762.98</v>
      </c>
      <c r="G462" s="13">
        <v>315060.3</v>
      </c>
      <c r="H462" s="13">
        <v>5141546.04</v>
      </c>
    </row>
    <row r="463" spans="1:8" ht="15" x14ac:dyDescent="0.25">
      <c r="A463" s="7">
        <v>398000</v>
      </c>
      <c r="B463" s="12" t="s">
        <v>552</v>
      </c>
      <c r="C463" s="13">
        <v>64673.64</v>
      </c>
      <c r="D463" s="13">
        <v>33074.089999999997</v>
      </c>
      <c r="E463" s="13">
        <v>15890.76</v>
      </c>
      <c r="F463" s="13">
        <v>6835.51</v>
      </c>
      <c r="G463" s="13">
        <v>10031.64</v>
      </c>
      <c r="H463" s="13">
        <v>130505.639999999</v>
      </c>
    </row>
    <row r="464" spans="1:8" ht="15" x14ac:dyDescent="0.25">
      <c r="A464" s="7" t="s">
        <v>604</v>
      </c>
      <c r="B464" s="17" t="s">
        <v>553</v>
      </c>
      <c r="C464" s="18">
        <v>13498523.77</v>
      </c>
      <c r="D464" s="18">
        <v>6230147.46</v>
      </c>
      <c r="E464" s="18">
        <v>4124349.59</v>
      </c>
      <c r="F464" s="18">
        <v>1475846.69</v>
      </c>
      <c r="G464" s="18">
        <v>2310794.4900000002</v>
      </c>
      <c r="H464" s="18">
        <v>27639662</v>
      </c>
    </row>
    <row r="465" spans="1:8" ht="15" x14ac:dyDescent="0.25">
      <c r="A465" s="7" t="s">
        <v>612</v>
      </c>
      <c r="B465" s="17" t="s">
        <v>554</v>
      </c>
      <c r="C465" s="18">
        <v>73709385.140000001</v>
      </c>
      <c r="D465" s="18">
        <v>38848827.25</v>
      </c>
      <c r="E465" s="18">
        <v>16392881.91</v>
      </c>
      <c r="F465" s="18">
        <v>7335630.9500000002</v>
      </c>
      <c r="G465" s="18">
        <v>10156784.67</v>
      </c>
      <c r="H465" s="18">
        <v>146443509.91999999</v>
      </c>
    </row>
    <row r="466" spans="1:8" ht="10.35" customHeight="1" x14ac:dyDescent="0.25">
      <c r="B466" s="9" t="s">
        <v>555</v>
      </c>
    </row>
    <row r="467" spans="1:8" ht="10.35" customHeight="1" x14ac:dyDescent="0.25">
      <c r="B467" s="16" t="s">
        <v>556</v>
      </c>
    </row>
    <row r="468" spans="1:8" ht="10.35" customHeight="1" x14ac:dyDescent="0.25">
      <c r="B468" s="9" t="s">
        <v>557</v>
      </c>
    </row>
    <row r="469" spans="1:8" ht="10.35" customHeight="1" x14ac:dyDescent="0.25">
      <c r="A469" s="7" t="s">
        <v>613</v>
      </c>
      <c r="B469" s="16" t="s">
        <v>558</v>
      </c>
    </row>
    <row r="470" spans="1:8" ht="10.35" customHeight="1" x14ac:dyDescent="0.25">
      <c r="A470" s="7">
        <v>302000</v>
      </c>
      <c r="B470" s="12" t="s">
        <v>559</v>
      </c>
      <c r="C470" s="13">
        <v>624694.76</v>
      </c>
      <c r="D470" s="13">
        <v>317858.25</v>
      </c>
      <c r="E470" s="13">
        <v>0</v>
      </c>
      <c r="F470" s="13">
        <v>0</v>
      </c>
      <c r="G470" s="13">
        <v>0</v>
      </c>
      <c r="H470" s="13">
        <v>942553.01</v>
      </c>
    </row>
    <row r="471" spans="1:8" ht="10.35" customHeight="1" x14ac:dyDescent="0.25">
      <c r="A471" s="7">
        <v>303000</v>
      </c>
      <c r="B471" s="12" t="s">
        <v>560</v>
      </c>
      <c r="C471" s="13">
        <v>465926.53</v>
      </c>
      <c r="D471" s="13">
        <v>221938.5</v>
      </c>
      <c r="E471" s="13">
        <v>119595.15</v>
      </c>
      <c r="F471" s="13">
        <v>51286.95</v>
      </c>
      <c r="G471" s="13">
        <v>66510.64</v>
      </c>
      <c r="H471" s="13">
        <v>925257.77</v>
      </c>
    </row>
    <row r="472" spans="1:8" ht="10.35" customHeight="1" x14ac:dyDescent="0.25">
      <c r="A472" s="7" t="s">
        <v>613</v>
      </c>
      <c r="B472" s="19" t="s">
        <v>561</v>
      </c>
    </row>
    <row r="473" spans="1:8" ht="10.35" customHeight="1" x14ac:dyDescent="0.25">
      <c r="A473" s="7">
        <v>303100</v>
      </c>
      <c r="B473" s="12" t="s">
        <v>562</v>
      </c>
      <c r="C473" s="13">
        <v>10335307.25</v>
      </c>
      <c r="D473" s="13">
        <v>4476639.9000000004</v>
      </c>
      <c r="E473" s="13">
        <v>2627315.85</v>
      </c>
      <c r="F473" s="13">
        <v>1010452.23</v>
      </c>
      <c r="G473" s="13">
        <v>1647103.66</v>
      </c>
      <c r="H473" s="13">
        <v>20096818.890000001</v>
      </c>
    </row>
    <row r="474" spans="1:8" ht="10.35" customHeight="1" x14ac:dyDescent="0.25">
      <c r="A474" s="7">
        <v>303110</v>
      </c>
      <c r="B474" s="12" t="s">
        <v>563</v>
      </c>
      <c r="C474" s="13">
        <v>110019.69</v>
      </c>
      <c r="D474" s="13">
        <v>50370.559999999998</v>
      </c>
      <c r="E474" s="13">
        <v>33962.83</v>
      </c>
      <c r="F474" s="13">
        <v>13030.24</v>
      </c>
      <c r="G474" s="13">
        <v>21304.560000000001</v>
      </c>
      <c r="H474" s="13">
        <v>228687.88</v>
      </c>
    </row>
    <row r="475" spans="1:8" ht="10.35" customHeight="1" x14ac:dyDescent="0.25">
      <c r="A475" s="7">
        <v>303115</v>
      </c>
      <c r="B475" s="12" t="s">
        <v>564</v>
      </c>
      <c r="C475" s="13">
        <v>3210894.14</v>
      </c>
      <c r="D475" s="13">
        <v>1470050.74</v>
      </c>
      <c r="E475" s="13">
        <v>991195.89</v>
      </c>
      <c r="F475" s="13">
        <v>380283.92</v>
      </c>
      <c r="G475" s="13">
        <v>621767.77</v>
      </c>
      <c r="H475" s="13">
        <v>6674192.4599999897</v>
      </c>
    </row>
    <row r="476" spans="1:8" ht="10.35" customHeight="1" x14ac:dyDescent="0.25">
      <c r="A476" s="7">
        <v>303120</v>
      </c>
      <c r="B476" s="12" t="s">
        <v>565</v>
      </c>
      <c r="C476" s="13">
        <v>1167428.46</v>
      </c>
      <c r="D476" s="13">
        <v>534486.34</v>
      </c>
      <c r="E476" s="13">
        <v>360382.57</v>
      </c>
      <c r="F476" s="13">
        <v>138265</v>
      </c>
      <c r="G476" s="13">
        <v>226064.57</v>
      </c>
      <c r="H476" s="13">
        <v>2426626.94</v>
      </c>
    </row>
    <row r="477" spans="1:8" ht="10.35" customHeight="1" x14ac:dyDescent="0.25">
      <c r="A477" s="7">
        <v>303121</v>
      </c>
      <c r="B477" s="12" t="s">
        <v>566</v>
      </c>
      <c r="C477" s="13">
        <v>808638.89</v>
      </c>
      <c r="D477" s="13">
        <v>62045.83</v>
      </c>
      <c r="E477" s="13">
        <v>234853.52</v>
      </c>
      <c r="F477" s="13">
        <v>16050.49</v>
      </c>
      <c r="G477" s="13">
        <v>26242.7</v>
      </c>
      <c r="H477" s="13">
        <v>1147831.43</v>
      </c>
    </row>
    <row r="478" spans="1:8" ht="10.35" customHeight="1" x14ac:dyDescent="0.25">
      <c r="A478" s="7" t="s">
        <v>607</v>
      </c>
      <c r="B478" s="20" t="s">
        <v>567</v>
      </c>
      <c r="C478" s="13">
        <v>15632288.43</v>
      </c>
      <c r="D478" s="13">
        <v>6593593.3700000001</v>
      </c>
      <c r="E478" s="13">
        <v>4247710.66</v>
      </c>
      <c r="F478" s="13">
        <v>1558081.88</v>
      </c>
      <c r="G478" s="13">
        <v>2542483.2599999998</v>
      </c>
      <c r="H478" s="13">
        <v>30574157.600000001</v>
      </c>
    </row>
    <row r="479" spans="1:8" ht="10.35" customHeight="1" x14ac:dyDescent="0.25">
      <c r="A479" s="7" t="s">
        <v>607</v>
      </c>
      <c r="B479" s="17" t="s">
        <v>568</v>
      </c>
      <c r="C479" s="18">
        <v>16722909.720000001</v>
      </c>
      <c r="D479" s="18">
        <v>7133390.1200000001</v>
      </c>
      <c r="E479" s="18">
        <v>4367305.8099999996</v>
      </c>
      <c r="F479" s="18">
        <v>1609368.83</v>
      </c>
      <c r="G479" s="18">
        <v>2608993.9</v>
      </c>
      <c r="H479" s="18">
        <v>32441968.379999898</v>
      </c>
    </row>
    <row r="480" spans="1:8" ht="10.35" customHeight="1" x14ac:dyDescent="0.25">
      <c r="B480" s="9" t="s">
        <v>569</v>
      </c>
    </row>
    <row r="481" spans="1:8" ht="10.35" customHeight="1" x14ac:dyDescent="0.25">
      <c r="A481" s="7" t="s">
        <v>613</v>
      </c>
      <c r="B481" s="16" t="s">
        <v>570</v>
      </c>
    </row>
    <row r="482" spans="1:8" ht="10.35" customHeight="1" x14ac:dyDescent="0.25">
      <c r="A482" s="7">
        <v>352100</v>
      </c>
      <c r="B482" s="12" t="s">
        <v>571</v>
      </c>
      <c r="C482" s="13">
        <v>0</v>
      </c>
      <c r="D482" s="13">
        <v>0</v>
      </c>
      <c r="E482" s="13">
        <v>104.76</v>
      </c>
      <c r="F482" s="13">
        <v>46.84</v>
      </c>
      <c r="G482" s="13">
        <v>0</v>
      </c>
      <c r="H482" s="13">
        <v>151.6</v>
      </c>
    </row>
    <row r="483" spans="1:8" ht="10.35" customHeight="1" x14ac:dyDescent="0.25">
      <c r="A483" s="7" t="s">
        <v>607</v>
      </c>
      <c r="B483" s="17" t="s">
        <v>572</v>
      </c>
      <c r="C483" s="18">
        <v>0</v>
      </c>
      <c r="D483" s="18">
        <v>0</v>
      </c>
      <c r="E483" s="18">
        <v>104.76</v>
      </c>
      <c r="F483" s="18">
        <v>46.84</v>
      </c>
      <c r="G483" s="18">
        <v>0</v>
      </c>
      <c r="H483" s="18">
        <v>151.6</v>
      </c>
    </row>
    <row r="484" spans="1:8" ht="10.35" customHeight="1" x14ac:dyDescent="0.25">
      <c r="B484" s="9" t="s">
        <v>573</v>
      </c>
    </row>
    <row r="485" spans="1:8" ht="10.35" customHeight="1" x14ac:dyDescent="0.25">
      <c r="A485" s="7" t="s">
        <v>613</v>
      </c>
      <c r="B485" s="16" t="s">
        <v>574</v>
      </c>
    </row>
    <row r="486" spans="1:8" ht="10.35" customHeight="1" x14ac:dyDescent="0.25">
      <c r="A486" s="7">
        <v>390200</v>
      </c>
      <c r="B486" s="12" t="s">
        <v>575</v>
      </c>
      <c r="C486" s="46">
        <v>32946.46</v>
      </c>
      <c r="D486" s="13">
        <v>15083.95</v>
      </c>
      <c r="E486" s="13">
        <v>0</v>
      </c>
      <c r="F486" s="13">
        <v>0</v>
      </c>
      <c r="G486" s="13">
        <v>0</v>
      </c>
      <c r="H486" s="13">
        <v>48030.41</v>
      </c>
    </row>
    <row r="487" spans="1:8" ht="10.35" customHeight="1" x14ac:dyDescent="0.25">
      <c r="A487" s="7">
        <v>392200</v>
      </c>
      <c r="B487" s="12" t="s">
        <v>576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</row>
    <row r="488" spans="1:8" ht="10.35" customHeight="1" x14ac:dyDescent="0.25">
      <c r="A488" s="7">
        <v>396200</v>
      </c>
      <c r="B488" s="12" t="s">
        <v>577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</row>
    <row r="489" spans="1:8" ht="10.35" customHeight="1" x14ac:dyDescent="0.25">
      <c r="A489" s="7" t="s">
        <v>607</v>
      </c>
      <c r="B489" s="17" t="s">
        <v>578</v>
      </c>
      <c r="C489" s="18">
        <v>32946.46</v>
      </c>
      <c r="D489" s="18">
        <v>15083.95</v>
      </c>
      <c r="E489" s="18">
        <v>0</v>
      </c>
      <c r="F489" s="18">
        <v>0</v>
      </c>
      <c r="G489" s="18">
        <v>0</v>
      </c>
      <c r="H489" s="18">
        <v>48030.41</v>
      </c>
    </row>
    <row r="490" spans="1:8" ht="10.35" customHeight="1" x14ac:dyDescent="0.25">
      <c r="A490" s="7" t="s">
        <v>612</v>
      </c>
      <c r="B490" s="17" t="s">
        <v>579</v>
      </c>
      <c r="C490" s="18">
        <v>16755856.18</v>
      </c>
      <c r="D490" s="18">
        <v>7148474.0700000003</v>
      </c>
      <c r="E490" s="18">
        <v>4367410.57</v>
      </c>
      <c r="F490" s="18">
        <v>1609415.67</v>
      </c>
      <c r="G490" s="18">
        <v>2608993.9</v>
      </c>
      <c r="H490" s="18">
        <v>32490150.390000001</v>
      </c>
    </row>
    <row r="491" spans="1:8" ht="10.35" customHeight="1" x14ac:dyDescent="0.25">
      <c r="B491" s="9" t="s">
        <v>580</v>
      </c>
    </row>
    <row r="492" spans="1:8" ht="10.35" customHeight="1" x14ac:dyDescent="0.25">
      <c r="A492" s="7" t="s">
        <v>609</v>
      </c>
      <c r="B492" s="17" t="s">
        <v>581</v>
      </c>
      <c r="C492" s="18">
        <v>90465241.319999993</v>
      </c>
      <c r="D492" s="18">
        <v>45997301.32</v>
      </c>
      <c r="E492" s="18">
        <v>20760292.48</v>
      </c>
      <c r="F492" s="18">
        <v>8945046.6199999992</v>
      </c>
      <c r="G492" s="18">
        <v>12765778.57</v>
      </c>
      <c r="H492" s="18">
        <v>178933660.30999899</v>
      </c>
    </row>
    <row r="493" spans="1:8" ht="10.35" customHeight="1" x14ac:dyDescent="0.25">
      <c r="B493" s="9" t="s">
        <v>582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3"/>
  <sheetViews>
    <sheetView workbookViewId="0">
      <pane xSplit="2" ySplit="3" topLeftCell="C37" activePane="bottomRight" state="frozen"/>
      <selection activeCell="L27" sqref="L27"/>
      <selection pane="topRight" activeCell="L27" sqref="L27"/>
      <selection pane="bottomLeft" activeCell="L27" sqref="L27"/>
      <selection pane="bottomRight" activeCell="F79" sqref="F79"/>
    </sheetView>
  </sheetViews>
  <sheetFormatPr defaultColWidth="8.85546875" defaultRowHeight="15" x14ac:dyDescent="0.25"/>
  <cols>
    <col min="1" max="1" width="9.140625" style="7"/>
    <col min="2" max="2" width="30.85546875" style="9" customWidth="1"/>
    <col min="3" max="8" width="15.85546875" style="8" customWidth="1"/>
    <col min="9" max="16384" width="8.85546875" style="8"/>
  </cols>
  <sheetData>
    <row r="1" spans="1:8" s="10" customFormat="1" x14ac:dyDescent="0.25">
      <c r="A1" s="7"/>
      <c r="B1" s="11"/>
    </row>
    <row r="2" spans="1:8" s="10" customFormat="1" x14ac:dyDescent="0.25">
      <c r="A2" s="7"/>
      <c r="B2" s="11" t="s">
        <v>177</v>
      </c>
      <c r="C2" s="10" t="s">
        <v>37</v>
      </c>
      <c r="D2" s="10" t="s">
        <v>178</v>
      </c>
      <c r="E2" s="10" t="s">
        <v>36</v>
      </c>
      <c r="F2" s="10" t="s">
        <v>179</v>
      </c>
      <c r="G2" s="10" t="s">
        <v>180</v>
      </c>
      <c r="H2" s="10" t="s">
        <v>181</v>
      </c>
    </row>
    <row r="3" spans="1:8" s="10" customFormat="1" x14ac:dyDescent="0.25">
      <c r="A3" s="7"/>
      <c r="B3" s="11"/>
    </row>
    <row r="4" spans="1:8" x14ac:dyDescent="0.25">
      <c r="B4" s="19" t="s">
        <v>182</v>
      </c>
    </row>
    <row r="5" spans="1:8" x14ac:dyDescent="0.25">
      <c r="B5" s="9" t="s">
        <v>35</v>
      </c>
    </row>
    <row r="6" spans="1:8" x14ac:dyDescent="0.25">
      <c r="B6" s="16" t="s">
        <v>34</v>
      </c>
    </row>
    <row r="7" spans="1:8" x14ac:dyDescent="0.25">
      <c r="B7" s="9" t="s">
        <v>33</v>
      </c>
    </row>
    <row r="8" spans="1:8" x14ac:dyDescent="0.25">
      <c r="B8" s="16" t="s">
        <v>32</v>
      </c>
    </row>
    <row r="9" spans="1:8" s="13" customFormat="1" x14ac:dyDescent="0.25">
      <c r="A9" s="7">
        <v>182324</v>
      </c>
      <c r="B9" s="12" t="s">
        <v>38</v>
      </c>
      <c r="C9" s="13">
        <v>5329284.76</v>
      </c>
      <c r="D9" s="13">
        <v>2820714.87</v>
      </c>
      <c r="E9" s="13">
        <v>0</v>
      </c>
      <c r="F9" s="13">
        <v>0</v>
      </c>
      <c r="G9" s="13">
        <v>0</v>
      </c>
      <c r="H9" s="13">
        <v>8149999.6299999999</v>
      </c>
    </row>
    <row r="10" spans="1:8" s="13" customFormat="1" x14ac:dyDescent="0.25">
      <c r="A10" s="7">
        <v>182325</v>
      </c>
      <c r="B10" s="12" t="s">
        <v>39</v>
      </c>
      <c r="C10" s="13">
        <v>1307800</v>
      </c>
      <c r="D10" s="13">
        <v>692200</v>
      </c>
      <c r="E10" s="13">
        <v>0</v>
      </c>
      <c r="F10" s="13">
        <v>0</v>
      </c>
      <c r="G10" s="13">
        <v>0</v>
      </c>
      <c r="H10" s="13">
        <v>2000000</v>
      </c>
    </row>
    <row r="11" spans="1:8" s="13" customFormat="1" x14ac:dyDescent="0.25">
      <c r="A11" s="7">
        <v>182333</v>
      </c>
      <c r="B11" s="12" t="s">
        <v>40</v>
      </c>
      <c r="C11" s="13">
        <v>749724.73</v>
      </c>
      <c r="D11" s="13">
        <v>396818.67</v>
      </c>
      <c r="E11" s="13">
        <v>0</v>
      </c>
      <c r="F11" s="13">
        <v>0</v>
      </c>
      <c r="G11" s="13">
        <v>0</v>
      </c>
      <c r="H11" s="13">
        <v>1146543.3999999999</v>
      </c>
    </row>
    <row r="12" spans="1:8" s="13" customFormat="1" x14ac:dyDescent="0.25">
      <c r="A12" s="7">
        <v>182381</v>
      </c>
      <c r="B12" s="12" t="s">
        <v>41</v>
      </c>
      <c r="C12" s="13">
        <v>20257713.550000001</v>
      </c>
      <c r="D12" s="13">
        <v>10722120.6</v>
      </c>
      <c r="E12" s="13">
        <v>0</v>
      </c>
      <c r="F12" s="13">
        <v>0</v>
      </c>
      <c r="G12" s="13">
        <v>0</v>
      </c>
      <c r="H12" s="13">
        <v>30979834.149999999</v>
      </c>
    </row>
    <row r="13" spans="1:8" s="13" customFormat="1" x14ac:dyDescent="0.25">
      <c r="A13" s="7">
        <v>302000</v>
      </c>
      <c r="B13" s="12" t="s">
        <v>42</v>
      </c>
      <c r="C13" s="13">
        <v>29406487.57</v>
      </c>
      <c r="D13" s="13">
        <v>15245434.369999999</v>
      </c>
      <c r="E13" s="13">
        <v>0</v>
      </c>
      <c r="F13" s="13">
        <v>0</v>
      </c>
      <c r="G13" s="13">
        <v>0</v>
      </c>
      <c r="H13" s="13">
        <v>44651921.939999998</v>
      </c>
    </row>
    <row r="14" spans="1:8" s="13" customFormat="1" x14ac:dyDescent="0.25">
      <c r="A14" s="7">
        <v>303000</v>
      </c>
      <c r="B14" s="12" t="s">
        <v>43</v>
      </c>
      <c r="C14" s="13">
        <v>12796157.57</v>
      </c>
      <c r="D14" s="13">
        <v>6209844.6399999997</v>
      </c>
      <c r="E14" s="13">
        <v>2754986.93</v>
      </c>
      <c r="F14" s="13">
        <v>1444257.9</v>
      </c>
      <c r="G14" s="13">
        <v>1493230.44</v>
      </c>
      <c r="H14" s="13">
        <v>24698477.48</v>
      </c>
    </row>
    <row r="15" spans="1:8" s="13" customFormat="1" x14ac:dyDescent="0.25">
      <c r="A15" s="7">
        <v>303100</v>
      </c>
      <c r="B15" s="12" t="s">
        <v>44</v>
      </c>
      <c r="C15" s="13">
        <v>55337857.600000001</v>
      </c>
      <c r="D15" s="13">
        <v>24310969.98</v>
      </c>
      <c r="E15" s="13">
        <v>14219319.050000001</v>
      </c>
      <c r="F15" s="13">
        <v>5464776.04</v>
      </c>
      <c r="G15" s="13">
        <v>8885784.1300000008</v>
      </c>
      <c r="H15" s="13">
        <v>108218706.8</v>
      </c>
    </row>
    <row r="16" spans="1:8" s="13" customFormat="1" x14ac:dyDescent="0.25">
      <c r="A16" s="7">
        <v>303110</v>
      </c>
      <c r="B16" s="12" t="s">
        <v>45</v>
      </c>
      <c r="C16" s="13">
        <v>995511.23</v>
      </c>
      <c r="D16" s="13">
        <v>455777.1</v>
      </c>
      <c r="E16" s="13">
        <v>307312.11</v>
      </c>
      <c r="F16" s="13">
        <v>117903.89</v>
      </c>
      <c r="G16" s="13">
        <v>192773.97</v>
      </c>
      <c r="H16" s="13">
        <v>2069278.29999999</v>
      </c>
    </row>
    <row r="17" spans="1:8" s="13" customFormat="1" x14ac:dyDescent="0.25">
      <c r="A17" s="7">
        <v>303115</v>
      </c>
      <c r="B17" s="12" t="s">
        <v>46</v>
      </c>
      <c r="C17" s="13">
        <v>48508987.670000002</v>
      </c>
      <c r="D17" s="13">
        <v>22208976.710000001</v>
      </c>
      <c r="E17" s="13">
        <v>14974616.710000001</v>
      </c>
      <c r="F17" s="13">
        <v>5745187.2400000002</v>
      </c>
      <c r="G17" s="13">
        <v>9393434.8900000006</v>
      </c>
      <c r="H17" s="13">
        <v>100831203.22</v>
      </c>
    </row>
    <row r="18" spans="1:8" s="13" customFormat="1" x14ac:dyDescent="0.25">
      <c r="A18" s="7">
        <v>303120</v>
      </c>
      <c r="B18" s="12" t="s">
        <v>47</v>
      </c>
      <c r="C18" s="13">
        <v>14591254.939999999</v>
      </c>
      <c r="D18" s="13">
        <v>6680346.4000000004</v>
      </c>
      <c r="E18" s="13">
        <v>4504287.9800000004</v>
      </c>
      <c r="F18" s="13">
        <v>1728122.8799999999</v>
      </c>
      <c r="G18" s="13">
        <v>2825497.09</v>
      </c>
      <c r="H18" s="13">
        <v>30329509.289999999</v>
      </c>
    </row>
    <row r="19" spans="1:8" s="13" customFormat="1" x14ac:dyDescent="0.25">
      <c r="A19" s="7">
        <v>303121</v>
      </c>
      <c r="B19" s="12" t="s">
        <v>48</v>
      </c>
      <c r="C19" s="13">
        <v>12934644.949999999</v>
      </c>
      <c r="D19" s="13">
        <v>527482.97</v>
      </c>
      <c r="E19" s="13">
        <v>3734330.09</v>
      </c>
      <c r="F19" s="13">
        <v>136453.31</v>
      </c>
      <c r="G19" s="13">
        <v>223102.44</v>
      </c>
      <c r="H19" s="13">
        <v>17556013.759999901</v>
      </c>
    </row>
    <row r="20" spans="1:8" s="13" customFormat="1" x14ac:dyDescent="0.25">
      <c r="A20" s="7" t="s">
        <v>588</v>
      </c>
      <c r="B20" s="17" t="s">
        <v>31</v>
      </c>
      <c r="C20" s="18">
        <v>202215424.56999999</v>
      </c>
      <c r="D20" s="18">
        <v>90270686.310000002</v>
      </c>
      <c r="E20" s="18">
        <v>40494852.869999997</v>
      </c>
      <c r="F20" s="18">
        <v>14636701.26</v>
      </c>
      <c r="G20" s="18">
        <v>23013822.960000001</v>
      </c>
      <c r="H20" s="18">
        <v>370631487.96999902</v>
      </c>
    </row>
    <row r="21" spans="1:8" x14ac:dyDescent="0.25">
      <c r="B21" s="9" t="s">
        <v>30</v>
      </c>
    </row>
    <row r="22" spans="1:8" x14ac:dyDescent="0.25">
      <c r="B22" s="16" t="s">
        <v>29</v>
      </c>
    </row>
    <row r="23" spans="1:8" x14ac:dyDescent="0.25">
      <c r="B23" s="9" t="s">
        <v>28</v>
      </c>
    </row>
    <row r="24" spans="1:8" x14ac:dyDescent="0.25">
      <c r="A24" s="7" t="s">
        <v>589</v>
      </c>
      <c r="B24" s="19" t="s">
        <v>49</v>
      </c>
    </row>
    <row r="25" spans="1:8" s="13" customFormat="1" x14ac:dyDescent="0.25">
      <c r="A25" s="7" t="s">
        <v>145</v>
      </c>
      <c r="B25" s="12" t="s">
        <v>50</v>
      </c>
      <c r="C25" s="13">
        <v>2339962.64</v>
      </c>
      <c r="D25" s="13">
        <v>1238509.05</v>
      </c>
      <c r="E25" s="13">
        <v>0</v>
      </c>
      <c r="F25" s="13">
        <v>0</v>
      </c>
      <c r="G25" s="13">
        <v>0</v>
      </c>
      <c r="H25" s="13">
        <v>3578471.69</v>
      </c>
    </row>
    <row r="26" spans="1:8" s="13" customFormat="1" x14ac:dyDescent="0.25">
      <c r="A26" s="7" t="s">
        <v>146</v>
      </c>
      <c r="B26" s="12" t="s">
        <v>51</v>
      </c>
      <c r="C26" s="13">
        <v>91242766.569999993</v>
      </c>
      <c r="D26" s="13">
        <v>48293502.850000001</v>
      </c>
      <c r="E26" s="13">
        <v>0</v>
      </c>
      <c r="F26" s="13">
        <v>0</v>
      </c>
      <c r="G26" s="13">
        <v>0</v>
      </c>
      <c r="H26" s="13">
        <v>139536269.41999999</v>
      </c>
    </row>
    <row r="27" spans="1:8" s="13" customFormat="1" x14ac:dyDescent="0.25">
      <c r="A27" s="7">
        <v>312000</v>
      </c>
      <c r="B27" s="12" t="s">
        <v>52</v>
      </c>
      <c r="C27" s="13">
        <v>123142699.01000001</v>
      </c>
      <c r="D27" s="13">
        <v>65177684.859999999</v>
      </c>
      <c r="E27" s="13">
        <v>0</v>
      </c>
      <c r="F27" s="13">
        <v>0</v>
      </c>
      <c r="G27" s="13">
        <v>0</v>
      </c>
      <c r="H27" s="13">
        <v>188320383.87</v>
      </c>
    </row>
    <row r="28" spans="1:8" s="13" customFormat="1" x14ac:dyDescent="0.25">
      <c r="A28" s="7">
        <v>313000</v>
      </c>
      <c r="B28" s="12" t="s">
        <v>53</v>
      </c>
      <c r="C28" s="13">
        <v>4426.8999999999996</v>
      </c>
      <c r="D28" s="13">
        <v>2343.1</v>
      </c>
      <c r="E28" s="13">
        <v>0</v>
      </c>
      <c r="F28" s="13">
        <v>0</v>
      </c>
      <c r="G28" s="13">
        <v>0</v>
      </c>
      <c r="H28" s="13">
        <v>6770</v>
      </c>
    </row>
    <row r="29" spans="1:8" s="13" customFormat="1" x14ac:dyDescent="0.25">
      <c r="A29" s="7">
        <v>314000</v>
      </c>
      <c r="B29" s="12" t="s">
        <v>54</v>
      </c>
      <c r="C29" s="13">
        <v>37127294.289999999</v>
      </c>
      <c r="D29" s="13">
        <v>19650950.530000001</v>
      </c>
      <c r="E29" s="13">
        <v>0</v>
      </c>
      <c r="F29" s="13">
        <v>0</v>
      </c>
      <c r="G29" s="13">
        <v>0</v>
      </c>
      <c r="H29" s="13">
        <v>56778244.82</v>
      </c>
    </row>
    <row r="30" spans="1:8" s="13" customFormat="1" x14ac:dyDescent="0.25">
      <c r="A30" s="7">
        <v>315000</v>
      </c>
      <c r="B30" s="12" t="s">
        <v>55</v>
      </c>
      <c r="C30" s="13">
        <v>19346462.23</v>
      </c>
      <c r="D30" s="13">
        <v>10239808.199999999</v>
      </c>
      <c r="E30" s="13">
        <v>0</v>
      </c>
      <c r="F30" s="13">
        <v>0</v>
      </c>
      <c r="G30" s="13">
        <v>0</v>
      </c>
      <c r="H30" s="13">
        <v>29586270.43</v>
      </c>
    </row>
    <row r="31" spans="1:8" s="13" customFormat="1" x14ac:dyDescent="0.25">
      <c r="A31" s="7">
        <v>316000</v>
      </c>
      <c r="B31" s="12" t="s">
        <v>56</v>
      </c>
      <c r="C31" s="13">
        <v>11198263.43</v>
      </c>
      <c r="D31" s="13">
        <v>5927082.0800000001</v>
      </c>
      <c r="E31" s="13">
        <v>0</v>
      </c>
      <c r="F31" s="13">
        <v>0</v>
      </c>
      <c r="G31" s="13">
        <v>0</v>
      </c>
      <c r="H31" s="13">
        <v>17125345.509999901</v>
      </c>
    </row>
    <row r="32" spans="1:8" s="13" customFormat="1" x14ac:dyDescent="0.25">
      <c r="A32" s="7" t="s">
        <v>166</v>
      </c>
      <c r="B32" s="20" t="s">
        <v>57</v>
      </c>
      <c r="C32" s="18">
        <v>284401875.06999999</v>
      </c>
      <c r="D32" s="18">
        <v>150529880.66999999</v>
      </c>
      <c r="E32" s="18">
        <v>0</v>
      </c>
      <c r="F32" s="18">
        <v>0</v>
      </c>
      <c r="G32" s="18">
        <v>0</v>
      </c>
      <c r="H32" s="18">
        <v>434931755.74000001</v>
      </c>
    </row>
    <row r="33" spans="1:8" x14ac:dyDescent="0.25">
      <c r="B33" s="9" t="s">
        <v>27</v>
      </c>
    </row>
    <row r="34" spans="1:8" s="13" customFormat="1" x14ac:dyDescent="0.25">
      <c r="A34" s="7">
        <v>317000</v>
      </c>
      <c r="B34" s="12" t="s">
        <v>58</v>
      </c>
      <c r="C34" s="13">
        <v>9368756.4900000002</v>
      </c>
      <c r="D34" s="13">
        <v>4958749.99</v>
      </c>
      <c r="E34" s="13">
        <v>0</v>
      </c>
      <c r="F34" s="13">
        <v>0</v>
      </c>
      <c r="G34" s="13">
        <v>0</v>
      </c>
      <c r="H34" s="13">
        <v>14327506.48</v>
      </c>
    </row>
    <row r="35" spans="1:8" x14ac:dyDescent="0.25">
      <c r="B35" s="9" t="s">
        <v>26</v>
      </c>
    </row>
    <row r="36" spans="1:8" x14ac:dyDescent="0.25">
      <c r="A36" s="7" t="s">
        <v>589</v>
      </c>
      <c r="B36" s="19" t="s">
        <v>59</v>
      </c>
    </row>
    <row r="37" spans="1:8" s="13" customFormat="1" x14ac:dyDescent="0.25">
      <c r="A37" s="7" t="s">
        <v>147</v>
      </c>
      <c r="B37" s="12" t="s">
        <v>60</v>
      </c>
      <c r="C37" s="13">
        <v>41727500.740000002</v>
      </c>
      <c r="D37" s="13">
        <v>22085774.600000001</v>
      </c>
      <c r="E37" s="13">
        <v>0</v>
      </c>
      <c r="F37" s="13">
        <v>0</v>
      </c>
      <c r="G37" s="13">
        <v>0</v>
      </c>
      <c r="H37" s="13">
        <v>63813275.340000004</v>
      </c>
    </row>
    <row r="38" spans="1:8" s="13" customFormat="1" x14ac:dyDescent="0.25">
      <c r="A38" s="7" t="s">
        <v>148</v>
      </c>
      <c r="B38" s="12" t="s">
        <v>61</v>
      </c>
      <c r="C38" s="13">
        <v>57032176.369999997</v>
      </c>
      <c r="D38" s="13">
        <v>30186322.43</v>
      </c>
      <c r="E38" s="13">
        <v>0</v>
      </c>
      <c r="F38" s="13">
        <v>0</v>
      </c>
      <c r="G38" s="13">
        <v>0</v>
      </c>
      <c r="H38" s="13">
        <v>87218498.799999997</v>
      </c>
    </row>
    <row r="39" spans="1:8" s="13" customFormat="1" x14ac:dyDescent="0.25">
      <c r="A39" s="7" t="s">
        <v>149</v>
      </c>
      <c r="B39" s="12" t="s">
        <v>62</v>
      </c>
      <c r="C39" s="13">
        <v>127363001.89</v>
      </c>
      <c r="D39" s="13">
        <v>67411431.340000004</v>
      </c>
      <c r="E39" s="13">
        <v>0</v>
      </c>
      <c r="F39" s="13">
        <v>0</v>
      </c>
      <c r="G39" s="13">
        <v>0</v>
      </c>
      <c r="H39" s="13">
        <v>194774433.22999999</v>
      </c>
    </row>
    <row r="40" spans="1:8" s="13" customFormat="1" x14ac:dyDescent="0.25">
      <c r="A40" s="7">
        <v>333000</v>
      </c>
      <c r="B40" s="12" t="s">
        <v>63</v>
      </c>
      <c r="C40" s="13">
        <v>154170403.78999999</v>
      </c>
      <c r="D40" s="13">
        <v>81600209.129999995</v>
      </c>
      <c r="E40" s="13">
        <v>0</v>
      </c>
      <c r="F40" s="13">
        <v>0</v>
      </c>
      <c r="G40" s="13">
        <v>0</v>
      </c>
      <c r="H40" s="13">
        <v>235770612.91999999</v>
      </c>
    </row>
    <row r="41" spans="1:8" s="13" customFormat="1" x14ac:dyDescent="0.25">
      <c r="A41" s="7">
        <v>334000</v>
      </c>
      <c r="B41" s="12" t="s">
        <v>64</v>
      </c>
      <c r="C41" s="13">
        <v>43887882.740000002</v>
      </c>
      <c r="D41" s="13">
        <v>23229234.16</v>
      </c>
      <c r="E41" s="13">
        <v>0</v>
      </c>
      <c r="F41" s="13">
        <v>0</v>
      </c>
      <c r="G41" s="13">
        <v>0</v>
      </c>
      <c r="H41" s="13">
        <v>67117116.900000006</v>
      </c>
    </row>
    <row r="42" spans="1:8" s="13" customFormat="1" x14ac:dyDescent="0.25">
      <c r="A42" s="7" t="s">
        <v>150</v>
      </c>
      <c r="B42" s="12" t="s">
        <v>65</v>
      </c>
      <c r="C42" s="13">
        <v>9226648.4700000007</v>
      </c>
      <c r="D42" s="13">
        <v>4883534.24</v>
      </c>
      <c r="E42" s="13">
        <v>0</v>
      </c>
      <c r="F42" s="13">
        <v>0</v>
      </c>
      <c r="G42" s="13">
        <v>0</v>
      </c>
      <c r="H42" s="13">
        <v>14110182.710000001</v>
      </c>
    </row>
    <row r="43" spans="1:8" s="13" customFormat="1" x14ac:dyDescent="0.25">
      <c r="A43" s="7">
        <v>336000</v>
      </c>
      <c r="B43" s="12" t="s">
        <v>66</v>
      </c>
      <c r="C43" s="13">
        <v>2837868.9</v>
      </c>
      <c r="D43" s="13">
        <v>1502043.78</v>
      </c>
      <c r="E43" s="13">
        <v>0</v>
      </c>
      <c r="F43" s="13">
        <v>0</v>
      </c>
      <c r="G43" s="13">
        <v>0</v>
      </c>
      <c r="H43" s="13">
        <v>4339912.68</v>
      </c>
    </row>
    <row r="44" spans="1:8" s="13" customFormat="1" x14ac:dyDescent="0.25">
      <c r="A44" s="7" t="s">
        <v>590</v>
      </c>
      <c r="B44" s="20" t="s">
        <v>67</v>
      </c>
      <c r="C44" s="18">
        <v>436245482.89999998</v>
      </c>
      <c r="D44" s="18">
        <v>230898549.68000001</v>
      </c>
      <c r="E44" s="18">
        <v>0</v>
      </c>
      <c r="F44" s="18">
        <v>0</v>
      </c>
      <c r="G44" s="18">
        <v>0</v>
      </c>
      <c r="H44" s="18">
        <v>667144032.57999897</v>
      </c>
    </row>
    <row r="45" spans="1:8" x14ac:dyDescent="0.25">
      <c r="B45" s="9" t="s">
        <v>25</v>
      </c>
    </row>
    <row r="46" spans="1:8" x14ac:dyDescent="0.25">
      <c r="A46" s="7" t="s">
        <v>589</v>
      </c>
      <c r="B46" s="19" t="s">
        <v>68</v>
      </c>
    </row>
    <row r="47" spans="1:8" s="13" customFormat="1" x14ac:dyDescent="0.25">
      <c r="A47" s="7">
        <v>304000</v>
      </c>
      <c r="B47" s="12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7628.34</v>
      </c>
      <c r="H47" s="13">
        <v>7628.34</v>
      </c>
    </row>
    <row r="48" spans="1:8" s="13" customFormat="1" x14ac:dyDescent="0.25">
      <c r="A48" s="7">
        <v>340200</v>
      </c>
      <c r="B48" s="12" t="s">
        <v>70</v>
      </c>
      <c r="C48" s="13">
        <v>591889.14</v>
      </c>
      <c r="D48" s="13">
        <v>313278.53000000003</v>
      </c>
      <c r="E48" s="13">
        <v>0</v>
      </c>
      <c r="F48" s="13">
        <v>0</v>
      </c>
      <c r="G48" s="13">
        <v>0</v>
      </c>
      <c r="H48" s="13">
        <v>905167.67</v>
      </c>
    </row>
    <row r="49" spans="1:8" s="13" customFormat="1" x14ac:dyDescent="0.25">
      <c r="A49" s="7">
        <v>341000</v>
      </c>
      <c r="B49" s="12" t="s">
        <v>71</v>
      </c>
      <c r="C49" s="13">
        <v>11204977.359999999</v>
      </c>
      <c r="D49" s="13">
        <v>5930635.6699999999</v>
      </c>
      <c r="E49" s="13">
        <v>0</v>
      </c>
      <c r="F49" s="13">
        <v>0</v>
      </c>
      <c r="G49" s="13">
        <v>0</v>
      </c>
      <c r="H49" s="13">
        <v>17135613.030000001</v>
      </c>
    </row>
    <row r="50" spans="1:8" s="13" customFormat="1" x14ac:dyDescent="0.25">
      <c r="A50" s="7">
        <v>342000</v>
      </c>
      <c r="B50" s="12" t="s">
        <v>72</v>
      </c>
      <c r="C50" s="13">
        <v>13985759.199999999</v>
      </c>
      <c r="D50" s="13">
        <v>7402464.0800000001</v>
      </c>
      <c r="E50" s="13">
        <v>0</v>
      </c>
      <c r="F50" s="13">
        <v>0</v>
      </c>
      <c r="G50" s="13">
        <v>0</v>
      </c>
      <c r="H50" s="13">
        <v>21388223.280000001</v>
      </c>
    </row>
    <row r="51" spans="1:8" s="13" customFormat="1" x14ac:dyDescent="0.25">
      <c r="A51" s="7">
        <v>343000</v>
      </c>
      <c r="B51" s="12" t="s">
        <v>73</v>
      </c>
      <c r="C51" s="13">
        <v>15371921.039999999</v>
      </c>
      <c r="D51" s="13">
        <v>8136139.8899999997</v>
      </c>
      <c r="E51" s="13">
        <v>0</v>
      </c>
      <c r="F51" s="13">
        <v>0</v>
      </c>
      <c r="G51" s="13">
        <v>0</v>
      </c>
      <c r="H51" s="13">
        <v>23508060.93</v>
      </c>
    </row>
    <row r="52" spans="1:8" s="13" customFormat="1" x14ac:dyDescent="0.25">
      <c r="A52" s="7">
        <v>344000</v>
      </c>
      <c r="B52" s="12" t="s">
        <v>74</v>
      </c>
      <c r="C52" s="13">
        <v>143571096.03999999</v>
      </c>
      <c r="D52" s="13">
        <v>75990145.799999997</v>
      </c>
      <c r="E52" s="13">
        <v>0</v>
      </c>
      <c r="F52" s="13">
        <v>0</v>
      </c>
      <c r="G52" s="13">
        <v>0</v>
      </c>
      <c r="H52" s="13">
        <v>219561241.83999899</v>
      </c>
    </row>
    <row r="53" spans="1:8" s="13" customFormat="1" x14ac:dyDescent="0.25">
      <c r="A53" s="7">
        <v>344010</v>
      </c>
      <c r="B53" s="12" t="s">
        <v>75</v>
      </c>
      <c r="C53" s="13">
        <v>97869.1</v>
      </c>
      <c r="D53" s="13">
        <v>51800.72</v>
      </c>
      <c r="E53" s="13">
        <v>0</v>
      </c>
      <c r="F53" s="13">
        <v>0</v>
      </c>
      <c r="G53" s="13">
        <v>0</v>
      </c>
      <c r="H53" s="13">
        <v>149669.82</v>
      </c>
    </row>
    <row r="54" spans="1:8" s="13" customFormat="1" x14ac:dyDescent="0.25">
      <c r="A54" s="7">
        <v>345000</v>
      </c>
      <c r="B54" s="12" t="s">
        <v>76</v>
      </c>
      <c r="C54" s="13">
        <v>14431368.529999999</v>
      </c>
      <c r="D54" s="13">
        <v>7638318.7699999996</v>
      </c>
      <c r="E54" s="13">
        <v>0</v>
      </c>
      <c r="F54" s="13">
        <v>0</v>
      </c>
      <c r="G54" s="13">
        <v>0</v>
      </c>
      <c r="H54" s="13">
        <v>22069687.2999999</v>
      </c>
    </row>
    <row r="55" spans="1:8" s="13" customFormat="1" x14ac:dyDescent="0.25">
      <c r="A55" s="7">
        <v>345010</v>
      </c>
      <c r="B55" s="12" t="s">
        <v>77</v>
      </c>
      <c r="C55" s="13">
        <v>21715.63</v>
      </c>
      <c r="D55" s="13">
        <v>11493.78</v>
      </c>
      <c r="E55" s="13">
        <v>0</v>
      </c>
      <c r="F55" s="13">
        <v>0</v>
      </c>
      <c r="G55" s="13">
        <v>0</v>
      </c>
      <c r="H55" s="13">
        <v>33209.410000000003</v>
      </c>
    </row>
    <row r="56" spans="1:8" s="13" customFormat="1" x14ac:dyDescent="0.25">
      <c r="A56" s="7">
        <v>346000</v>
      </c>
      <c r="B56" s="12" t="s">
        <v>78</v>
      </c>
      <c r="C56" s="13">
        <v>1143525.31</v>
      </c>
      <c r="D56" s="13">
        <v>605251.73</v>
      </c>
      <c r="E56" s="13">
        <v>0</v>
      </c>
      <c r="F56" s="13">
        <v>0</v>
      </c>
      <c r="G56" s="13">
        <v>0</v>
      </c>
      <c r="H56" s="13">
        <v>1748777.04</v>
      </c>
    </row>
    <row r="57" spans="1:8" s="13" customFormat="1" x14ac:dyDescent="0.25">
      <c r="A57" s="7" t="s">
        <v>167</v>
      </c>
      <c r="B57" s="20" t="s">
        <v>79</v>
      </c>
      <c r="C57" s="18">
        <v>200420121.34999999</v>
      </c>
      <c r="D57" s="18">
        <v>106079528.97</v>
      </c>
      <c r="E57" s="18">
        <v>0</v>
      </c>
      <c r="F57" s="18">
        <v>0</v>
      </c>
      <c r="G57" s="18">
        <v>7628.34</v>
      </c>
      <c r="H57" s="18">
        <v>306507278.65999901</v>
      </c>
    </row>
    <row r="58" spans="1:8" x14ac:dyDescent="0.25">
      <c r="B58" s="9" t="s">
        <v>24</v>
      </c>
    </row>
    <row r="59" spans="1:8" s="13" customFormat="1" x14ac:dyDescent="0.25">
      <c r="A59" s="7" t="s">
        <v>588</v>
      </c>
      <c r="B59" s="17" t="s">
        <v>23</v>
      </c>
      <c r="C59" s="18">
        <v>921067479.32000005</v>
      </c>
      <c r="D59" s="18">
        <v>487507959.31999999</v>
      </c>
      <c r="E59" s="18">
        <v>0</v>
      </c>
      <c r="F59" s="18">
        <v>0</v>
      </c>
      <c r="G59" s="18">
        <v>7628.34</v>
      </c>
      <c r="H59" s="18">
        <v>1408583066.98</v>
      </c>
    </row>
    <row r="60" spans="1:8" x14ac:dyDescent="0.25">
      <c r="B60" s="9" t="s">
        <v>22</v>
      </c>
    </row>
    <row r="61" spans="1:8" s="13" customFormat="1" x14ac:dyDescent="0.25">
      <c r="A61" s="7">
        <v>347000</v>
      </c>
      <c r="B61" s="12" t="s">
        <v>80</v>
      </c>
      <c r="C61" s="13">
        <v>229964.61</v>
      </c>
      <c r="D61" s="13">
        <v>121717.01</v>
      </c>
      <c r="E61" s="13">
        <v>0</v>
      </c>
      <c r="F61" s="13">
        <v>0</v>
      </c>
      <c r="G61" s="13">
        <v>0</v>
      </c>
      <c r="H61" s="13">
        <v>351681.62</v>
      </c>
    </row>
    <row r="62" spans="1:8" x14ac:dyDescent="0.25">
      <c r="B62" s="9" t="s">
        <v>21</v>
      </c>
    </row>
    <row r="63" spans="1:8" x14ac:dyDescent="0.25">
      <c r="A63" s="7" t="s">
        <v>592</v>
      </c>
      <c r="B63" s="16" t="s">
        <v>20</v>
      </c>
    </row>
    <row r="64" spans="1:8" s="13" customFormat="1" x14ac:dyDescent="0.25">
      <c r="A64" s="7">
        <v>350100</v>
      </c>
      <c r="B64" s="12" t="s">
        <v>81</v>
      </c>
      <c r="C64" s="13">
        <v>0</v>
      </c>
      <c r="D64" s="13">
        <v>0</v>
      </c>
      <c r="E64" s="13">
        <v>868579.52</v>
      </c>
      <c r="F64" s="13">
        <v>351103.57</v>
      </c>
      <c r="G64" s="13">
        <v>86918.11</v>
      </c>
      <c r="H64" s="13">
        <v>1306601.2</v>
      </c>
    </row>
    <row r="65" spans="1:8" s="13" customFormat="1" x14ac:dyDescent="0.25">
      <c r="A65" s="7">
        <v>350200</v>
      </c>
      <c r="B65" s="12" t="s">
        <v>82</v>
      </c>
      <c r="C65" s="13">
        <v>4424965.47</v>
      </c>
      <c r="D65" s="13">
        <v>2342071.4900000002</v>
      </c>
      <c r="E65" s="13">
        <v>41329.9</v>
      </c>
      <c r="F65" s="13">
        <v>18481.82</v>
      </c>
      <c r="G65" s="13">
        <v>0</v>
      </c>
      <c r="H65" s="13">
        <v>6826848.6799999997</v>
      </c>
    </row>
    <row r="66" spans="1:8" s="13" customFormat="1" x14ac:dyDescent="0.25">
      <c r="A66" s="7">
        <v>350300</v>
      </c>
      <c r="B66" s="12" t="s">
        <v>83</v>
      </c>
      <c r="C66" s="13">
        <v>972719.35</v>
      </c>
      <c r="D66" s="13">
        <v>514846.56</v>
      </c>
      <c r="E66" s="13">
        <v>0</v>
      </c>
      <c r="F66" s="13">
        <v>0</v>
      </c>
      <c r="G66" s="13">
        <v>0</v>
      </c>
      <c r="H66" s="13">
        <v>1487565.91</v>
      </c>
    </row>
    <row r="67" spans="1:8" s="13" customFormat="1" x14ac:dyDescent="0.25">
      <c r="A67" s="7">
        <v>350400</v>
      </c>
      <c r="B67" s="12" t="s">
        <v>84</v>
      </c>
      <c r="C67" s="13">
        <v>13226311.220000001</v>
      </c>
      <c r="D67" s="13">
        <v>7000499.0300000003</v>
      </c>
      <c r="E67" s="13">
        <v>0</v>
      </c>
      <c r="F67" s="13">
        <v>0</v>
      </c>
      <c r="G67" s="13">
        <v>0</v>
      </c>
      <c r="H67" s="13">
        <v>20226810.25</v>
      </c>
    </row>
    <row r="68" spans="1:8" s="13" customFormat="1" x14ac:dyDescent="0.25">
      <c r="A68" s="7" t="s">
        <v>151</v>
      </c>
      <c r="B68" s="17" t="s">
        <v>85</v>
      </c>
      <c r="C68" s="13">
        <v>18623996.039999999</v>
      </c>
      <c r="D68" s="13">
        <v>9857417.0800000001</v>
      </c>
      <c r="E68" s="13">
        <v>909909.42</v>
      </c>
      <c r="F68" s="13">
        <v>369585.39</v>
      </c>
      <c r="G68" s="13">
        <v>86918.11</v>
      </c>
      <c r="H68" s="13">
        <v>29847826.039999999</v>
      </c>
    </row>
    <row r="69" spans="1:8" s="13" customFormat="1" x14ac:dyDescent="0.25">
      <c r="A69" s="7">
        <v>351000</v>
      </c>
      <c r="B69" s="12" t="s">
        <v>86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s="13" customFormat="1" x14ac:dyDescent="0.25">
      <c r="A70" s="7">
        <v>351100</v>
      </c>
      <c r="B70" s="12" t="s">
        <v>87</v>
      </c>
      <c r="C70" s="13">
        <v>0</v>
      </c>
      <c r="D70" s="13">
        <v>0</v>
      </c>
      <c r="E70" s="13">
        <v>1530480.29</v>
      </c>
      <c r="F70" s="13">
        <v>684397.12</v>
      </c>
      <c r="G70" s="13">
        <v>0</v>
      </c>
      <c r="H70" s="13">
        <v>2214877.41</v>
      </c>
    </row>
    <row r="71" spans="1:8" s="13" customFormat="1" x14ac:dyDescent="0.25">
      <c r="A71" s="7">
        <v>351200</v>
      </c>
      <c r="B71" s="12" t="s">
        <v>88</v>
      </c>
      <c r="C71" s="13">
        <v>0</v>
      </c>
      <c r="D71" s="13">
        <v>0</v>
      </c>
      <c r="E71" s="13">
        <v>190200.88</v>
      </c>
      <c r="F71" s="13">
        <v>85053.65</v>
      </c>
      <c r="G71" s="13">
        <v>264.37</v>
      </c>
      <c r="H71" s="13">
        <v>275518.90000000002</v>
      </c>
    </row>
    <row r="72" spans="1:8" s="13" customFormat="1" x14ac:dyDescent="0.25">
      <c r="A72" s="7">
        <v>351300</v>
      </c>
      <c r="B72" s="12" t="s">
        <v>89</v>
      </c>
      <c r="C72" s="13">
        <v>0</v>
      </c>
      <c r="D72" s="13">
        <v>0</v>
      </c>
      <c r="E72" s="13">
        <v>36519.4</v>
      </c>
      <c r="F72" s="13">
        <v>16330.67</v>
      </c>
      <c r="G72" s="13">
        <v>0</v>
      </c>
      <c r="H72" s="13">
        <v>52850.07</v>
      </c>
    </row>
    <row r="73" spans="1:8" s="13" customFormat="1" x14ac:dyDescent="0.25">
      <c r="A73" s="7">
        <v>351400</v>
      </c>
      <c r="B73" s="12" t="s">
        <v>90</v>
      </c>
      <c r="C73" s="13">
        <v>0</v>
      </c>
      <c r="D73" s="13">
        <v>0</v>
      </c>
      <c r="E73" s="13">
        <v>76173.34</v>
      </c>
      <c r="F73" s="13">
        <v>34063.040000000001</v>
      </c>
      <c r="G73" s="13">
        <v>163089.47</v>
      </c>
      <c r="H73" s="13">
        <v>273325.84999999998</v>
      </c>
    </row>
    <row r="74" spans="1:8" s="13" customFormat="1" x14ac:dyDescent="0.25">
      <c r="A74" s="7">
        <v>351410</v>
      </c>
      <c r="B74" s="12" t="s">
        <v>91</v>
      </c>
      <c r="C74" s="13">
        <v>0</v>
      </c>
      <c r="D74" s="13">
        <v>0</v>
      </c>
      <c r="E74" s="13">
        <v>42604.08</v>
      </c>
      <c r="F74" s="13">
        <v>19051.61</v>
      </c>
      <c r="G74" s="13">
        <v>0</v>
      </c>
      <c r="H74" s="13">
        <v>61655.69</v>
      </c>
    </row>
    <row r="75" spans="1:8" s="13" customFormat="1" x14ac:dyDescent="0.25">
      <c r="A75" s="7" t="s">
        <v>152</v>
      </c>
      <c r="B75" s="17" t="s">
        <v>92</v>
      </c>
      <c r="C75" s="13">
        <v>0</v>
      </c>
      <c r="D75" s="13">
        <v>0</v>
      </c>
      <c r="E75" s="13">
        <v>1875977.99</v>
      </c>
      <c r="F75" s="13">
        <v>838896.09</v>
      </c>
      <c r="G75" s="13">
        <v>163353.84</v>
      </c>
      <c r="H75" s="13">
        <v>2878227.92</v>
      </c>
    </row>
    <row r="76" spans="1:8" s="13" customFormat="1" x14ac:dyDescent="0.25">
      <c r="A76" s="7">
        <v>352000</v>
      </c>
      <c r="B76" s="12" t="s">
        <v>93</v>
      </c>
      <c r="C76" s="13">
        <v>17170171.559999999</v>
      </c>
      <c r="D76" s="13">
        <v>9087928.3900000006</v>
      </c>
      <c r="E76" s="13">
        <v>9572175.3900000006</v>
      </c>
      <c r="F76" s="13">
        <v>4280466.2699999996</v>
      </c>
      <c r="G76" s="13">
        <v>1038886.81</v>
      </c>
      <c r="H76" s="13">
        <v>41149628.420000002</v>
      </c>
    </row>
    <row r="77" spans="1:8" s="13" customFormat="1" x14ac:dyDescent="0.25">
      <c r="A77" s="7">
        <v>352100</v>
      </c>
      <c r="B77" s="12" t="s">
        <v>94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</row>
    <row r="78" spans="1:8" s="13" customFormat="1" x14ac:dyDescent="0.25">
      <c r="A78" s="7">
        <v>352200</v>
      </c>
      <c r="B78" s="12" t="s">
        <v>95</v>
      </c>
      <c r="C78" s="13">
        <v>0</v>
      </c>
      <c r="D78" s="13">
        <v>0</v>
      </c>
      <c r="E78" s="13">
        <v>140501.35</v>
      </c>
      <c r="F78" s="13">
        <v>62829.120000000003</v>
      </c>
      <c r="G78" s="13">
        <v>1464161.54</v>
      </c>
      <c r="H78" s="13">
        <v>1667492.01</v>
      </c>
    </row>
    <row r="79" spans="1:8" s="13" customFormat="1" x14ac:dyDescent="0.25">
      <c r="A79" s="7">
        <v>352300</v>
      </c>
      <c r="B79" s="12" t="s">
        <v>96</v>
      </c>
      <c r="C79" s="13">
        <v>0</v>
      </c>
      <c r="D79" s="13">
        <v>0</v>
      </c>
      <c r="E79" s="13">
        <v>3703546.07</v>
      </c>
      <c r="F79" s="13">
        <v>1656144.34</v>
      </c>
      <c r="G79" s="13">
        <v>450620.15</v>
      </c>
      <c r="H79" s="13">
        <v>5810310.5599999996</v>
      </c>
    </row>
    <row r="80" spans="1:8" s="13" customFormat="1" x14ac:dyDescent="0.25">
      <c r="A80" s="7" t="s">
        <v>153</v>
      </c>
      <c r="B80" s="17" t="s">
        <v>97</v>
      </c>
      <c r="C80" s="13">
        <v>17170171.559999999</v>
      </c>
      <c r="D80" s="13">
        <v>9087928.3900000006</v>
      </c>
      <c r="E80" s="13">
        <v>13416222.810000001</v>
      </c>
      <c r="F80" s="13">
        <v>5999439.7300000004</v>
      </c>
      <c r="G80" s="13">
        <v>2953668.5</v>
      </c>
      <c r="H80" s="13">
        <v>48627430.989999898</v>
      </c>
    </row>
    <row r="81" spans="1:8" s="13" customFormat="1" x14ac:dyDescent="0.25">
      <c r="A81" s="7">
        <v>353000</v>
      </c>
      <c r="B81" s="12" t="s">
        <v>98</v>
      </c>
      <c r="C81" s="13">
        <v>174491245.12</v>
      </c>
      <c r="D81" s="13">
        <v>92355742.370000005</v>
      </c>
      <c r="E81" s="13">
        <v>721733.69</v>
      </c>
      <c r="F81" s="13">
        <v>322743.43</v>
      </c>
      <c r="G81" s="13">
        <v>62303.99</v>
      </c>
      <c r="H81" s="13">
        <v>267953768.59999999</v>
      </c>
    </row>
    <row r="82" spans="1:8" s="13" customFormat="1" x14ac:dyDescent="0.25">
      <c r="A82" s="7">
        <v>353100</v>
      </c>
      <c r="B82" s="12" t="s">
        <v>183</v>
      </c>
      <c r="C82" s="13">
        <v>315771.57</v>
      </c>
      <c r="D82" s="13">
        <v>167133.41</v>
      </c>
      <c r="E82" s="13">
        <v>0</v>
      </c>
      <c r="F82" s="13">
        <v>0</v>
      </c>
      <c r="G82" s="13">
        <v>0</v>
      </c>
      <c r="H82" s="13">
        <v>482904.98</v>
      </c>
    </row>
    <row r="83" spans="1:8" s="13" customFormat="1" x14ac:dyDescent="0.25">
      <c r="A83" s="7" t="s">
        <v>594</v>
      </c>
      <c r="B83" s="17" t="s">
        <v>184</v>
      </c>
      <c r="C83" s="13">
        <v>174807016.69</v>
      </c>
      <c r="D83" s="13">
        <v>92522875.780000001</v>
      </c>
      <c r="E83" s="13">
        <v>721733.69</v>
      </c>
      <c r="F83" s="13">
        <v>322743.43</v>
      </c>
      <c r="G83" s="13">
        <v>62303.99</v>
      </c>
      <c r="H83" s="13">
        <v>268436673.57999998</v>
      </c>
    </row>
    <row r="84" spans="1:8" s="13" customFormat="1" x14ac:dyDescent="0.25">
      <c r="A84" s="7">
        <v>354000</v>
      </c>
      <c r="B84" s="12" t="s">
        <v>185</v>
      </c>
      <c r="C84" s="13">
        <v>11306833.32</v>
      </c>
      <c r="D84" s="13">
        <v>5984546.5899999999</v>
      </c>
      <c r="E84" s="13">
        <v>8871326.6099999994</v>
      </c>
      <c r="F84" s="13">
        <v>3967062.12</v>
      </c>
      <c r="G84" s="13">
        <v>3010085.21</v>
      </c>
      <c r="H84" s="13">
        <v>33139853.850000001</v>
      </c>
    </row>
    <row r="85" spans="1:8" s="13" customFormat="1" x14ac:dyDescent="0.25">
      <c r="A85" s="7">
        <v>355000</v>
      </c>
      <c r="B85" s="12" t="s">
        <v>186</v>
      </c>
      <c r="C85" s="13">
        <v>171789786.53999999</v>
      </c>
      <c r="D85" s="13">
        <v>90925898.640000001</v>
      </c>
      <c r="E85" s="13">
        <v>1042818.32</v>
      </c>
      <c r="F85" s="13">
        <v>466325.41</v>
      </c>
      <c r="G85" s="13">
        <v>146023.07999999999</v>
      </c>
      <c r="H85" s="13">
        <v>264370851.99000001</v>
      </c>
    </row>
    <row r="86" spans="1:8" s="13" customFormat="1" x14ac:dyDescent="0.25">
      <c r="A86" s="7">
        <v>356000</v>
      </c>
      <c r="B86" s="12" t="s">
        <v>187</v>
      </c>
      <c r="C86" s="13">
        <v>96350731.079999998</v>
      </c>
      <c r="D86" s="13">
        <v>50997076.049999997</v>
      </c>
      <c r="E86" s="13">
        <v>278965.42</v>
      </c>
      <c r="F86" s="13">
        <v>124747.2</v>
      </c>
      <c r="G86" s="13">
        <v>0</v>
      </c>
      <c r="H86" s="13">
        <v>147751519.74999899</v>
      </c>
    </row>
    <row r="87" spans="1:8" s="13" customFormat="1" x14ac:dyDescent="0.25">
      <c r="A87" s="7">
        <v>357000</v>
      </c>
      <c r="B87" s="12" t="s">
        <v>188</v>
      </c>
      <c r="C87" s="13">
        <v>2084868.22</v>
      </c>
      <c r="D87" s="13">
        <v>1103491.2</v>
      </c>
      <c r="E87" s="13">
        <v>1924578.2</v>
      </c>
      <c r="F87" s="13">
        <v>860629.03</v>
      </c>
      <c r="G87" s="13">
        <v>151638.34</v>
      </c>
      <c r="H87" s="13">
        <v>6125204.9900000002</v>
      </c>
    </row>
    <row r="88" spans="1:8" s="13" customFormat="1" x14ac:dyDescent="0.25">
      <c r="A88" s="7">
        <v>358000</v>
      </c>
      <c r="B88" s="12" t="s">
        <v>189</v>
      </c>
      <c r="C88" s="13">
        <v>1658955.97</v>
      </c>
      <c r="D88" s="13">
        <v>878061.88</v>
      </c>
      <c r="E88" s="13">
        <v>0</v>
      </c>
      <c r="F88" s="13">
        <v>0</v>
      </c>
      <c r="G88" s="13">
        <v>0</v>
      </c>
      <c r="H88" s="13">
        <v>2537017.85</v>
      </c>
    </row>
    <row r="89" spans="1:8" s="13" customFormat="1" x14ac:dyDescent="0.25">
      <c r="A89" s="7">
        <v>359000</v>
      </c>
      <c r="B89" s="12" t="s">
        <v>190</v>
      </c>
      <c r="C89" s="13">
        <v>1343073.77</v>
      </c>
      <c r="D89" s="13">
        <v>710869.9</v>
      </c>
      <c r="E89" s="13">
        <v>0</v>
      </c>
      <c r="F89" s="13">
        <v>0</v>
      </c>
      <c r="G89" s="13">
        <v>0</v>
      </c>
      <c r="H89" s="13">
        <v>2053943.67</v>
      </c>
    </row>
    <row r="90" spans="1:8" s="13" customFormat="1" x14ac:dyDescent="0.25">
      <c r="A90" s="7" t="s">
        <v>591</v>
      </c>
      <c r="B90" s="17" t="s">
        <v>191</v>
      </c>
      <c r="C90" s="18">
        <v>495135433.19</v>
      </c>
      <c r="D90" s="18">
        <v>262068165.50999999</v>
      </c>
      <c r="E90" s="18">
        <v>29041532.460000001</v>
      </c>
      <c r="F90" s="18">
        <v>12949428.4</v>
      </c>
      <c r="G90" s="18">
        <v>6573991.0700000003</v>
      </c>
      <c r="H90" s="18">
        <v>805768550.63</v>
      </c>
    </row>
    <row r="91" spans="1:8" s="13" customFormat="1" x14ac:dyDescent="0.25">
      <c r="A91" s="7" t="s">
        <v>591</v>
      </c>
      <c r="B91" s="12" t="s">
        <v>192</v>
      </c>
      <c r="C91" s="13">
        <v>495135433.19</v>
      </c>
      <c r="D91" s="13">
        <v>262068165.50999999</v>
      </c>
      <c r="E91" s="13">
        <v>0</v>
      </c>
      <c r="F91" s="13">
        <v>0</v>
      </c>
      <c r="G91" s="13">
        <v>0</v>
      </c>
      <c r="H91" s="13">
        <v>757203598.70000005</v>
      </c>
    </row>
    <row r="92" spans="1:8" s="13" customFormat="1" x14ac:dyDescent="0.25">
      <c r="A92" s="7" t="s">
        <v>593</v>
      </c>
      <c r="B92" s="12" t="s">
        <v>193</v>
      </c>
      <c r="C92" s="13">
        <v>0</v>
      </c>
      <c r="D92" s="13">
        <v>0</v>
      </c>
      <c r="E92" s="13">
        <v>29041532.460000001</v>
      </c>
      <c r="F92" s="13">
        <v>12949428.4</v>
      </c>
      <c r="G92" s="13">
        <v>6573991.0700000003</v>
      </c>
      <c r="H92" s="13">
        <v>48564951.93</v>
      </c>
    </row>
    <row r="93" spans="1:8" x14ac:dyDescent="0.25">
      <c r="B93" s="9" t="s">
        <v>17</v>
      </c>
    </row>
    <row r="94" spans="1:8" x14ac:dyDescent="0.25">
      <c r="B94" s="16" t="s">
        <v>194</v>
      </c>
    </row>
    <row r="95" spans="1:8" x14ac:dyDescent="0.25">
      <c r="B95" s="9" t="s">
        <v>195</v>
      </c>
    </row>
    <row r="96" spans="1:8" x14ac:dyDescent="0.25">
      <c r="A96" s="7" t="s">
        <v>595</v>
      </c>
      <c r="B96" s="16" t="s">
        <v>196</v>
      </c>
    </row>
    <row r="97" spans="1:8" s="13" customFormat="1" x14ac:dyDescent="0.25">
      <c r="A97" s="7">
        <v>360200</v>
      </c>
      <c r="B97" s="12" t="s">
        <v>197</v>
      </c>
      <c r="C97" s="13">
        <v>6104551.9199999999</v>
      </c>
      <c r="D97" s="13">
        <v>1470554.29</v>
      </c>
      <c r="E97" s="13">
        <v>0</v>
      </c>
      <c r="F97" s="13">
        <v>0</v>
      </c>
      <c r="G97" s="13">
        <v>0</v>
      </c>
      <c r="H97" s="13">
        <v>7575106.21</v>
      </c>
    </row>
    <row r="98" spans="1:8" s="13" customFormat="1" x14ac:dyDescent="0.25">
      <c r="A98" s="7">
        <v>360400</v>
      </c>
      <c r="B98" s="12" t="s">
        <v>198</v>
      </c>
      <c r="C98" s="13">
        <v>354601.55</v>
      </c>
      <c r="D98" s="13">
        <v>2239718.5099999998</v>
      </c>
      <c r="E98" s="13">
        <v>0</v>
      </c>
      <c r="F98" s="13">
        <v>0</v>
      </c>
      <c r="G98" s="13">
        <v>0</v>
      </c>
      <c r="H98" s="13">
        <v>2594320.0599999898</v>
      </c>
    </row>
    <row r="99" spans="1:8" s="13" customFormat="1" x14ac:dyDescent="0.25">
      <c r="A99" s="7">
        <v>360500</v>
      </c>
      <c r="B99" s="12" t="s">
        <v>199</v>
      </c>
      <c r="C99" s="13">
        <v>0</v>
      </c>
      <c r="D99" s="13">
        <v>367850</v>
      </c>
      <c r="E99" s="13">
        <v>0</v>
      </c>
      <c r="F99" s="13">
        <v>0</v>
      </c>
      <c r="G99" s="13">
        <v>0</v>
      </c>
      <c r="H99" s="13">
        <v>367850</v>
      </c>
    </row>
    <row r="100" spans="1:8" s="13" customFormat="1" x14ac:dyDescent="0.25">
      <c r="A100" s="7">
        <v>361000</v>
      </c>
      <c r="B100" s="12" t="s">
        <v>200</v>
      </c>
      <c r="C100" s="13">
        <v>27406930.079999998</v>
      </c>
      <c r="D100" s="13">
        <v>6722227.1100000003</v>
      </c>
      <c r="E100" s="13">
        <v>0</v>
      </c>
      <c r="F100" s="13">
        <v>0</v>
      </c>
      <c r="G100" s="13">
        <v>0</v>
      </c>
      <c r="H100" s="13">
        <v>34129157.189999998</v>
      </c>
    </row>
    <row r="101" spans="1:8" s="13" customFormat="1" x14ac:dyDescent="0.25">
      <c r="A101" s="7">
        <v>362000</v>
      </c>
      <c r="B101" s="12" t="s">
        <v>201</v>
      </c>
      <c r="C101" s="13">
        <v>92651714.909999996</v>
      </c>
      <c r="D101" s="13">
        <v>45742825.789999999</v>
      </c>
      <c r="E101" s="13">
        <v>0</v>
      </c>
      <c r="F101" s="13">
        <v>0</v>
      </c>
      <c r="G101" s="13">
        <v>0</v>
      </c>
      <c r="H101" s="13">
        <v>138394540.69999999</v>
      </c>
    </row>
    <row r="102" spans="1:8" s="13" customFormat="1" x14ac:dyDescent="0.25">
      <c r="A102" s="7">
        <v>363000</v>
      </c>
      <c r="B102" s="12" t="s">
        <v>202</v>
      </c>
      <c r="C102" s="13">
        <v>2597845.27</v>
      </c>
      <c r="D102" s="13">
        <v>0</v>
      </c>
      <c r="E102" s="13">
        <v>0</v>
      </c>
      <c r="F102" s="13">
        <v>0</v>
      </c>
      <c r="G102" s="13">
        <v>0</v>
      </c>
      <c r="H102" s="13">
        <v>2597845.27</v>
      </c>
    </row>
    <row r="103" spans="1:8" s="13" customFormat="1" x14ac:dyDescent="0.25">
      <c r="A103" s="7">
        <v>364000</v>
      </c>
      <c r="B103" s="12" t="s">
        <v>203</v>
      </c>
      <c r="C103" s="13">
        <v>263293555.28</v>
      </c>
      <c r="D103" s="13">
        <v>142528784.75</v>
      </c>
      <c r="E103" s="13">
        <v>0</v>
      </c>
      <c r="F103" s="13">
        <v>0</v>
      </c>
      <c r="G103" s="13">
        <v>0</v>
      </c>
      <c r="H103" s="13">
        <v>405822340.02999997</v>
      </c>
    </row>
    <row r="104" spans="1:8" s="13" customFormat="1" x14ac:dyDescent="0.25">
      <c r="A104" s="7">
        <v>365000</v>
      </c>
      <c r="B104" s="12" t="s">
        <v>204</v>
      </c>
      <c r="C104" s="13">
        <v>171085433.22999999</v>
      </c>
      <c r="D104" s="13">
        <v>97625850.790000007</v>
      </c>
      <c r="E104" s="13">
        <v>0</v>
      </c>
      <c r="F104" s="13">
        <v>0</v>
      </c>
      <c r="G104" s="13">
        <v>0</v>
      </c>
      <c r="H104" s="13">
        <v>268711284.01999998</v>
      </c>
    </row>
    <row r="105" spans="1:8" s="13" customFormat="1" x14ac:dyDescent="0.25">
      <c r="A105" s="7">
        <v>366000</v>
      </c>
      <c r="B105" s="12" t="s">
        <v>205</v>
      </c>
      <c r="C105" s="13">
        <v>78298357.689999998</v>
      </c>
      <c r="D105" s="13">
        <v>40596279.740000002</v>
      </c>
      <c r="E105" s="13">
        <v>0</v>
      </c>
      <c r="F105" s="13">
        <v>0</v>
      </c>
      <c r="G105" s="13">
        <v>0</v>
      </c>
      <c r="H105" s="13">
        <v>118894637.43000001</v>
      </c>
    </row>
    <row r="106" spans="1:8" s="13" customFormat="1" x14ac:dyDescent="0.25">
      <c r="A106" s="7">
        <v>367000</v>
      </c>
      <c r="B106" s="12" t="s">
        <v>206</v>
      </c>
      <c r="C106" s="13">
        <v>139023709.97</v>
      </c>
      <c r="D106" s="13">
        <v>70452952.390000001</v>
      </c>
      <c r="E106" s="13">
        <v>0</v>
      </c>
      <c r="F106" s="13">
        <v>0</v>
      </c>
      <c r="G106" s="13">
        <v>0</v>
      </c>
      <c r="H106" s="13">
        <v>209476662.36000001</v>
      </c>
    </row>
    <row r="107" spans="1:8" s="13" customFormat="1" x14ac:dyDescent="0.25">
      <c r="A107" s="7">
        <v>368000</v>
      </c>
      <c r="B107" s="12" t="s">
        <v>207</v>
      </c>
      <c r="C107" s="13">
        <v>186142659.72999999</v>
      </c>
      <c r="D107" s="13">
        <v>83515247.230000004</v>
      </c>
      <c r="E107" s="13">
        <v>0</v>
      </c>
      <c r="F107" s="13">
        <v>0</v>
      </c>
      <c r="G107" s="13">
        <v>0</v>
      </c>
      <c r="H107" s="13">
        <v>269657906.95999998</v>
      </c>
    </row>
    <row r="108" spans="1:8" s="13" customFormat="1" x14ac:dyDescent="0.25">
      <c r="A108" s="7" t="s">
        <v>154</v>
      </c>
      <c r="B108" s="12" t="s">
        <v>208</v>
      </c>
      <c r="C108" s="13">
        <v>114114279.84</v>
      </c>
      <c r="D108" s="13">
        <v>59676516.560000002</v>
      </c>
      <c r="E108" s="13">
        <v>0</v>
      </c>
      <c r="F108" s="13">
        <v>0</v>
      </c>
      <c r="G108" s="13">
        <v>0</v>
      </c>
      <c r="H108" s="13">
        <v>173790796.40000001</v>
      </c>
    </row>
    <row r="109" spans="1:8" s="13" customFormat="1" x14ac:dyDescent="0.25">
      <c r="A109" s="7" t="s">
        <v>155</v>
      </c>
      <c r="B109" s="12" t="s">
        <v>209</v>
      </c>
      <c r="C109" s="13">
        <v>33472850.600000001</v>
      </c>
      <c r="D109" s="13">
        <v>23085878.739999998</v>
      </c>
      <c r="E109" s="13">
        <v>0</v>
      </c>
      <c r="F109" s="13">
        <v>0</v>
      </c>
      <c r="G109" s="13">
        <v>0</v>
      </c>
      <c r="H109" s="13">
        <v>56558729.340000004</v>
      </c>
    </row>
    <row r="110" spans="1:8" s="13" customFormat="1" x14ac:dyDescent="0.25">
      <c r="A110" s="7" t="s">
        <v>156</v>
      </c>
      <c r="B110" s="12" t="s">
        <v>210</v>
      </c>
      <c r="C110" s="13">
        <v>1491786.17</v>
      </c>
      <c r="D110" s="13">
        <v>0</v>
      </c>
      <c r="E110" s="13">
        <v>0</v>
      </c>
      <c r="F110" s="13">
        <v>0</v>
      </c>
      <c r="G110" s="13">
        <v>0</v>
      </c>
      <c r="H110" s="13">
        <v>1491786.17</v>
      </c>
    </row>
    <row r="111" spans="1:8" s="13" customFormat="1" x14ac:dyDescent="0.25">
      <c r="A111" s="7" t="s">
        <v>157</v>
      </c>
      <c r="B111" s="12" t="s">
        <v>211</v>
      </c>
      <c r="C111" s="13">
        <v>41304830.939999998</v>
      </c>
      <c r="D111" s="13">
        <v>21900641.34</v>
      </c>
      <c r="E111" s="13">
        <v>0</v>
      </c>
      <c r="F111" s="13">
        <v>0</v>
      </c>
      <c r="G111" s="13">
        <v>0</v>
      </c>
      <c r="H111" s="13">
        <v>63205472.280000001</v>
      </c>
    </row>
    <row r="112" spans="1:8" s="13" customFormat="1" x14ac:dyDescent="0.25">
      <c r="A112" s="7" t="s">
        <v>596</v>
      </c>
      <c r="B112" s="17" t="s">
        <v>212</v>
      </c>
      <c r="C112" s="18">
        <v>1157343107.1800001</v>
      </c>
      <c r="D112" s="18">
        <v>595925327.24000001</v>
      </c>
      <c r="E112" s="18">
        <v>0</v>
      </c>
      <c r="F112" s="18">
        <v>0</v>
      </c>
      <c r="G112" s="18">
        <v>0</v>
      </c>
      <c r="H112" s="18">
        <v>1753268434.4200001</v>
      </c>
    </row>
    <row r="113" spans="1:8" x14ac:dyDescent="0.25">
      <c r="B113" s="9" t="s">
        <v>15</v>
      </c>
    </row>
    <row r="114" spans="1:8" s="13" customFormat="1" x14ac:dyDescent="0.25">
      <c r="A114" s="7">
        <v>374000</v>
      </c>
      <c r="B114" s="12" t="s">
        <v>213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</row>
    <row r="115" spans="1:8" x14ac:dyDescent="0.25">
      <c r="B115" s="9" t="s">
        <v>214</v>
      </c>
    </row>
    <row r="116" spans="1:8" x14ac:dyDescent="0.25">
      <c r="A116" s="7" t="s">
        <v>595</v>
      </c>
      <c r="B116" s="16" t="s">
        <v>215</v>
      </c>
    </row>
    <row r="117" spans="1:8" s="13" customFormat="1" x14ac:dyDescent="0.25">
      <c r="A117" s="7">
        <v>374200</v>
      </c>
      <c r="B117" s="12" t="s">
        <v>216</v>
      </c>
      <c r="C117" s="13">
        <v>0</v>
      </c>
      <c r="D117" s="13">
        <v>0</v>
      </c>
      <c r="E117" s="13">
        <v>63925.05</v>
      </c>
      <c r="F117" s="13">
        <v>24669.65</v>
      </c>
      <c r="G117" s="13">
        <v>217817.94</v>
      </c>
      <c r="H117" s="13">
        <v>306412.64</v>
      </c>
    </row>
    <row r="118" spans="1:8" s="13" customFormat="1" x14ac:dyDescent="0.25">
      <c r="A118" s="7">
        <v>374400</v>
      </c>
      <c r="B118" s="12" t="s">
        <v>217</v>
      </c>
      <c r="C118" s="13">
        <v>0</v>
      </c>
      <c r="D118" s="13">
        <v>0</v>
      </c>
      <c r="E118" s="13">
        <v>313122.78000000003</v>
      </c>
      <c r="F118" s="13">
        <v>108180.17</v>
      </c>
      <c r="G118" s="13">
        <v>451659.67</v>
      </c>
      <c r="H118" s="13">
        <v>872962.62</v>
      </c>
    </row>
    <row r="119" spans="1:8" s="13" customFormat="1" x14ac:dyDescent="0.25">
      <c r="A119" s="7">
        <v>375000</v>
      </c>
      <c r="B119" s="12" t="s">
        <v>218</v>
      </c>
      <c r="C119" s="13">
        <v>0</v>
      </c>
      <c r="D119" s="13">
        <v>0</v>
      </c>
      <c r="E119" s="13">
        <v>804175.05</v>
      </c>
      <c r="F119" s="13">
        <v>445493.45</v>
      </c>
      <c r="G119" s="13">
        <v>553531.64</v>
      </c>
      <c r="H119" s="13">
        <v>1803200.14</v>
      </c>
    </row>
    <row r="120" spans="1:8" s="13" customFormat="1" x14ac:dyDescent="0.25">
      <c r="A120" s="7">
        <v>376000</v>
      </c>
      <c r="B120" s="12" t="s">
        <v>219</v>
      </c>
      <c r="C120" s="13">
        <v>0</v>
      </c>
      <c r="D120" s="13">
        <v>0</v>
      </c>
      <c r="E120" s="13">
        <v>242198109.91</v>
      </c>
      <c r="F120" s="13">
        <v>123869165.06999999</v>
      </c>
      <c r="G120" s="13">
        <v>231132290.59999999</v>
      </c>
      <c r="H120" s="13">
        <v>597199565.58000004</v>
      </c>
    </row>
    <row r="121" spans="1:8" s="13" customFormat="1" x14ac:dyDescent="0.25">
      <c r="A121" s="7">
        <v>378000</v>
      </c>
      <c r="B121" s="12" t="s">
        <v>220</v>
      </c>
      <c r="C121" s="13">
        <v>0</v>
      </c>
      <c r="D121" s="13">
        <v>0</v>
      </c>
      <c r="E121" s="13">
        <v>4009358.65</v>
      </c>
      <c r="F121" s="13">
        <v>2409592.17</v>
      </c>
      <c r="G121" s="13">
        <v>5551954.5499999998</v>
      </c>
      <c r="H121" s="13">
        <v>11970905.369999999</v>
      </c>
    </row>
    <row r="122" spans="1:8" s="13" customFormat="1" x14ac:dyDescent="0.25">
      <c r="A122" s="7">
        <v>379000</v>
      </c>
      <c r="B122" s="12" t="s">
        <v>221</v>
      </c>
      <c r="C122" s="13">
        <v>0</v>
      </c>
      <c r="D122" s="13">
        <v>0</v>
      </c>
      <c r="E122" s="13">
        <v>1887033.65</v>
      </c>
      <c r="F122" s="13">
        <v>4477230.91</v>
      </c>
      <c r="G122" s="13">
        <v>2358566.73</v>
      </c>
      <c r="H122" s="13">
        <v>8722831.2899999991</v>
      </c>
    </row>
    <row r="123" spans="1:8" s="13" customFormat="1" x14ac:dyDescent="0.25">
      <c r="A123" s="7">
        <v>380000</v>
      </c>
      <c r="B123" s="12" t="s">
        <v>222</v>
      </c>
      <c r="C123" s="13">
        <v>0</v>
      </c>
      <c r="D123" s="13">
        <v>0</v>
      </c>
      <c r="E123" s="13">
        <v>180002835.69999999</v>
      </c>
      <c r="F123" s="13">
        <v>80530738.810000002</v>
      </c>
      <c r="G123" s="13">
        <v>109088490.62</v>
      </c>
      <c r="H123" s="13">
        <v>369622065.13</v>
      </c>
    </row>
    <row r="124" spans="1:8" s="13" customFormat="1" x14ac:dyDescent="0.25">
      <c r="A124" s="7" t="s">
        <v>158</v>
      </c>
      <c r="B124" s="12" t="s">
        <v>223</v>
      </c>
      <c r="C124" s="13">
        <v>0</v>
      </c>
      <c r="D124" s="13">
        <v>0</v>
      </c>
      <c r="E124" s="13">
        <v>55035532.799999997</v>
      </c>
      <c r="F124" s="13">
        <v>29440335.649999999</v>
      </c>
      <c r="G124" s="13">
        <v>44070968.350000001</v>
      </c>
      <c r="H124" s="13">
        <v>128546836.799999</v>
      </c>
    </row>
    <row r="125" spans="1:8" x14ac:dyDescent="0.25">
      <c r="A125" s="7" t="s">
        <v>597</v>
      </c>
      <c r="B125" s="9" t="s">
        <v>224</v>
      </c>
    </row>
    <row r="126" spans="1:8" s="13" customFormat="1" x14ac:dyDescent="0.25">
      <c r="A126" s="7">
        <v>382000</v>
      </c>
      <c r="B126" s="12" t="s">
        <v>225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</row>
    <row r="127" spans="1:8" s="13" customFormat="1" x14ac:dyDescent="0.25">
      <c r="A127" s="7">
        <v>383000</v>
      </c>
      <c r="B127" s="12" t="s">
        <v>226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</row>
    <row r="128" spans="1:8" s="13" customFormat="1" x14ac:dyDescent="0.25">
      <c r="A128" s="7">
        <v>384000</v>
      </c>
      <c r="B128" s="12" t="s">
        <v>227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</row>
    <row r="129" spans="1:8" x14ac:dyDescent="0.25">
      <c r="B129" s="9" t="s">
        <v>228</v>
      </c>
    </row>
    <row r="130" spans="1:8" s="13" customFormat="1" x14ac:dyDescent="0.25">
      <c r="A130" s="7">
        <v>385000</v>
      </c>
      <c r="B130" s="12" t="s">
        <v>229</v>
      </c>
      <c r="C130" s="13">
        <v>0</v>
      </c>
      <c r="D130" s="13">
        <v>0</v>
      </c>
      <c r="E130" s="13">
        <v>2731063.87</v>
      </c>
      <c r="F130" s="13">
        <v>929220.46</v>
      </c>
      <c r="G130" s="13">
        <v>2131468.15</v>
      </c>
      <c r="H130" s="13">
        <v>5791752.4800000004</v>
      </c>
    </row>
    <row r="131" spans="1:8" s="13" customFormat="1" x14ac:dyDescent="0.25">
      <c r="A131" s="7">
        <v>387000</v>
      </c>
      <c r="B131" s="12" t="s">
        <v>230</v>
      </c>
      <c r="C131" s="13">
        <v>0</v>
      </c>
      <c r="D131" s="13">
        <v>0</v>
      </c>
      <c r="E131" s="13">
        <v>0</v>
      </c>
      <c r="F131" s="13">
        <v>0</v>
      </c>
      <c r="G131" s="13">
        <v>539.29</v>
      </c>
      <c r="H131" s="13">
        <v>539.29</v>
      </c>
    </row>
    <row r="132" spans="1:8" s="13" customFormat="1" x14ac:dyDescent="0.25">
      <c r="A132" s="7" t="s">
        <v>598</v>
      </c>
      <c r="B132" s="17" t="s">
        <v>231</v>
      </c>
      <c r="C132" s="18">
        <v>0</v>
      </c>
      <c r="D132" s="18">
        <v>0</v>
      </c>
      <c r="E132" s="18">
        <v>487045157.45999998</v>
      </c>
      <c r="F132" s="18">
        <v>242234626.34</v>
      </c>
      <c r="G132" s="18">
        <v>395557287.54000002</v>
      </c>
      <c r="H132" s="18">
        <v>1124837071.3399999</v>
      </c>
    </row>
    <row r="133" spans="1:8" x14ac:dyDescent="0.25">
      <c r="B133" s="9" t="s">
        <v>14</v>
      </c>
    </row>
    <row r="134" spans="1:8" s="13" customFormat="1" x14ac:dyDescent="0.25">
      <c r="A134" s="7" t="s">
        <v>588</v>
      </c>
      <c r="B134" s="17" t="s">
        <v>232</v>
      </c>
      <c r="C134" s="18">
        <v>1157343107.1800001</v>
      </c>
      <c r="D134" s="18">
        <v>595925327.24000001</v>
      </c>
      <c r="E134" s="18">
        <v>487045157.45999998</v>
      </c>
      <c r="F134" s="18">
        <v>242234626.34</v>
      </c>
      <c r="G134" s="18">
        <v>395557287.54000002</v>
      </c>
      <c r="H134" s="18">
        <v>2878105505.7600002</v>
      </c>
    </row>
    <row r="135" spans="1:8" x14ac:dyDescent="0.25">
      <c r="B135" s="9" t="s">
        <v>233</v>
      </c>
    </row>
    <row r="136" spans="1:8" x14ac:dyDescent="0.25">
      <c r="B136" s="16" t="s">
        <v>234</v>
      </c>
    </row>
    <row r="137" spans="1:8" s="13" customFormat="1" x14ac:dyDescent="0.25">
      <c r="A137" s="7" t="s">
        <v>159</v>
      </c>
      <c r="B137" s="12" t="s">
        <v>235</v>
      </c>
      <c r="C137" s="13">
        <v>5977045.5300000003</v>
      </c>
      <c r="D137" s="13">
        <v>3060179.32</v>
      </c>
      <c r="E137" s="13">
        <v>4545809.3</v>
      </c>
      <c r="F137" s="13">
        <v>704705.16</v>
      </c>
      <c r="G137" s="13">
        <v>1774235.72</v>
      </c>
      <c r="H137" s="13">
        <v>16061975.029999999</v>
      </c>
    </row>
    <row r="138" spans="1:8" s="13" customFormat="1" x14ac:dyDescent="0.25">
      <c r="A138" s="7" t="s">
        <v>160</v>
      </c>
      <c r="B138" s="12" t="s">
        <v>236</v>
      </c>
      <c r="C138" s="13">
        <v>69328992.040000007</v>
      </c>
      <c r="D138" s="13">
        <v>37002832.560000002</v>
      </c>
      <c r="E138" s="13">
        <v>39205702.640000001</v>
      </c>
      <c r="F138" s="13">
        <v>8701836.1799999997</v>
      </c>
      <c r="G138" s="13">
        <v>14158171.869999999</v>
      </c>
      <c r="H138" s="13">
        <v>168397535.28999999</v>
      </c>
    </row>
    <row r="139" spans="1:8" s="13" customFormat="1" x14ac:dyDescent="0.25">
      <c r="A139" s="7" t="s">
        <v>161</v>
      </c>
      <c r="B139" s="12" t="s">
        <v>237</v>
      </c>
      <c r="C139" s="13">
        <v>42365121.770000003</v>
      </c>
      <c r="D139" s="13">
        <v>17401174</v>
      </c>
      <c r="E139" s="13">
        <v>13363608.720000001</v>
      </c>
      <c r="F139" s="13">
        <v>4396795.53</v>
      </c>
      <c r="G139" s="13">
        <v>7141887.7300000004</v>
      </c>
      <c r="H139" s="13">
        <v>84668587.75</v>
      </c>
    </row>
    <row r="140" spans="1:8" s="13" customFormat="1" x14ac:dyDescent="0.25">
      <c r="A140" s="7" t="s">
        <v>162</v>
      </c>
      <c r="B140" s="12" t="s">
        <v>238</v>
      </c>
      <c r="C140" s="13">
        <v>39632814.219999999</v>
      </c>
      <c r="D140" s="13">
        <v>17248119.640000001</v>
      </c>
      <c r="E140" s="13">
        <v>12809949.34</v>
      </c>
      <c r="F140" s="13">
        <v>3901293.38</v>
      </c>
      <c r="G140" s="13">
        <v>4634858.49</v>
      </c>
      <c r="H140" s="13">
        <v>78227035.069999993</v>
      </c>
    </row>
    <row r="141" spans="1:8" s="13" customFormat="1" x14ac:dyDescent="0.25">
      <c r="A141" s="7">
        <v>393000</v>
      </c>
      <c r="B141" s="12" t="s">
        <v>239</v>
      </c>
      <c r="C141" s="13">
        <v>2877355.7</v>
      </c>
      <c r="D141" s="13">
        <v>1371844.76</v>
      </c>
      <c r="E141" s="13">
        <v>872863.28</v>
      </c>
      <c r="F141" s="13">
        <v>319281.03000000003</v>
      </c>
      <c r="G141" s="13">
        <v>24641.82</v>
      </c>
      <c r="H141" s="13">
        <v>5465986.5899999999</v>
      </c>
    </row>
    <row r="142" spans="1:8" s="13" customFormat="1" x14ac:dyDescent="0.25">
      <c r="A142" s="7">
        <v>394000</v>
      </c>
      <c r="B142" s="12" t="s">
        <v>240</v>
      </c>
      <c r="C142" s="13">
        <v>10411892.77</v>
      </c>
      <c r="D142" s="13">
        <v>5398403.2400000002</v>
      </c>
      <c r="E142" s="13">
        <v>6509079.8799999999</v>
      </c>
      <c r="F142" s="13">
        <v>2301578.14</v>
      </c>
      <c r="G142" s="13">
        <v>3615192.11</v>
      </c>
      <c r="H142" s="13">
        <v>28236146.140000001</v>
      </c>
    </row>
    <row r="143" spans="1:8" s="13" customFormat="1" x14ac:dyDescent="0.25">
      <c r="A143" s="7">
        <v>394100</v>
      </c>
      <c r="B143" s="12" t="s">
        <v>241</v>
      </c>
      <c r="C143" s="13">
        <v>78089.39</v>
      </c>
      <c r="D143" s="13">
        <v>35751.839999999997</v>
      </c>
      <c r="E143" s="13">
        <v>0</v>
      </c>
      <c r="F143" s="13">
        <v>0</v>
      </c>
      <c r="G143" s="13">
        <v>0</v>
      </c>
      <c r="H143" s="13">
        <v>113841.23</v>
      </c>
    </row>
    <row r="144" spans="1:8" s="13" customFormat="1" x14ac:dyDescent="0.25">
      <c r="A144" s="7" t="s">
        <v>163</v>
      </c>
      <c r="B144" s="12" t="s">
        <v>242</v>
      </c>
      <c r="C144" s="13">
        <v>1771102.16</v>
      </c>
      <c r="D144" s="13">
        <v>672553.44</v>
      </c>
      <c r="E144" s="13">
        <v>364794.56</v>
      </c>
      <c r="F144" s="13">
        <v>128923.6</v>
      </c>
      <c r="G144" s="13">
        <v>209705.59</v>
      </c>
      <c r="H144" s="13">
        <v>3147079.3499999898</v>
      </c>
    </row>
    <row r="145" spans="1:8" s="13" customFormat="1" x14ac:dyDescent="0.25">
      <c r="A145" s="7" t="s">
        <v>164</v>
      </c>
      <c r="B145" s="12" t="s">
        <v>243</v>
      </c>
      <c r="C145" s="13">
        <v>20805683.120000001</v>
      </c>
      <c r="D145" s="13">
        <v>12749382.82</v>
      </c>
      <c r="E145" s="13">
        <v>3225417.9</v>
      </c>
      <c r="F145" s="13">
        <v>1231157.28</v>
      </c>
      <c r="G145" s="13">
        <v>93067.02</v>
      </c>
      <c r="H145" s="13">
        <v>38104708.140000001</v>
      </c>
    </row>
    <row r="146" spans="1:8" s="13" customFormat="1" x14ac:dyDescent="0.25">
      <c r="A146" s="7" t="s">
        <v>165</v>
      </c>
      <c r="B146" s="12" t="s">
        <v>244</v>
      </c>
      <c r="C146" s="13">
        <v>81968384.170000002</v>
      </c>
      <c r="D146" s="13">
        <v>39483382.079999998</v>
      </c>
      <c r="E146" s="13">
        <v>12881459.24</v>
      </c>
      <c r="F146" s="13">
        <v>5373500.54</v>
      </c>
      <c r="G146" s="13">
        <v>6756742.4199999999</v>
      </c>
      <c r="H146" s="13">
        <v>146463468.44999999</v>
      </c>
    </row>
    <row r="147" spans="1:8" s="13" customFormat="1" x14ac:dyDescent="0.25">
      <c r="A147" s="7">
        <v>398000</v>
      </c>
      <c r="B147" s="12" t="s">
        <v>245</v>
      </c>
      <c r="C147" s="13">
        <v>339752</v>
      </c>
      <c r="D147" s="13">
        <v>169057.68</v>
      </c>
      <c r="E147" s="13">
        <v>74140.600000000006</v>
      </c>
      <c r="F147" s="13">
        <v>30355.439999999999</v>
      </c>
      <c r="G147" s="13">
        <v>48874.86</v>
      </c>
      <c r="H147" s="13">
        <v>662180.57999999996</v>
      </c>
    </row>
    <row r="148" spans="1:8" s="13" customFormat="1" x14ac:dyDescent="0.25">
      <c r="A148" s="7" t="s">
        <v>588</v>
      </c>
      <c r="B148" s="17" t="s">
        <v>246</v>
      </c>
      <c r="C148" s="18">
        <v>275556232.87</v>
      </c>
      <c r="D148" s="18">
        <v>134592681.38</v>
      </c>
      <c r="E148" s="18">
        <v>93852825.459999993</v>
      </c>
      <c r="F148" s="18">
        <v>27089426.280000001</v>
      </c>
      <c r="G148" s="18">
        <v>38457377.630000003</v>
      </c>
      <c r="H148" s="18">
        <v>569548543.62</v>
      </c>
    </row>
    <row r="149" spans="1:8" x14ac:dyDescent="0.25">
      <c r="B149" s="9" t="s">
        <v>10</v>
      </c>
    </row>
    <row r="150" spans="1:8" s="13" customFormat="1" x14ac:dyDescent="0.25">
      <c r="A150" s="7">
        <v>399100</v>
      </c>
      <c r="B150" s="12" t="s">
        <v>247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</row>
    <row r="151" spans="1:8" x14ac:dyDescent="0.25">
      <c r="B151" s="9" t="s">
        <v>248</v>
      </c>
    </row>
    <row r="152" spans="1:8" x14ac:dyDescent="0.25">
      <c r="B152" s="9" t="s">
        <v>249</v>
      </c>
    </row>
    <row r="153" spans="1:8" s="13" customFormat="1" x14ac:dyDescent="0.25">
      <c r="A153" s="7" t="s">
        <v>599</v>
      </c>
      <c r="B153" s="17" t="s">
        <v>250</v>
      </c>
      <c r="C153" s="18">
        <v>3051317677.1300001</v>
      </c>
      <c r="D153" s="18">
        <v>1570364819.76</v>
      </c>
      <c r="E153" s="18">
        <v>650434368.25</v>
      </c>
      <c r="F153" s="18">
        <v>296910182.27999997</v>
      </c>
      <c r="G153" s="18">
        <v>463610107.54000002</v>
      </c>
      <c r="H153" s="18">
        <v>6032637154.96</v>
      </c>
    </row>
    <row r="154" spans="1:8" s="13" customFormat="1" x14ac:dyDescent="0.25">
      <c r="A154" s="7" t="s">
        <v>600</v>
      </c>
      <c r="B154" s="12" t="s">
        <v>251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</row>
    <row r="155" spans="1:8" s="13" customFormat="1" x14ac:dyDescent="0.25">
      <c r="A155" s="7" t="s">
        <v>599</v>
      </c>
      <c r="B155" s="17" t="s">
        <v>252</v>
      </c>
      <c r="C155" s="18">
        <v>3051317677.1300001</v>
      </c>
      <c r="D155" s="18">
        <v>1570364819.76</v>
      </c>
      <c r="E155" s="18">
        <v>650434368.25</v>
      </c>
      <c r="F155" s="18">
        <v>296910182.27999997</v>
      </c>
      <c r="G155" s="18">
        <v>463610107.54000002</v>
      </c>
      <c r="H155" s="18">
        <v>6032637154.96</v>
      </c>
    </row>
    <row r="156" spans="1:8" x14ac:dyDescent="0.25">
      <c r="B156" s="9" t="s">
        <v>8</v>
      </c>
    </row>
    <row r="157" spans="1:8" x14ac:dyDescent="0.25">
      <c r="A157" s="7" t="s">
        <v>602</v>
      </c>
      <c r="B157" s="16" t="s">
        <v>253</v>
      </c>
    </row>
    <row r="158" spans="1:8" x14ac:dyDescent="0.25">
      <c r="B158" s="9" t="s">
        <v>7</v>
      </c>
    </row>
    <row r="159" spans="1:8" x14ac:dyDescent="0.25">
      <c r="B159" s="16" t="s">
        <v>254</v>
      </c>
    </row>
    <row r="160" spans="1:8" x14ac:dyDescent="0.25">
      <c r="B160" s="9" t="s">
        <v>6</v>
      </c>
    </row>
    <row r="161" spans="1:8" x14ac:dyDescent="0.25">
      <c r="A161" s="7" t="s">
        <v>604</v>
      </c>
      <c r="B161" s="16" t="s">
        <v>255</v>
      </c>
    </row>
    <row r="162" spans="1:8" x14ac:dyDescent="0.25">
      <c r="B162" s="9" t="s">
        <v>256</v>
      </c>
    </row>
    <row r="163" spans="1:8" x14ac:dyDescent="0.25">
      <c r="A163" s="7" t="s">
        <v>604</v>
      </c>
      <c r="B163" s="19" t="s">
        <v>257</v>
      </c>
    </row>
    <row r="164" spans="1:8" s="13" customFormat="1" x14ac:dyDescent="0.25">
      <c r="A164" s="7" t="s">
        <v>145</v>
      </c>
      <c r="B164" s="12" t="s">
        <v>258</v>
      </c>
      <c r="C164" s="13">
        <v>-84310.68</v>
      </c>
      <c r="D164" s="13">
        <v>-44624.45</v>
      </c>
      <c r="E164" s="13">
        <v>0</v>
      </c>
      <c r="F164" s="13">
        <v>0</v>
      </c>
      <c r="G164" s="13">
        <v>0</v>
      </c>
      <c r="H164" s="13">
        <v>-128935.129999999</v>
      </c>
    </row>
    <row r="165" spans="1:8" s="13" customFormat="1" x14ac:dyDescent="0.25">
      <c r="A165" s="7" t="s">
        <v>146</v>
      </c>
      <c r="B165" s="12" t="s">
        <v>259</v>
      </c>
      <c r="C165" s="13">
        <v>-72457212.920000002</v>
      </c>
      <c r="D165" s="13">
        <v>-38350575.609999999</v>
      </c>
      <c r="E165" s="13">
        <v>0</v>
      </c>
      <c r="F165" s="13">
        <v>0</v>
      </c>
      <c r="G165" s="13">
        <v>0</v>
      </c>
      <c r="H165" s="13">
        <v>-110807788.53</v>
      </c>
    </row>
    <row r="166" spans="1:8" s="13" customFormat="1" x14ac:dyDescent="0.25">
      <c r="A166" s="7">
        <v>312000</v>
      </c>
      <c r="B166" s="12" t="s">
        <v>260</v>
      </c>
      <c r="C166" s="13">
        <v>-85172165.069999993</v>
      </c>
      <c r="D166" s="13">
        <v>-45080419.530000001</v>
      </c>
      <c r="E166" s="13">
        <v>0</v>
      </c>
      <c r="F166" s="13">
        <v>0</v>
      </c>
      <c r="G166" s="13">
        <v>0</v>
      </c>
      <c r="H166" s="13">
        <v>-130252584.59999999</v>
      </c>
    </row>
    <row r="167" spans="1:8" s="13" customFormat="1" x14ac:dyDescent="0.25">
      <c r="A167" s="7">
        <v>313000</v>
      </c>
      <c r="B167" s="12" t="s">
        <v>261</v>
      </c>
      <c r="C167" s="13">
        <v>-1019.7</v>
      </c>
      <c r="D167" s="13">
        <v>-539.72</v>
      </c>
      <c r="E167" s="13">
        <v>0</v>
      </c>
      <c r="F167" s="13">
        <v>0</v>
      </c>
      <c r="G167" s="13">
        <v>0</v>
      </c>
      <c r="H167" s="13">
        <v>-1559.42</v>
      </c>
    </row>
    <row r="168" spans="1:8" s="13" customFormat="1" x14ac:dyDescent="0.25">
      <c r="A168" s="7">
        <v>314000</v>
      </c>
      <c r="B168" s="12" t="s">
        <v>262</v>
      </c>
      <c r="C168" s="13">
        <v>-21216621.84</v>
      </c>
      <c r="D168" s="13">
        <v>-11229657.16</v>
      </c>
      <c r="E168" s="13">
        <v>0</v>
      </c>
      <c r="F168" s="13">
        <v>0</v>
      </c>
      <c r="G168" s="13">
        <v>0</v>
      </c>
      <c r="H168" s="13">
        <v>-32446279</v>
      </c>
    </row>
    <row r="169" spans="1:8" s="13" customFormat="1" x14ac:dyDescent="0.25">
      <c r="A169" s="7">
        <v>315000</v>
      </c>
      <c r="B169" s="12" t="s">
        <v>263</v>
      </c>
      <c r="C169" s="13">
        <v>-12480503.66</v>
      </c>
      <c r="D169" s="13">
        <v>-6605753.6600000001</v>
      </c>
      <c r="E169" s="13">
        <v>0</v>
      </c>
      <c r="F169" s="13">
        <v>0</v>
      </c>
      <c r="G169" s="13">
        <v>0</v>
      </c>
      <c r="H169" s="13">
        <v>-19086257.32</v>
      </c>
    </row>
    <row r="170" spans="1:8" s="13" customFormat="1" x14ac:dyDescent="0.25">
      <c r="A170" s="7">
        <v>316000</v>
      </c>
      <c r="B170" s="12" t="s">
        <v>264</v>
      </c>
      <c r="C170" s="13">
        <v>-8367470.3300000001</v>
      </c>
      <c r="D170" s="13">
        <v>-4428783.43</v>
      </c>
      <c r="E170" s="13">
        <v>0</v>
      </c>
      <c r="F170" s="13">
        <v>0</v>
      </c>
      <c r="G170" s="13">
        <v>0</v>
      </c>
      <c r="H170" s="13">
        <v>-12796253.76</v>
      </c>
    </row>
    <row r="171" spans="1:8" s="13" customFormat="1" x14ac:dyDescent="0.25">
      <c r="A171" s="7" t="s">
        <v>601</v>
      </c>
      <c r="B171" s="20" t="s">
        <v>265</v>
      </c>
      <c r="C171" s="18">
        <v>-199779304.19999999</v>
      </c>
      <c r="D171" s="18">
        <v>-105740353.56</v>
      </c>
      <c r="E171" s="18">
        <v>0</v>
      </c>
      <c r="F171" s="18">
        <v>0</v>
      </c>
      <c r="G171" s="18">
        <v>0</v>
      </c>
      <c r="H171" s="18">
        <v>-305519657.75999999</v>
      </c>
    </row>
    <row r="172" spans="1:8" s="15" customFormat="1" x14ac:dyDescent="0.25">
      <c r="A172" s="7" t="s">
        <v>601</v>
      </c>
      <c r="B172" s="14" t="s">
        <v>266</v>
      </c>
      <c r="C172" s="15">
        <v>199779304.19999999</v>
      </c>
      <c r="D172" s="15">
        <v>105740353.56</v>
      </c>
      <c r="E172" s="15">
        <v>0</v>
      </c>
      <c r="F172" s="15">
        <v>0</v>
      </c>
      <c r="G172" s="15">
        <v>0</v>
      </c>
      <c r="H172" s="15">
        <v>305519657.75999999</v>
      </c>
    </row>
    <row r="173" spans="1:8" s="13" customFormat="1" x14ac:dyDescent="0.25">
      <c r="A173" s="7">
        <v>317000</v>
      </c>
      <c r="B173" s="12" t="s">
        <v>267</v>
      </c>
      <c r="C173" s="13">
        <v>-616783.38</v>
      </c>
      <c r="D173" s="13">
        <v>-326454.7</v>
      </c>
      <c r="E173" s="13">
        <v>0</v>
      </c>
      <c r="F173" s="13">
        <v>0</v>
      </c>
      <c r="G173" s="13">
        <v>0</v>
      </c>
      <c r="H173" s="13">
        <v>-943238.08</v>
      </c>
    </row>
    <row r="174" spans="1:8" s="13" customFormat="1" x14ac:dyDescent="0.25">
      <c r="A174" s="7" t="s">
        <v>601</v>
      </c>
      <c r="B174" s="20" t="s">
        <v>268</v>
      </c>
      <c r="C174" s="13">
        <v>-200396087.58000001</v>
      </c>
      <c r="D174" s="13">
        <v>-106066808.26000001</v>
      </c>
      <c r="E174" s="13">
        <v>0</v>
      </c>
      <c r="F174" s="13">
        <v>0</v>
      </c>
      <c r="G174" s="13">
        <v>0</v>
      </c>
      <c r="H174" s="13">
        <v>-306462895.83999997</v>
      </c>
    </row>
    <row r="175" spans="1:8" x14ac:dyDescent="0.25">
      <c r="B175" s="9" t="s">
        <v>269</v>
      </c>
    </row>
    <row r="176" spans="1:8" x14ac:dyDescent="0.25">
      <c r="A176" s="7" t="s">
        <v>604</v>
      </c>
      <c r="B176" s="19" t="s">
        <v>270</v>
      </c>
    </row>
    <row r="177" spans="1:8" s="13" customFormat="1" x14ac:dyDescent="0.25">
      <c r="A177" s="7" t="s">
        <v>147</v>
      </c>
      <c r="B177" s="12" t="s">
        <v>271</v>
      </c>
      <c r="C177" s="13">
        <v>-9270231.9600000009</v>
      </c>
      <c r="D177" s="13">
        <v>-4906602.3499999996</v>
      </c>
      <c r="E177" s="13">
        <v>0</v>
      </c>
      <c r="F177" s="13">
        <v>0</v>
      </c>
      <c r="G177" s="13">
        <v>0</v>
      </c>
      <c r="H177" s="13">
        <v>-14176834.310000001</v>
      </c>
    </row>
    <row r="178" spans="1:8" s="13" customFormat="1" x14ac:dyDescent="0.25">
      <c r="A178" s="7" t="s">
        <v>148</v>
      </c>
      <c r="B178" s="12" t="s">
        <v>272</v>
      </c>
      <c r="C178" s="13">
        <v>-12516721.67</v>
      </c>
      <c r="D178" s="13">
        <v>-6624923.3300000001</v>
      </c>
      <c r="E178" s="13">
        <v>0</v>
      </c>
      <c r="F178" s="13">
        <v>0</v>
      </c>
      <c r="G178" s="13">
        <v>0</v>
      </c>
      <c r="H178" s="13">
        <v>-19141645</v>
      </c>
    </row>
    <row r="179" spans="1:8" s="13" customFormat="1" x14ac:dyDescent="0.25">
      <c r="A179" s="7" t="s">
        <v>149</v>
      </c>
      <c r="B179" s="12" t="s">
        <v>273</v>
      </c>
      <c r="C179" s="13">
        <v>-31805389.199999999</v>
      </c>
      <c r="D179" s="13">
        <v>-16834141.620000001</v>
      </c>
      <c r="E179" s="13">
        <v>0</v>
      </c>
      <c r="F179" s="13">
        <v>0</v>
      </c>
      <c r="G179" s="13">
        <v>0</v>
      </c>
      <c r="H179" s="13">
        <v>-48639530.82</v>
      </c>
    </row>
    <row r="180" spans="1:8" s="13" customFormat="1" x14ac:dyDescent="0.25">
      <c r="A180" s="7">
        <v>333000</v>
      </c>
      <c r="B180" s="12" t="s">
        <v>274</v>
      </c>
      <c r="C180" s="13">
        <v>-21725149.27</v>
      </c>
      <c r="D180" s="13">
        <v>-11498813.529999999</v>
      </c>
      <c r="E180" s="13">
        <v>0</v>
      </c>
      <c r="F180" s="13">
        <v>0</v>
      </c>
      <c r="G180" s="13">
        <v>0</v>
      </c>
      <c r="H180" s="13">
        <v>-33223962.7999999</v>
      </c>
    </row>
    <row r="181" spans="1:8" s="13" customFormat="1" x14ac:dyDescent="0.25">
      <c r="A181" s="7">
        <v>334000</v>
      </c>
      <c r="B181" s="12" t="s">
        <v>275</v>
      </c>
      <c r="C181" s="13">
        <v>-9291516.4700000007</v>
      </c>
      <c r="D181" s="13">
        <v>-4917867.95</v>
      </c>
      <c r="E181" s="13">
        <v>0</v>
      </c>
      <c r="F181" s="13">
        <v>0</v>
      </c>
      <c r="G181" s="13">
        <v>0</v>
      </c>
      <c r="H181" s="13">
        <v>-14209384.42</v>
      </c>
    </row>
    <row r="182" spans="1:8" s="13" customFormat="1" x14ac:dyDescent="0.25">
      <c r="A182" s="7" t="s">
        <v>150</v>
      </c>
      <c r="B182" s="12" t="s">
        <v>276</v>
      </c>
      <c r="C182" s="13">
        <v>-3083357.68</v>
      </c>
      <c r="D182" s="13">
        <v>-1631977.51</v>
      </c>
      <c r="E182" s="13">
        <v>0</v>
      </c>
      <c r="F182" s="13">
        <v>0</v>
      </c>
      <c r="G182" s="13">
        <v>0</v>
      </c>
      <c r="H182" s="13">
        <v>-4715335.1900000004</v>
      </c>
    </row>
    <row r="183" spans="1:8" s="13" customFormat="1" x14ac:dyDescent="0.25">
      <c r="A183" s="7">
        <v>336000</v>
      </c>
      <c r="B183" s="12" t="s">
        <v>277</v>
      </c>
      <c r="C183" s="13">
        <v>-883224.63</v>
      </c>
      <c r="D183" s="13">
        <v>-467478.28</v>
      </c>
      <c r="E183" s="13">
        <v>0</v>
      </c>
      <c r="F183" s="13">
        <v>0</v>
      </c>
      <c r="G183" s="13">
        <v>0</v>
      </c>
      <c r="H183" s="13">
        <v>-1350702.91</v>
      </c>
    </row>
    <row r="184" spans="1:8" s="13" customFormat="1" x14ac:dyDescent="0.25">
      <c r="A184" s="7" t="s">
        <v>601</v>
      </c>
      <c r="B184" s="20" t="s">
        <v>278</v>
      </c>
      <c r="C184" s="18">
        <v>-88575590.879999995</v>
      </c>
      <c r="D184" s="18">
        <v>-46881804.57</v>
      </c>
      <c r="E184" s="18">
        <v>0</v>
      </c>
      <c r="F184" s="18">
        <v>0</v>
      </c>
      <c r="G184" s="18">
        <v>0</v>
      </c>
      <c r="H184" s="18">
        <v>-135457395.44999999</v>
      </c>
    </row>
    <row r="185" spans="1:8" s="15" customFormat="1" x14ac:dyDescent="0.25">
      <c r="A185" s="7" t="s">
        <v>601</v>
      </c>
      <c r="B185" s="14" t="s">
        <v>279</v>
      </c>
      <c r="C185" s="15">
        <v>88575590.879999995</v>
      </c>
      <c r="D185" s="15">
        <v>46881804.57</v>
      </c>
      <c r="E185" s="15">
        <v>0</v>
      </c>
      <c r="F185" s="15">
        <v>0</v>
      </c>
      <c r="G185" s="15">
        <v>0</v>
      </c>
      <c r="H185" s="15">
        <v>135457395.44999999</v>
      </c>
    </row>
    <row r="186" spans="1:8" x14ac:dyDescent="0.25">
      <c r="B186" s="9" t="s">
        <v>280</v>
      </c>
    </row>
    <row r="187" spans="1:8" x14ac:dyDescent="0.25">
      <c r="A187" s="7" t="s">
        <v>604</v>
      </c>
      <c r="B187" s="19" t="s">
        <v>281</v>
      </c>
    </row>
    <row r="188" spans="1:8" s="13" customFormat="1" x14ac:dyDescent="0.25">
      <c r="A188" s="7">
        <v>304000</v>
      </c>
      <c r="B188" s="12" t="s">
        <v>282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</row>
    <row r="189" spans="1:8" s="13" customFormat="1" x14ac:dyDescent="0.25">
      <c r="A189" s="7">
        <v>340200</v>
      </c>
      <c r="B189" s="12" t="s">
        <v>283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</row>
    <row r="190" spans="1:8" s="13" customFormat="1" x14ac:dyDescent="0.25">
      <c r="A190" s="7">
        <v>341000</v>
      </c>
      <c r="B190" s="12" t="s">
        <v>284</v>
      </c>
      <c r="C190" s="13">
        <v>-4869096.7699999996</v>
      </c>
      <c r="D190" s="13">
        <v>-2577143.89</v>
      </c>
      <c r="E190" s="13">
        <v>0</v>
      </c>
      <c r="F190" s="13">
        <v>0</v>
      </c>
      <c r="G190" s="13">
        <v>0</v>
      </c>
      <c r="H190" s="13">
        <v>-7446240.6600000001</v>
      </c>
    </row>
    <row r="191" spans="1:8" s="13" customFormat="1" x14ac:dyDescent="0.25">
      <c r="A191" s="7">
        <v>342000</v>
      </c>
      <c r="B191" s="12" t="s">
        <v>285</v>
      </c>
      <c r="C191" s="13">
        <v>-6355428.9900000002</v>
      </c>
      <c r="D191" s="13">
        <v>-3363838.47</v>
      </c>
      <c r="E191" s="13">
        <v>0</v>
      </c>
      <c r="F191" s="13">
        <v>0</v>
      </c>
      <c r="G191" s="13">
        <v>0</v>
      </c>
      <c r="H191" s="13">
        <v>-9719267.4600000009</v>
      </c>
    </row>
    <row r="192" spans="1:8" s="13" customFormat="1" x14ac:dyDescent="0.25">
      <c r="A192" s="7">
        <v>343000</v>
      </c>
      <c r="B192" s="12" t="s">
        <v>286</v>
      </c>
      <c r="C192" s="13">
        <v>-11194279.720000001</v>
      </c>
      <c r="D192" s="13">
        <v>-5924973.5599999996</v>
      </c>
      <c r="E192" s="13">
        <v>0</v>
      </c>
      <c r="F192" s="13">
        <v>0</v>
      </c>
      <c r="G192" s="13">
        <v>0</v>
      </c>
      <c r="H192" s="13">
        <v>-17119253.280000001</v>
      </c>
    </row>
    <row r="193" spans="1:8" s="13" customFormat="1" x14ac:dyDescent="0.25">
      <c r="A193" s="7">
        <v>344000</v>
      </c>
      <c r="B193" s="12" t="s">
        <v>287</v>
      </c>
      <c r="C193" s="13">
        <v>-54422720.960000001</v>
      </c>
      <c r="D193" s="13">
        <v>-28805174.68</v>
      </c>
      <c r="E193" s="13">
        <v>0</v>
      </c>
      <c r="F193" s="13">
        <v>0</v>
      </c>
      <c r="G193" s="13">
        <v>0</v>
      </c>
      <c r="H193" s="13">
        <v>-83227895.640000001</v>
      </c>
    </row>
    <row r="194" spans="1:8" s="13" customFormat="1" x14ac:dyDescent="0.25">
      <c r="A194" s="7">
        <v>344010</v>
      </c>
      <c r="B194" s="12" t="s">
        <v>288</v>
      </c>
      <c r="C194" s="13">
        <v>-39649.910000000003</v>
      </c>
      <c r="D194" s="13">
        <v>-20986.13</v>
      </c>
      <c r="E194" s="13">
        <v>0</v>
      </c>
      <c r="F194" s="13">
        <v>0</v>
      </c>
      <c r="G194" s="13">
        <v>0</v>
      </c>
      <c r="H194" s="13">
        <v>-60636.04</v>
      </c>
    </row>
    <row r="195" spans="1:8" s="13" customFormat="1" x14ac:dyDescent="0.25">
      <c r="A195" s="7">
        <v>345000</v>
      </c>
      <c r="B195" s="12" t="s">
        <v>289</v>
      </c>
      <c r="C195" s="13">
        <v>-6775914.3700000001</v>
      </c>
      <c r="D195" s="13">
        <v>-3586395.41</v>
      </c>
      <c r="E195" s="13">
        <v>0</v>
      </c>
      <c r="F195" s="13">
        <v>0</v>
      </c>
      <c r="G195" s="13">
        <v>0</v>
      </c>
      <c r="H195" s="13">
        <v>-10362309.779999999</v>
      </c>
    </row>
    <row r="196" spans="1:8" s="13" customFormat="1" x14ac:dyDescent="0.25">
      <c r="A196" s="7">
        <v>345010</v>
      </c>
      <c r="B196" s="12" t="s">
        <v>290</v>
      </c>
      <c r="C196" s="13">
        <v>-2581.1799999999998</v>
      </c>
      <c r="D196" s="13">
        <v>-1366.18</v>
      </c>
      <c r="E196" s="13">
        <v>0</v>
      </c>
      <c r="F196" s="13">
        <v>0</v>
      </c>
      <c r="G196" s="13">
        <v>0</v>
      </c>
      <c r="H196" s="13">
        <v>-3947.3599999999901</v>
      </c>
    </row>
    <row r="197" spans="1:8" s="13" customFormat="1" x14ac:dyDescent="0.25">
      <c r="A197" s="7">
        <v>346000</v>
      </c>
      <c r="B197" s="12" t="s">
        <v>291</v>
      </c>
      <c r="C197" s="13">
        <v>-269145.8</v>
      </c>
      <c r="D197" s="13">
        <v>-142455.04999999999</v>
      </c>
      <c r="E197" s="13">
        <v>0</v>
      </c>
      <c r="F197" s="13">
        <v>0</v>
      </c>
      <c r="G197" s="13">
        <v>0</v>
      </c>
      <c r="H197" s="13">
        <v>-411600.85</v>
      </c>
    </row>
    <row r="198" spans="1:8" s="13" customFormat="1" x14ac:dyDescent="0.25">
      <c r="A198" s="7" t="s">
        <v>601</v>
      </c>
      <c r="B198" s="20" t="s">
        <v>292</v>
      </c>
      <c r="C198" s="18">
        <v>-83928817.700000003</v>
      </c>
      <c r="D198" s="18">
        <v>-44422333.369999997</v>
      </c>
      <c r="E198" s="18">
        <v>0</v>
      </c>
      <c r="F198" s="18">
        <v>0</v>
      </c>
      <c r="G198" s="18">
        <v>0</v>
      </c>
      <c r="H198" s="18">
        <v>-128351151.06999999</v>
      </c>
    </row>
    <row r="199" spans="1:8" s="15" customFormat="1" x14ac:dyDescent="0.25">
      <c r="A199" s="7" t="s">
        <v>601</v>
      </c>
      <c r="B199" s="14" t="s">
        <v>293</v>
      </c>
      <c r="C199" s="15">
        <v>83928817.700000003</v>
      </c>
      <c r="D199" s="15">
        <v>44422333.369999997</v>
      </c>
      <c r="E199" s="15">
        <v>0</v>
      </c>
      <c r="F199" s="15">
        <v>0</v>
      </c>
      <c r="G199" s="15">
        <v>0</v>
      </c>
      <c r="H199" s="15">
        <v>128351151.06999999</v>
      </c>
    </row>
    <row r="200" spans="1:8" s="13" customFormat="1" x14ac:dyDescent="0.25">
      <c r="A200" s="7">
        <v>347000</v>
      </c>
      <c r="B200" s="12" t="s">
        <v>294</v>
      </c>
      <c r="C200" s="13">
        <v>-61333.39</v>
      </c>
      <c r="D200" s="13">
        <v>-32462.89</v>
      </c>
      <c r="E200" s="13">
        <v>0</v>
      </c>
      <c r="F200" s="13">
        <v>0</v>
      </c>
      <c r="G200" s="13">
        <v>0</v>
      </c>
      <c r="H200" s="13">
        <v>-93796.28</v>
      </c>
    </row>
    <row r="201" spans="1:8" s="13" customFormat="1" x14ac:dyDescent="0.25">
      <c r="A201" s="7" t="s">
        <v>601</v>
      </c>
      <c r="B201" s="20" t="s">
        <v>295</v>
      </c>
      <c r="C201" s="13">
        <v>-83990151.090000004</v>
      </c>
      <c r="D201" s="13">
        <v>-44454796.259999998</v>
      </c>
      <c r="E201" s="13">
        <v>0</v>
      </c>
      <c r="F201" s="13">
        <v>0</v>
      </c>
      <c r="G201" s="13">
        <v>0</v>
      </c>
      <c r="H201" s="13">
        <v>-128444947.34999999</v>
      </c>
    </row>
    <row r="202" spans="1:8" x14ac:dyDescent="0.25">
      <c r="B202" s="9" t="s">
        <v>296</v>
      </c>
    </row>
    <row r="203" spans="1:8" s="13" customFormat="1" x14ac:dyDescent="0.25">
      <c r="A203" s="7" t="s">
        <v>601</v>
      </c>
      <c r="B203" s="17" t="s">
        <v>297</v>
      </c>
      <c r="C203" s="18">
        <v>-372283712.77999997</v>
      </c>
      <c r="D203" s="18">
        <v>-197044491.5</v>
      </c>
      <c r="E203" s="18">
        <v>0</v>
      </c>
      <c r="F203" s="18">
        <v>0</v>
      </c>
      <c r="G203" s="18">
        <v>0</v>
      </c>
      <c r="H203" s="18">
        <v>-569328204.27999997</v>
      </c>
    </row>
    <row r="204" spans="1:8" s="15" customFormat="1" x14ac:dyDescent="0.25">
      <c r="A204" s="7" t="s">
        <v>601</v>
      </c>
      <c r="B204" s="14" t="s">
        <v>298</v>
      </c>
      <c r="C204" s="15">
        <v>372283712.77999997</v>
      </c>
      <c r="D204" s="15">
        <v>197044491.5</v>
      </c>
      <c r="E204" s="15">
        <v>0</v>
      </c>
      <c r="F204" s="15">
        <v>0</v>
      </c>
      <c r="G204" s="15">
        <v>0</v>
      </c>
      <c r="H204" s="15">
        <v>569328204.27999997</v>
      </c>
    </row>
    <row r="205" spans="1:8" s="13" customFormat="1" x14ac:dyDescent="0.25">
      <c r="A205" s="7" t="s">
        <v>601</v>
      </c>
      <c r="B205" s="17" t="s">
        <v>299</v>
      </c>
      <c r="C205" s="13">
        <v>-372961829.55000001</v>
      </c>
      <c r="D205" s="13">
        <v>-197403409.09</v>
      </c>
      <c r="E205" s="13">
        <v>0</v>
      </c>
      <c r="F205" s="13">
        <v>0</v>
      </c>
      <c r="G205" s="13">
        <v>0</v>
      </c>
      <c r="H205" s="13">
        <v>-570365238.63999999</v>
      </c>
    </row>
    <row r="206" spans="1:8" x14ac:dyDescent="0.25">
      <c r="B206" s="9" t="s">
        <v>300</v>
      </c>
    </row>
    <row r="207" spans="1:8" x14ac:dyDescent="0.25">
      <c r="A207" s="7" t="s">
        <v>604</v>
      </c>
      <c r="B207" s="16" t="s">
        <v>301</v>
      </c>
    </row>
    <row r="208" spans="1:8" s="13" customFormat="1" x14ac:dyDescent="0.25">
      <c r="A208" s="7">
        <v>350100</v>
      </c>
      <c r="B208" s="12" t="s">
        <v>302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</row>
    <row r="209" spans="1:8" s="13" customFormat="1" x14ac:dyDescent="0.25">
      <c r="A209" s="7">
        <v>350200</v>
      </c>
      <c r="B209" s="12" t="s">
        <v>303</v>
      </c>
      <c r="C209" s="13">
        <v>0</v>
      </c>
      <c r="D209" s="13">
        <v>0</v>
      </c>
      <c r="E209" s="13">
        <v>-19252.27</v>
      </c>
      <c r="F209" s="13">
        <v>-8609.19</v>
      </c>
      <c r="G209" s="13">
        <v>0</v>
      </c>
      <c r="H209" s="13">
        <v>-27861.46</v>
      </c>
    </row>
    <row r="210" spans="1:8" s="13" customFormat="1" x14ac:dyDescent="0.25">
      <c r="A210" s="7">
        <v>350300</v>
      </c>
      <c r="B210" s="12" t="s">
        <v>304</v>
      </c>
      <c r="C210" s="13">
        <v>-497057.63</v>
      </c>
      <c r="D210" s="13">
        <v>-263085.55</v>
      </c>
      <c r="E210" s="13">
        <v>0</v>
      </c>
      <c r="F210" s="13">
        <v>0</v>
      </c>
      <c r="G210" s="13">
        <v>0</v>
      </c>
      <c r="H210" s="13">
        <v>-760143.179999999</v>
      </c>
    </row>
    <row r="211" spans="1:8" s="13" customFormat="1" x14ac:dyDescent="0.25">
      <c r="A211" s="7">
        <v>350400</v>
      </c>
      <c r="B211" s="12" t="s">
        <v>305</v>
      </c>
      <c r="C211" s="13">
        <v>-3486571.3</v>
      </c>
      <c r="D211" s="13">
        <v>-1845392.76</v>
      </c>
      <c r="E211" s="13">
        <v>0</v>
      </c>
      <c r="F211" s="13">
        <v>0</v>
      </c>
      <c r="G211" s="13">
        <v>0</v>
      </c>
      <c r="H211" s="13">
        <v>-5331964.0599999996</v>
      </c>
    </row>
    <row r="212" spans="1:8" s="13" customFormat="1" x14ac:dyDescent="0.25">
      <c r="A212" s="7" t="s">
        <v>151</v>
      </c>
      <c r="B212" s="17" t="s">
        <v>306</v>
      </c>
      <c r="C212" s="13">
        <v>-3983628.93</v>
      </c>
      <c r="D212" s="13">
        <v>-2108478.31</v>
      </c>
      <c r="E212" s="13">
        <v>-19252.27</v>
      </c>
      <c r="F212" s="13">
        <v>-8609.19</v>
      </c>
      <c r="G212" s="13">
        <v>0</v>
      </c>
      <c r="H212" s="13">
        <v>-6119968.7000000002</v>
      </c>
    </row>
    <row r="213" spans="1:8" s="13" customFormat="1" x14ac:dyDescent="0.25">
      <c r="A213" s="7">
        <v>351000</v>
      </c>
      <c r="B213" s="12" t="s">
        <v>307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</row>
    <row r="214" spans="1:8" s="13" customFormat="1" x14ac:dyDescent="0.25">
      <c r="A214" s="7">
        <v>351100</v>
      </c>
      <c r="B214" s="12" t="s">
        <v>308</v>
      </c>
      <c r="C214" s="13">
        <v>0</v>
      </c>
      <c r="D214" s="13">
        <v>0</v>
      </c>
      <c r="E214" s="13">
        <v>-371651.76</v>
      </c>
      <c r="F214" s="13">
        <v>-166194.49</v>
      </c>
      <c r="G214" s="13">
        <v>0</v>
      </c>
      <c r="H214" s="13">
        <v>-537846.25</v>
      </c>
    </row>
    <row r="215" spans="1:8" s="13" customFormat="1" x14ac:dyDescent="0.25">
      <c r="A215" s="7">
        <v>351200</v>
      </c>
      <c r="B215" s="12" t="s">
        <v>309</v>
      </c>
      <c r="C215" s="13">
        <v>0</v>
      </c>
      <c r="D215" s="13">
        <v>0</v>
      </c>
      <c r="E215" s="13">
        <v>-139287.51999999999</v>
      </c>
      <c r="F215" s="13">
        <v>-62286.32</v>
      </c>
      <c r="G215" s="13">
        <v>-44.51</v>
      </c>
      <c r="H215" s="13">
        <v>-201618.35</v>
      </c>
    </row>
    <row r="216" spans="1:8" s="13" customFormat="1" x14ac:dyDescent="0.25">
      <c r="A216" s="7">
        <v>351300</v>
      </c>
      <c r="B216" s="12" t="s">
        <v>310</v>
      </c>
      <c r="C216" s="13">
        <v>0</v>
      </c>
      <c r="D216" s="13">
        <v>0</v>
      </c>
      <c r="E216" s="13">
        <v>-27385.08</v>
      </c>
      <c r="F216" s="13">
        <v>-12246.01</v>
      </c>
      <c r="G216" s="13">
        <v>0</v>
      </c>
      <c r="H216" s="13">
        <v>-39631.089999999997</v>
      </c>
    </row>
    <row r="217" spans="1:8" s="13" customFormat="1" x14ac:dyDescent="0.25">
      <c r="A217" s="7">
        <v>351400</v>
      </c>
      <c r="B217" s="12" t="s">
        <v>311</v>
      </c>
      <c r="C217" s="13">
        <v>0</v>
      </c>
      <c r="D217" s="13">
        <v>0</v>
      </c>
      <c r="E217" s="13">
        <v>-41874.480000000003</v>
      </c>
      <c r="F217" s="13">
        <v>-18725.349999999999</v>
      </c>
      <c r="G217" s="13">
        <v>-9084.93</v>
      </c>
      <c r="H217" s="13">
        <v>-69684.759999999995</v>
      </c>
    </row>
    <row r="218" spans="1:8" s="13" customFormat="1" x14ac:dyDescent="0.25">
      <c r="A218" s="7">
        <v>351410</v>
      </c>
      <c r="B218" s="12" t="s">
        <v>312</v>
      </c>
      <c r="C218" s="13">
        <v>0</v>
      </c>
      <c r="D218" s="13">
        <v>0</v>
      </c>
      <c r="E218" s="13">
        <v>-31947.78</v>
      </c>
      <c r="F218" s="13">
        <v>-14286.35</v>
      </c>
      <c r="G218" s="13">
        <v>0</v>
      </c>
      <c r="H218" s="13">
        <v>-46234.13</v>
      </c>
    </row>
    <row r="219" spans="1:8" s="13" customFormat="1" x14ac:dyDescent="0.25">
      <c r="A219" s="7" t="s">
        <v>152</v>
      </c>
      <c r="B219" s="17" t="s">
        <v>313</v>
      </c>
      <c r="C219" s="13">
        <v>0</v>
      </c>
      <c r="D219" s="13">
        <v>0</v>
      </c>
      <c r="E219" s="13">
        <v>-612146.62</v>
      </c>
      <c r="F219" s="13">
        <v>-273738.52</v>
      </c>
      <c r="G219" s="13">
        <v>-9129.44</v>
      </c>
      <c r="H219" s="13">
        <v>-895014.58</v>
      </c>
    </row>
    <row r="220" spans="1:8" s="13" customFormat="1" x14ac:dyDescent="0.25">
      <c r="A220" s="7">
        <v>352000</v>
      </c>
      <c r="B220" s="12" t="s">
        <v>314</v>
      </c>
      <c r="C220" s="13">
        <v>-4223677.3099999996</v>
      </c>
      <c r="D220" s="13">
        <v>-2235532.52</v>
      </c>
      <c r="E220" s="13">
        <v>-3959725.3</v>
      </c>
      <c r="F220" s="13">
        <v>-1770702.05</v>
      </c>
      <c r="G220" s="13">
        <v>-160832.95000000001</v>
      </c>
      <c r="H220" s="13">
        <v>-12350470.1299999</v>
      </c>
    </row>
    <row r="221" spans="1:8" s="13" customFormat="1" x14ac:dyDescent="0.25">
      <c r="A221" s="7">
        <v>352200</v>
      </c>
      <c r="B221" s="12" t="s">
        <v>315</v>
      </c>
      <c r="C221" s="13">
        <v>0</v>
      </c>
      <c r="D221" s="13">
        <v>0</v>
      </c>
      <c r="E221" s="13">
        <v>-60725.59</v>
      </c>
      <c r="F221" s="13">
        <v>-27155.15</v>
      </c>
      <c r="G221" s="13">
        <v>-218005.23</v>
      </c>
      <c r="H221" s="13">
        <v>-305885.96999999997</v>
      </c>
    </row>
    <row r="222" spans="1:8" s="13" customFormat="1" x14ac:dyDescent="0.25">
      <c r="A222" s="7">
        <v>352300</v>
      </c>
      <c r="B222" s="12" t="s">
        <v>316</v>
      </c>
      <c r="C222" s="13">
        <v>0</v>
      </c>
      <c r="D222" s="13">
        <v>0</v>
      </c>
      <c r="E222" s="13">
        <v>-2597043.06</v>
      </c>
      <c r="F222" s="13">
        <v>-1161340.53</v>
      </c>
      <c r="G222" s="13">
        <v>-98733.89</v>
      </c>
      <c r="H222" s="13">
        <v>-3857117.48</v>
      </c>
    </row>
    <row r="223" spans="1:8" s="13" customFormat="1" x14ac:dyDescent="0.25">
      <c r="A223" s="7" t="s">
        <v>153</v>
      </c>
      <c r="B223" s="17" t="s">
        <v>317</v>
      </c>
      <c r="C223" s="13">
        <v>-4223677.3099999996</v>
      </c>
      <c r="D223" s="13">
        <v>-2235532.52</v>
      </c>
      <c r="E223" s="13">
        <v>-6617493.9500000002</v>
      </c>
      <c r="F223" s="13">
        <v>-2959197.73</v>
      </c>
      <c r="G223" s="13">
        <v>-477572.07</v>
      </c>
      <c r="H223" s="13">
        <v>-16513473.58</v>
      </c>
    </row>
    <row r="224" spans="1:8" s="13" customFormat="1" x14ac:dyDescent="0.25">
      <c r="A224" s="7">
        <v>353000</v>
      </c>
      <c r="B224" s="12" t="s">
        <v>318</v>
      </c>
      <c r="C224" s="13">
        <v>-53860663.5</v>
      </c>
      <c r="D224" s="13">
        <v>-28507685.640000001</v>
      </c>
      <c r="E224" s="13">
        <v>-409792.15</v>
      </c>
      <c r="F224" s="13">
        <v>-183250.04</v>
      </c>
      <c r="G224" s="13">
        <v>-13443.7</v>
      </c>
      <c r="H224" s="13">
        <v>-82974835.030000001</v>
      </c>
    </row>
    <row r="225" spans="1:8" s="13" customFormat="1" x14ac:dyDescent="0.25">
      <c r="A225" s="7">
        <v>353100</v>
      </c>
      <c r="B225" s="12" t="s">
        <v>319</v>
      </c>
      <c r="C225" s="13">
        <v>-306.56</v>
      </c>
      <c r="D225" s="13">
        <v>-162.26</v>
      </c>
      <c r="E225" s="13">
        <v>0</v>
      </c>
      <c r="F225" s="13">
        <v>0</v>
      </c>
      <c r="G225" s="13">
        <v>0</v>
      </c>
      <c r="H225" s="13">
        <v>-468.82</v>
      </c>
    </row>
    <row r="226" spans="1:8" s="13" customFormat="1" x14ac:dyDescent="0.25">
      <c r="A226" s="7" t="s">
        <v>594</v>
      </c>
      <c r="B226" s="17" t="s">
        <v>320</v>
      </c>
      <c r="C226" s="13">
        <v>-53860970.060000002</v>
      </c>
      <c r="D226" s="13">
        <v>-28507847.899999999</v>
      </c>
      <c r="E226" s="13">
        <v>-409792.15</v>
      </c>
      <c r="F226" s="13">
        <v>-183250.04</v>
      </c>
      <c r="G226" s="13">
        <v>-13443.7</v>
      </c>
      <c r="H226" s="13">
        <v>-82975303.849999994</v>
      </c>
    </row>
    <row r="227" spans="1:8" s="13" customFormat="1" x14ac:dyDescent="0.25">
      <c r="A227" s="7">
        <v>354000</v>
      </c>
      <c r="B227" s="12" t="s">
        <v>321</v>
      </c>
      <c r="C227" s="13">
        <v>-6214730.5599999996</v>
      </c>
      <c r="D227" s="13">
        <v>-3289368.79</v>
      </c>
      <c r="E227" s="13">
        <v>-2334856.04</v>
      </c>
      <c r="F227" s="13">
        <v>-1044096.26</v>
      </c>
      <c r="G227" s="13">
        <v>-565818.47</v>
      </c>
      <c r="H227" s="13">
        <v>-13448870.119999999</v>
      </c>
    </row>
    <row r="228" spans="1:8" s="13" customFormat="1" x14ac:dyDescent="0.25">
      <c r="A228" s="7">
        <v>355000</v>
      </c>
      <c r="B228" s="12" t="s">
        <v>322</v>
      </c>
      <c r="C228" s="13">
        <v>-42974622.100000001</v>
      </c>
      <c r="D228" s="13">
        <v>-22745858.25</v>
      </c>
      <c r="E228" s="13">
        <v>-468098.45</v>
      </c>
      <c r="F228" s="13">
        <v>-209323.33</v>
      </c>
      <c r="G228" s="13">
        <v>-90081.89</v>
      </c>
      <c r="H228" s="13">
        <v>-66487984.020000003</v>
      </c>
    </row>
    <row r="229" spans="1:8" s="13" customFormat="1" x14ac:dyDescent="0.25">
      <c r="A229" s="7">
        <v>356000</v>
      </c>
      <c r="B229" s="12" t="s">
        <v>323</v>
      </c>
      <c r="C229" s="13">
        <v>-29856822.010000002</v>
      </c>
      <c r="D229" s="13">
        <v>-15802792.619999999</v>
      </c>
      <c r="E229" s="13">
        <v>-274573.67</v>
      </c>
      <c r="F229" s="13">
        <v>-122783.31</v>
      </c>
      <c r="G229" s="13">
        <v>0</v>
      </c>
      <c r="H229" s="13">
        <v>-46056971.609999999</v>
      </c>
    </row>
    <row r="230" spans="1:8" s="13" customFormat="1" x14ac:dyDescent="0.25">
      <c r="A230" s="7">
        <v>357000</v>
      </c>
      <c r="B230" s="12" t="s">
        <v>324</v>
      </c>
      <c r="C230" s="13">
        <v>-500999.61</v>
      </c>
      <c r="D230" s="13">
        <v>-265171.99</v>
      </c>
      <c r="E230" s="13">
        <v>-628067.21</v>
      </c>
      <c r="F230" s="13">
        <v>-280857.84000000003</v>
      </c>
      <c r="G230" s="13">
        <v>-7988.32</v>
      </c>
      <c r="H230" s="13">
        <v>-1683084.97</v>
      </c>
    </row>
    <row r="231" spans="1:8" s="13" customFormat="1" x14ac:dyDescent="0.25">
      <c r="A231" s="7">
        <v>358000</v>
      </c>
      <c r="B231" s="12" t="s">
        <v>325</v>
      </c>
      <c r="C231" s="13">
        <v>-672468.16</v>
      </c>
      <c r="D231" s="13">
        <v>-355927.86</v>
      </c>
      <c r="E231" s="13">
        <v>0</v>
      </c>
      <c r="F231" s="13">
        <v>0</v>
      </c>
      <c r="G231" s="13">
        <v>0</v>
      </c>
      <c r="H231" s="13">
        <v>-1028396.02</v>
      </c>
    </row>
    <row r="232" spans="1:8" s="13" customFormat="1" x14ac:dyDescent="0.25">
      <c r="A232" s="7">
        <v>359000</v>
      </c>
      <c r="B232" s="12" t="s">
        <v>326</v>
      </c>
      <c r="C232" s="13">
        <v>-586831.88</v>
      </c>
      <c r="D232" s="13">
        <v>-310601.8</v>
      </c>
      <c r="E232" s="13">
        <v>0</v>
      </c>
      <c r="F232" s="13">
        <v>0</v>
      </c>
      <c r="G232" s="13">
        <v>0</v>
      </c>
      <c r="H232" s="13">
        <v>-897433.679999999</v>
      </c>
    </row>
    <row r="233" spans="1:8" s="13" customFormat="1" x14ac:dyDescent="0.25">
      <c r="A233" s="7" t="s">
        <v>601</v>
      </c>
      <c r="B233" s="17" t="s">
        <v>327</v>
      </c>
      <c r="C233" s="18">
        <v>-142874750.62</v>
      </c>
      <c r="D233" s="18">
        <v>-75621580.040000007</v>
      </c>
      <c r="E233" s="18">
        <v>-11364280.359999999</v>
      </c>
      <c r="F233" s="18">
        <v>-5081856.22</v>
      </c>
      <c r="G233" s="18">
        <v>-1164033.8899999999</v>
      </c>
      <c r="H233" s="18">
        <v>-236106501.13</v>
      </c>
    </row>
    <row r="234" spans="1:8" s="15" customFormat="1" x14ac:dyDescent="0.25">
      <c r="A234" s="7" t="s">
        <v>601</v>
      </c>
      <c r="B234" s="14" t="s">
        <v>328</v>
      </c>
      <c r="C234" s="15">
        <v>142874750.62</v>
      </c>
      <c r="D234" s="15">
        <v>75621580.040000007</v>
      </c>
      <c r="E234" s="15">
        <v>0</v>
      </c>
      <c r="F234" s="15">
        <v>0</v>
      </c>
      <c r="G234" s="15">
        <v>0</v>
      </c>
      <c r="H234" s="15">
        <v>218496330.66</v>
      </c>
    </row>
    <row r="235" spans="1:8" s="15" customFormat="1" x14ac:dyDescent="0.25">
      <c r="A235" s="7" t="s">
        <v>601</v>
      </c>
      <c r="B235" s="14" t="s">
        <v>329</v>
      </c>
      <c r="C235" s="15">
        <v>0</v>
      </c>
      <c r="D235" s="15">
        <v>0</v>
      </c>
      <c r="E235" s="15">
        <v>11364280.359999999</v>
      </c>
      <c r="F235" s="15">
        <v>5081856.22</v>
      </c>
      <c r="G235" s="15">
        <v>1164033.8899999999</v>
      </c>
      <c r="H235" s="15">
        <v>17610170.469999999</v>
      </c>
    </row>
    <row r="236" spans="1:8" x14ac:dyDescent="0.25">
      <c r="B236" s="9" t="s">
        <v>330</v>
      </c>
    </row>
    <row r="237" spans="1:8" x14ac:dyDescent="0.25">
      <c r="A237" s="7" t="s">
        <v>604</v>
      </c>
      <c r="B237" s="16" t="s">
        <v>331</v>
      </c>
    </row>
    <row r="238" spans="1:8" s="13" customFormat="1" x14ac:dyDescent="0.25">
      <c r="A238" s="7">
        <v>360200</v>
      </c>
      <c r="B238" s="12" t="s">
        <v>332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</row>
    <row r="239" spans="1:8" s="13" customFormat="1" x14ac:dyDescent="0.25">
      <c r="A239" s="7">
        <v>360400</v>
      </c>
      <c r="B239" s="12" t="s">
        <v>333</v>
      </c>
      <c r="C239" s="13">
        <v>-38028.910000000003</v>
      </c>
      <c r="D239" s="13">
        <v>-210132.15</v>
      </c>
      <c r="E239" s="13">
        <v>0</v>
      </c>
      <c r="F239" s="13">
        <v>0</v>
      </c>
      <c r="G239" s="13">
        <v>0</v>
      </c>
      <c r="H239" s="13">
        <v>-248161.06</v>
      </c>
    </row>
    <row r="240" spans="1:8" s="13" customFormat="1" x14ac:dyDescent="0.25">
      <c r="A240" s="7">
        <v>360500</v>
      </c>
      <c r="B240" s="12" t="s">
        <v>334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</row>
    <row r="241" spans="1:8" s="13" customFormat="1" x14ac:dyDescent="0.25">
      <c r="A241" s="7">
        <v>361000</v>
      </c>
      <c r="B241" s="12" t="s">
        <v>335</v>
      </c>
      <c r="C241" s="13">
        <v>-4783170.59</v>
      </c>
      <c r="D241" s="13">
        <v>-1839636.93</v>
      </c>
      <c r="E241" s="13">
        <v>0</v>
      </c>
      <c r="F241" s="13">
        <v>0</v>
      </c>
      <c r="G241" s="13">
        <v>0</v>
      </c>
      <c r="H241" s="13">
        <v>-6622807.5199999996</v>
      </c>
    </row>
    <row r="242" spans="1:8" s="13" customFormat="1" x14ac:dyDescent="0.25">
      <c r="A242" s="7">
        <v>362000</v>
      </c>
      <c r="B242" s="12" t="s">
        <v>336</v>
      </c>
      <c r="C242" s="13">
        <v>-23798199.780000001</v>
      </c>
      <c r="D242" s="13">
        <v>-13182354.77</v>
      </c>
      <c r="E242" s="13">
        <v>0</v>
      </c>
      <c r="F242" s="13">
        <v>0</v>
      </c>
      <c r="G242" s="13">
        <v>0</v>
      </c>
      <c r="H242" s="13">
        <v>-36980554.549999997</v>
      </c>
    </row>
    <row r="243" spans="1:8" s="13" customFormat="1" x14ac:dyDescent="0.25">
      <c r="A243" s="7">
        <v>363000</v>
      </c>
      <c r="B243" s="12" t="s">
        <v>337</v>
      </c>
      <c r="C243" s="13">
        <v>-474381.43</v>
      </c>
      <c r="D243" s="13">
        <v>0</v>
      </c>
      <c r="E243" s="13">
        <v>0</v>
      </c>
      <c r="F243" s="13">
        <v>0</v>
      </c>
      <c r="G243" s="13">
        <v>0</v>
      </c>
      <c r="H243" s="13">
        <v>-474381.43</v>
      </c>
    </row>
    <row r="244" spans="1:8" s="13" customFormat="1" x14ac:dyDescent="0.25">
      <c r="A244" s="7">
        <v>364000</v>
      </c>
      <c r="B244" s="12" t="s">
        <v>338</v>
      </c>
      <c r="C244" s="13">
        <v>-60268722.469999999</v>
      </c>
      <c r="D244" s="13">
        <v>-38957504.310000002</v>
      </c>
      <c r="E244" s="13">
        <v>0</v>
      </c>
      <c r="F244" s="13">
        <v>0</v>
      </c>
      <c r="G244" s="13">
        <v>0</v>
      </c>
      <c r="H244" s="13">
        <v>-99226226.780000001</v>
      </c>
    </row>
    <row r="245" spans="1:8" s="13" customFormat="1" x14ac:dyDescent="0.25">
      <c r="A245" s="7">
        <v>365000</v>
      </c>
      <c r="B245" s="12" t="s">
        <v>339</v>
      </c>
      <c r="C245" s="13">
        <v>-49974357.859999999</v>
      </c>
      <c r="D245" s="13">
        <v>-31796598</v>
      </c>
      <c r="E245" s="13">
        <v>0</v>
      </c>
      <c r="F245" s="13">
        <v>0</v>
      </c>
      <c r="G245" s="13">
        <v>0</v>
      </c>
      <c r="H245" s="13">
        <v>-81770955.859999999</v>
      </c>
    </row>
    <row r="246" spans="1:8" s="13" customFormat="1" x14ac:dyDescent="0.25">
      <c r="A246" s="7">
        <v>366000</v>
      </c>
      <c r="B246" s="12" t="s">
        <v>340</v>
      </c>
      <c r="C246" s="13">
        <v>-23144835.239999998</v>
      </c>
      <c r="D246" s="13">
        <v>-14190095.189999999</v>
      </c>
      <c r="E246" s="13">
        <v>0</v>
      </c>
      <c r="F246" s="13">
        <v>0</v>
      </c>
      <c r="G246" s="13">
        <v>0</v>
      </c>
      <c r="H246" s="13">
        <v>-37334930.43</v>
      </c>
    </row>
    <row r="247" spans="1:8" s="13" customFormat="1" x14ac:dyDescent="0.25">
      <c r="A247" s="7">
        <v>367000</v>
      </c>
      <c r="B247" s="12" t="s">
        <v>341</v>
      </c>
      <c r="C247" s="13">
        <v>-70571296.920000002</v>
      </c>
      <c r="D247" s="13">
        <v>-33950596.75</v>
      </c>
      <c r="E247" s="13">
        <v>0</v>
      </c>
      <c r="F247" s="13">
        <v>0</v>
      </c>
      <c r="G247" s="13">
        <v>0</v>
      </c>
      <c r="H247" s="13">
        <v>-104521893.67</v>
      </c>
    </row>
    <row r="248" spans="1:8" s="13" customFormat="1" x14ac:dyDescent="0.25">
      <c r="A248" s="7">
        <v>368000</v>
      </c>
      <c r="B248" s="12" t="s">
        <v>342</v>
      </c>
      <c r="C248" s="13">
        <v>-52710646.329999998</v>
      </c>
      <c r="D248" s="13">
        <v>-38497429.280000001</v>
      </c>
      <c r="E248" s="13">
        <v>0</v>
      </c>
      <c r="F248" s="13">
        <v>0</v>
      </c>
      <c r="G248" s="13">
        <v>0</v>
      </c>
      <c r="H248" s="13">
        <v>-91208075.609999999</v>
      </c>
    </row>
    <row r="249" spans="1:8" s="13" customFormat="1" x14ac:dyDescent="0.25">
      <c r="A249" s="7" t="s">
        <v>154</v>
      </c>
      <c r="B249" s="12" t="s">
        <v>343</v>
      </c>
      <c r="C249" s="13">
        <v>-45651756.060000002</v>
      </c>
      <c r="D249" s="13">
        <v>-25515594.460000001</v>
      </c>
      <c r="E249" s="13">
        <v>0</v>
      </c>
      <c r="F249" s="13">
        <v>0</v>
      </c>
      <c r="G249" s="13">
        <v>0</v>
      </c>
      <c r="H249" s="13">
        <v>-71167350.519999996</v>
      </c>
    </row>
    <row r="250" spans="1:8" s="13" customFormat="1" x14ac:dyDescent="0.25">
      <c r="A250" s="7" t="s">
        <v>155</v>
      </c>
      <c r="B250" s="12" t="s">
        <v>344</v>
      </c>
      <c r="C250" s="13">
        <v>-5585506.25</v>
      </c>
      <c r="D250" s="13">
        <v>-11477566.939999999</v>
      </c>
      <c r="E250" s="13">
        <v>0</v>
      </c>
      <c r="F250" s="13">
        <v>0</v>
      </c>
      <c r="G250" s="13">
        <v>0</v>
      </c>
      <c r="H250" s="13">
        <v>-17063073.189999901</v>
      </c>
    </row>
    <row r="251" spans="1:8" s="13" customFormat="1" x14ac:dyDescent="0.25">
      <c r="A251" s="7" t="s">
        <v>156</v>
      </c>
      <c r="B251" s="12" t="s">
        <v>345</v>
      </c>
      <c r="C251" s="13">
        <v>-204900.83</v>
      </c>
      <c r="D251" s="13">
        <v>0</v>
      </c>
      <c r="E251" s="13">
        <v>0</v>
      </c>
      <c r="F251" s="13">
        <v>0</v>
      </c>
      <c r="G251" s="13">
        <v>0</v>
      </c>
      <c r="H251" s="13">
        <v>-204900.83</v>
      </c>
    </row>
    <row r="252" spans="1:8" s="13" customFormat="1" x14ac:dyDescent="0.25">
      <c r="A252" s="7" t="s">
        <v>157</v>
      </c>
      <c r="B252" s="12" t="s">
        <v>346</v>
      </c>
      <c r="C252" s="13">
        <v>-12209800.07</v>
      </c>
      <c r="D252" s="13">
        <v>-8341451.1600000001</v>
      </c>
      <c r="E252" s="13">
        <v>0</v>
      </c>
      <c r="F252" s="13">
        <v>0</v>
      </c>
      <c r="G252" s="13">
        <v>0</v>
      </c>
      <c r="H252" s="13">
        <v>-20551251.23</v>
      </c>
    </row>
    <row r="253" spans="1:8" s="13" customFormat="1" x14ac:dyDescent="0.25">
      <c r="A253" s="7" t="s">
        <v>601</v>
      </c>
      <c r="B253" s="17" t="s">
        <v>347</v>
      </c>
      <c r="C253" s="18">
        <v>-349415602.74000001</v>
      </c>
      <c r="D253" s="18">
        <v>-217958959.94</v>
      </c>
      <c r="E253" s="18">
        <v>0</v>
      </c>
      <c r="F253" s="18">
        <v>0</v>
      </c>
      <c r="G253" s="18">
        <v>0</v>
      </c>
      <c r="H253" s="18">
        <v>-567374562.67999995</v>
      </c>
    </row>
    <row r="254" spans="1:8" s="15" customFormat="1" x14ac:dyDescent="0.25">
      <c r="A254" s="7" t="s">
        <v>601</v>
      </c>
      <c r="B254" s="14" t="s">
        <v>348</v>
      </c>
      <c r="C254" s="15">
        <v>349415602.74000001</v>
      </c>
      <c r="D254" s="15">
        <v>217958959.94</v>
      </c>
      <c r="E254" s="15">
        <v>0</v>
      </c>
      <c r="F254" s="15">
        <v>0</v>
      </c>
      <c r="G254" s="15">
        <v>0</v>
      </c>
      <c r="H254" s="15">
        <v>567374562.67999995</v>
      </c>
    </row>
    <row r="255" spans="1:8" s="13" customFormat="1" x14ac:dyDescent="0.25">
      <c r="A255" s="7">
        <v>374000</v>
      </c>
      <c r="B255" s="12" t="s">
        <v>349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</row>
    <row r="256" spans="1:8" s="13" customFormat="1" x14ac:dyDescent="0.25">
      <c r="A256" s="7" t="s">
        <v>601</v>
      </c>
      <c r="B256" s="17" t="s">
        <v>350</v>
      </c>
      <c r="C256" s="13">
        <v>-349415602.74000001</v>
      </c>
      <c r="D256" s="13">
        <v>-217958959.94</v>
      </c>
      <c r="E256" s="13">
        <v>0</v>
      </c>
      <c r="F256" s="13">
        <v>0</v>
      </c>
      <c r="G256" s="13">
        <v>0</v>
      </c>
      <c r="H256" s="13">
        <v>-567374562.67999995</v>
      </c>
    </row>
    <row r="257" spans="1:8" x14ac:dyDescent="0.25">
      <c r="B257" s="9" t="s">
        <v>351</v>
      </c>
    </row>
    <row r="258" spans="1:8" x14ac:dyDescent="0.25">
      <c r="A258" s="7" t="s">
        <v>604</v>
      </c>
      <c r="B258" s="16" t="s">
        <v>352</v>
      </c>
    </row>
    <row r="259" spans="1:8" s="13" customFormat="1" x14ac:dyDescent="0.25">
      <c r="A259" s="7">
        <v>374200</v>
      </c>
      <c r="B259" s="12" t="s">
        <v>353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</row>
    <row r="260" spans="1:8" s="13" customFormat="1" x14ac:dyDescent="0.25">
      <c r="A260" s="7">
        <v>374400</v>
      </c>
      <c r="B260" s="12" t="s">
        <v>354</v>
      </c>
      <c r="C260" s="13">
        <v>0</v>
      </c>
      <c r="D260" s="13">
        <v>0</v>
      </c>
      <c r="E260" s="13">
        <v>-14947.63</v>
      </c>
      <c r="F260" s="13">
        <v>-11916.49</v>
      </c>
      <c r="G260" s="13">
        <v>-45436.98</v>
      </c>
      <c r="H260" s="13">
        <v>-72301.100000000006</v>
      </c>
    </row>
    <row r="261" spans="1:8" s="13" customFormat="1" x14ac:dyDescent="0.25">
      <c r="A261" s="7">
        <v>375000</v>
      </c>
      <c r="B261" s="12" t="s">
        <v>355</v>
      </c>
      <c r="C261" s="13">
        <v>0</v>
      </c>
      <c r="D261" s="13">
        <v>0</v>
      </c>
      <c r="E261" s="13">
        <v>-147251.26</v>
      </c>
      <c r="F261" s="13">
        <v>-80522.42</v>
      </c>
      <c r="G261" s="13">
        <v>-75056.98</v>
      </c>
      <c r="H261" s="13">
        <v>-302830.65999999997</v>
      </c>
    </row>
    <row r="262" spans="1:8" s="13" customFormat="1" x14ac:dyDescent="0.25">
      <c r="A262" s="7">
        <v>376000</v>
      </c>
      <c r="B262" s="12" t="s">
        <v>356</v>
      </c>
      <c r="C262" s="13">
        <v>0</v>
      </c>
      <c r="D262" s="13">
        <v>0</v>
      </c>
      <c r="E262" s="13">
        <v>-72602818.680000007</v>
      </c>
      <c r="F262" s="13">
        <v>-37501882.920000002</v>
      </c>
      <c r="G262" s="13">
        <v>-62234715.609999999</v>
      </c>
      <c r="H262" s="13">
        <v>-172339417.21000001</v>
      </c>
    </row>
    <row r="263" spans="1:8" s="13" customFormat="1" x14ac:dyDescent="0.25">
      <c r="A263" s="7">
        <v>378000</v>
      </c>
      <c r="B263" s="12" t="s">
        <v>357</v>
      </c>
      <c r="C263" s="13">
        <v>0</v>
      </c>
      <c r="D263" s="13">
        <v>0</v>
      </c>
      <c r="E263" s="13">
        <v>-962526.95</v>
      </c>
      <c r="F263" s="13">
        <v>-702848.27</v>
      </c>
      <c r="G263" s="13">
        <v>-1030950.67</v>
      </c>
      <c r="H263" s="13">
        <v>-2696325.89</v>
      </c>
    </row>
    <row r="264" spans="1:8" s="13" customFormat="1" x14ac:dyDescent="0.25">
      <c r="A264" s="7">
        <v>379000</v>
      </c>
      <c r="B264" s="12" t="s">
        <v>358</v>
      </c>
      <c r="C264" s="13">
        <v>0</v>
      </c>
      <c r="D264" s="13">
        <v>0</v>
      </c>
      <c r="E264" s="13">
        <v>-402380.51</v>
      </c>
      <c r="F264" s="13">
        <v>-1273033.26</v>
      </c>
      <c r="G264" s="13">
        <v>-488240.32</v>
      </c>
      <c r="H264" s="13">
        <v>-2163654.09</v>
      </c>
    </row>
    <row r="265" spans="1:8" s="13" customFormat="1" x14ac:dyDescent="0.25">
      <c r="A265" s="7">
        <v>380000</v>
      </c>
      <c r="B265" s="12" t="s">
        <v>359</v>
      </c>
      <c r="C265" s="13">
        <v>0</v>
      </c>
      <c r="D265" s="13">
        <v>0</v>
      </c>
      <c r="E265" s="13">
        <v>-61683264.609999999</v>
      </c>
      <c r="F265" s="13">
        <v>-30177478.859999999</v>
      </c>
      <c r="G265" s="13">
        <v>-40441073.310000002</v>
      </c>
      <c r="H265" s="13">
        <v>-132301816.78</v>
      </c>
    </row>
    <row r="266" spans="1:8" s="13" customFormat="1" x14ac:dyDescent="0.25">
      <c r="A266" s="7" t="s">
        <v>158</v>
      </c>
      <c r="B266" s="12" t="s">
        <v>360</v>
      </c>
      <c r="C266" s="13">
        <v>0</v>
      </c>
      <c r="D266" s="13">
        <v>0</v>
      </c>
      <c r="E266" s="13">
        <v>-11636148.91</v>
      </c>
      <c r="F266" s="13">
        <v>-9803385.7100000009</v>
      </c>
      <c r="G266" s="13">
        <v>-6690996.0099999998</v>
      </c>
      <c r="H266" s="13">
        <v>-28130530.629999999</v>
      </c>
    </row>
    <row r="267" spans="1:8" x14ac:dyDescent="0.25">
      <c r="A267" s="7" t="s">
        <v>597</v>
      </c>
      <c r="B267" s="9" t="s">
        <v>361</v>
      </c>
    </row>
    <row r="268" spans="1:8" s="13" customFormat="1" x14ac:dyDescent="0.25">
      <c r="A268" s="7">
        <v>382000</v>
      </c>
      <c r="B268" s="12" t="s">
        <v>362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</row>
    <row r="269" spans="1:8" s="13" customFormat="1" x14ac:dyDescent="0.25">
      <c r="A269" s="7">
        <v>383000</v>
      </c>
      <c r="B269" s="12" t="s">
        <v>363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</row>
    <row r="270" spans="1:8" s="13" customFormat="1" x14ac:dyDescent="0.25">
      <c r="A270" s="7">
        <v>384000</v>
      </c>
      <c r="B270" s="12" t="s">
        <v>364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</row>
    <row r="271" spans="1:8" x14ac:dyDescent="0.25">
      <c r="B271" s="9" t="s">
        <v>365</v>
      </c>
    </row>
    <row r="272" spans="1:8" s="13" customFormat="1" x14ac:dyDescent="0.25">
      <c r="A272" s="7">
        <v>385000</v>
      </c>
      <c r="B272" s="12" t="s">
        <v>366</v>
      </c>
      <c r="C272" s="13">
        <v>0</v>
      </c>
      <c r="D272" s="13">
        <v>0</v>
      </c>
      <c r="E272" s="13">
        <v>-1160406.27</v>
      </c>
      <c r="F272" s="13">
        <v>-307428.65000000002</v>
      </c>
      <c r="G272" s="13">
        <v>-782603.35</v>
      </c>
      <c r="H272" s="13">
        <v>-2250438.27</v>
      </c>
    </row>
    <row r="273" spans="1:8" s="13" customFormat="1" x14ac:dyDescent="0.25">
      <c r="A273" s="7">
        <v>387000</v>
      </c>
      <c r="B273" s="12" t="s">
        <v>367</v>
      </c>
      <c r="C273" s="13">
        <v>0</v>
      </c>
      <c r="D273" s="13">
        <v>0</v>
      </c>
      <c r="E273" s="13">
        <v>0</v>
      </c>
      <c r="F273" s="13">
        <v>0</v>
      </c>
      <c r="G273" s="13">
        <v>-539.29</v>
      </c>
      <c r="H273" s="13">
        <v>-539.29</v>
      </c>
    </row>
    <row r="274" spans="1:8" s="13" customFormat="1" x14ac:dyDescent="0.25">
      <c r="A274" s="7" t="s">
        <v>601</v>
      </c>
      <c r="B274" s="17" t="s">
        <v>368</v>
      </c>
      <c r="C274" s="18">
        <v>0</v>
      </c>
      <c r="D274" s="18">
        <v>0</v>
      </c>
      <c r="E274" s="18">
        <v>-148609744.81999999</v>
      </c>
      <c r="F274" s="18">
        <v>-79858496.579999998</v>
      </c>
      <c r="G274" s="18">
        <v>-111789612.52</v>
      </c>
      <c r="H274" s="18">
        <v>-340257853.919999</v>
      </c>
    </row>
    <row r="275" spans="1:8" s="15" customFormat="1" x14ac:dyDescent="0.25">
      <c r="A275" s="7" t="s">
        <v>601</v>
      </c>
      <c r="B275" s="14" t="s">
        <v>369</v>
      </c>
      <c r="C275" s="15">
        <v>0</v>
      </c>
      <c r="D275" s="15">
        <v>0</v>
      </c>
      <c r="E275" s="15">
        <v>148609744.81999999</v>
      </c>
      <c r="F275" s="15">
        <v>79858496.579999998</v>
      </c>
      <c r="G275" s="15">
        <v>111789612.52</v>
      </c>
      <c r="H275" s="15">
        <v>340257853.919999</v>
      </c>
    </row>
    <row r="276" spans="1:8" x14ac:dyDescent="0.25">
      <c r="B276" s="9" t="s">
        <v>370</v>
      </c>
    </row>
    <row r="277" spans="1:8" x14ac:dyDescent="0.25">
      <c r="A277" s="7" t="s">
        <v>604</v>
      </c>
      <c r="B277" s="16" t="s">
        <v>371</v>
      </c>
    </row>
    <row r="278" spans="1:8" s="13" customFormat="1" x14ac:dyDescent="0.25">
      <c r="A278" s="7" t="s">
        <v>159</v>
      </c>
      <c r="B278" s="12" t="s">
        <v>372</v>
      </c>
      <c r="C278" s="13">
        <v>-72801.41</v>
      </c>
      <c r="D278" s="13">
        <v>-33330.83</v>
      </c>
      <c r="E278" s="13">
        <v>-22270.799999999999</v>
      </c>
      <c r="F278" s="13">
        <v>-8540.65</v>
      </c>
      <c r="G278" s="13">
        <v>-7830.29</v>
      </c>
      <c r="H278" s="13">
        <v>-144773.98000000001</v>
      </c>
    </row>
    <row r="279" spans="1:8" s="13" customFormat="1" x14ac:dyDescent="0.25">
      <c r="A279" s="7" t="s">
        <v>160</v>
      </c>
      <c r="B279" s="12" t="s">
        <v>373</v>
      </c>
      <c r="C279" s="13">
        <v>-3603367.65</v>
      </c>
      <c r="D279" s="13">
        <v>-4116585.63</v>
      </c>
      <c r="E279" s="13">
        <v>-1726499.73</v>
      </c>
      <c r="F279" s="13">
        <v>-830718.96</v>
      </c>
      <c r="G279" s="13">
        <v>-1656620.41</v>
      </c>
      <c r="H279" s="13">
        <v>-11933792.3799999</v>
      </c>
    </row>
    <row r="280" spans="1:8" s="13" customFormat="1" x14ac:dyDescent="0.25">
      <c r="A280" s="7" t="s">
        <v>161</v>
      </c>
      <c r="B280" s="12" t="s">
        <v>374</v>
      </c>
      <c r="C280" s="13">
        <v>-23326418.039999999</v>
      </c>
      <c r="D280" s="13">
        <v>-10276428.310000001</v>
      </c>
      <c r="E280" s="13">
        <v>-6760705.6900000004</v>
      </c>
      <c r="F280" s="13">
        <v>-2560266.8199999998</v>
      </c>
      <c r="G280" s="13">
        <v>-4154521.5</v>
      </c>
      <c r="H280" s="13">
        <v>-47078340.359999999</v>
      </c>
    </row>
    <row r="281" spans="1:8" s="13" customFormat="1" x14ac:dyDescent="0.25">
      <c r="A281" s="7" t="s">
        <v>162</v>
      </c>
      <c r="B281" s="12" t="s">
        <v>375</v>
      </c>
      <c r="C281" s="13">
        <v>-16296129.210000001</v>
      </c>
      <c r="D281" s="13">
        <v>-6448894.5199999996</v>
      </c>
      <c r="E281" s="13">
        <v>-6974326.54</v>
      </c>
      <c r="F281" s="13">
        <v>-2248338.91</v>
      </c>
      <c r="G281" s="13">
        <v>-1705647.81</v>
      </c>
      <c r="H281" s="13">
        <v>-33673336.990000002</v>
      </c>
    </row>
    <row r="282" spans="1:8" s="13" customFormat="1" x14ac:dyDescent="0.25">
      <c r="A282" s="7">
        <v>393000</v>
      </c>
      <c r="B282" s="12" t="s">
        <v>376</v>
      </c>
      <c r="C282" s="13">
        <v>-730354.57</v>
      </c>
      <c r="D282" s="13">
        <v>-385961.53</v>
      </c>
      <c r="E282" s="13">
        <v>-237231.73</v>
      </c>
      <c r="F282" s="13">
        <v>-85463.01</v>
      </c>
      <c r="G282" s="13">
        <v>-15664.56</v>
      </c>
      <c r="H282" s="13">
        <v>-1454675.4</v>
      </c>
    </row>
    <row r="283" spans="1:8" s="13" customFormat="1" x14ac:dyDescent="0.25">
      <c r="A283" s="7">
        <v>394000</v>
      </c>
      <c r="B283" s="12" t="s">
        <v>377</v>
      </c>
      <c r="C283" s="13">
        <v>-3333006.98</v>
      </c>
      <c r="D283" s="13">
        <v>-1634691.62</v>
      </c>
      <c r="E283" s="13">
        <v>-2101109.67</v>
      </c>
      <c r="F283" s="13">
        <v>-777766.89</v>
      </c>
      <c r="G283" s="13">
        <v>-1386574.01</v>
      </c>
      <c r="H283" s="13">
        <v>-9233149.1699999999</v>
      </c>
    </row>
    <row r="284" spans="1:8" s="13" customFormat="1" x14ac:dyDescent="0.25">
      <c r="A284" s="7">
        <v>394100</v>
      </c>
      <c r="B284" s="12" t="s">
        <v>378</v>
      </c>
      <c r="C284" s="13">
        <v>-16725.87</v>
      </c>
      <c r="D284" s="13">
        <v>-7657.64</v>
      </c>
      <c r="E284" s="13">
        <v>0</v>
      </c>
      <c r="F284" s="13">
        <v>0</v>
      </c>
      <c r="G284" s="13">
        <v>0</v>
      </c>
      <c r="H284" s="13">
        <v>-24383.51</v>
      </c>
    </row>
    <row r="285" spans="1:8" s="13" customFormat="1" x14ac:dyDescent="0.25">
      <c r="A285" s="7" t="s">
        <v>163</v>
      </c>
      <c r="B285" s="12" t="s">
        <v>379</v>
      </c>
      <c r="C285" s="13">
        <v>-713836.62</v>
      </c>
      <c r="D285" s="13">
        <v>-241100.98</v>
      </c>
      <c r="E285" s="13">
        <v>-147611.94</v>
      </c>
      <c r="F285" s="13">
        <v>-55895.35</v>
      </c>
      <c r="G285" s="13">
        <v>-109256.62</v>
      </c>
      <c r="H285" s="13">
        <v>-1267701.51</v>
      </c>
    </row>
    <row r="286" spans="1:8" s="13" customFormat="1" x14ac:dyDescent="0.25">
      <c r="A286" s="7" t="s">
        <v>164</v>
      </c>
      <c r="B286" s="12" t="s">
        <v>380</v>
      </c>
      <c r="C286" s="13">
        <v>-11162023.58</v>
      </c>
      <c r="D286" s="13">
        <v>-7198720.7999999998</v>
      </c>
      <c r="E286" s="13">
        <v>-1979757.96</v>
      </c>
      <c r="F286" s="13">
        <v>-727140.78</v>
      </c>
      <c r="G286" s="13">
        <v>-78321.490000000005</v>
      </c>
      <c r="H286" s="13">
        <v>-21145964.609999999</v>
      </c>
    </row>
    <row r="287" spans="1:8" s="13" customFormat="1" x14ac:dyDescent="0.25">
      <c r="A287" s="7" t="s">
        <v>165</v>
      </c>
      <c r="B287" s="12" t="s">
        <v>381</v>
      </c>
      <c r="C287" s="13">
        <v>-38037613.530000001</v>
      </c>
      <c r="D287" s="13">
        <v>-18607382.649999999</v>
      </c>
      <c r="E287" s="13">
        <v>-4208927.0999999996</v>
      </c>
      <c r="F287" s="13">
        <v>-2149162.73</v>
      </c>
      <c r="G287" s="13">
        <v>-2619188.29</v>
      </c>
      <c r="H287" s="13">
        <v>-65622274.299999997</v>
      </c>
    </row>
    <row r="288" spans="1:8" s="13" customFormat="1" x14ac:dyDescent="0.25">
      <c r="A288" s="7">
        <v>398000</v>
      </c>
      <c r="B288" s="12" t="s">
        <v>382</v>
      </c>
      <c r="C288" s="13">
        <v>-288425.62</v>
      </c>
      <c r="D288" s="13">
        <v>-137647.9</v>
      </c>
      <c r="E288" s="13">
        <v>-73012.61</v>
      </c>
      <c r="F288" s="13">
        <v>-29127.31</v>
      </c>
      <c r="G288" s="13">
        <v>-46717.31</v>
      </c>
      <c r="H288" s="13">
        <v>-574930.75</v>
      </c>
    </row>
    <row r="289" spans="1:8" s="13" customFormat="1" x14ac:dyDescent="0.25">
      <c r="A289" s="7" t="s">
        <v>601</v>
      </c>
      <c r="B289" s="17" t="s">
        <v>383</v>
      </c>
      <c r="C289" s="18">
        <v>-97580703.079999998</v>
      </c>
      <c r="D289" s="18">
        <v>-49088402.409999996</v>
      </c>
      <c r="E289" s="18">
        <v>-24231453.77</v>
      </c>
      <c r="F289" s="18">
        <v>-9472421.4100000001</v>
      </c>
      <c r="G289" s="18">
        <v>-11780342.289999999</v>
      </c>
      <c r="H289" s="18">
        <v>-192153322.96000001</v>
      </c>
    </row>
    <row r="290" spans="1:8" s="15" customFormat="1" x14ac:dyDescent="0.25">
      <c r="A290" s="7" t="s">
        <v>601</v>
      </c>
      <c r="B290" s="14" t="s">
        <v>384</v>
      </c>
      <c r="C290" s="15">
        <v>97580703.079999998</v>
      </c>
      <c r="D290" s="15">
        <v>49088402.409999996</v>
      </c>
      <c r="E290" s="15">
        <v>24231453.77</v>
      </c>
      <c r="F290" s="15">
        <v>9472421.4100000001</v>
      </c>
      <c r="G290" s="15">
        <v>11780342.289999999</v>
      </c>
      <c r="H290" s="15">
        <v>192153322.96000001</v>
      </c>
    </row>
    <row r="291" spans="1:8" s="13" customFormat="1" x14ac:dyDescent="0.25">
      <c r="A291" s="7">
        <v>399100</v>
      </c>
      <c r="B291" s="12" t="s">
        <v>385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</row>
    <row r="292" spans="1:8" s="13" customFormat="1" x14ac:dyDescent="0.25">
      <c r="A292" s="7" t="s">
        <v>601</v>
      </c>
      <c r="B292" s="17" t="s">
        <v>386</v>
      </c>
      <c r="C292" s="13">
        <v>-97580703.079999998</v>
      </c>
      <c r="D292" s="13">
        <v>-49088402.409999996</v>
      </c>
      <c r="E292" s="13">
        <v>-24231453.77</v>
      </c>
      <c r="F292" s="13">
        <v>-9472421.4100000001</v>
      </c>
      <c r="G292" s="13">
        <v>-11780342.289999999</v>
      </c>
      <c r="H292" s="13">
        <v>-192153322.96000001</v>
      </c>
    </row>
    <row r="293" spans="1:8" x14ac:dyDescent="0.25">
      <c r="B293" s="9" t="s">
        <v>5</v>
      </c>
    </row>
    <row r="294" spans="1:8" s="13" customFormat="1" x14ac:dyDescent="0.25">
      <c r="A294" s="7" t="s">
        <v>603</v>
      </c>
      <c r="B294" s="17" t="s">
        <v>387</v>
      </c>
      <c r="C294" s="18">
        <v>-962154769.22000003</v>
      </c>
      <c r="D294" s="18">
        <v>-539713433.88999999</v>
      </c>
      <c r="E294" s="18">
        <v>-184205478.94999999</v>
      </c>
      <c r="F294" s="18">
        <v>-94412774.209999993</v>
      </c>
      <c r="G294" s="18">
        <v>-124733988.7</v>
      </c>
      <c r="H294" s="18">
        <v>-1905220444.97</v>
      </c>
    </row>
    <row r="295" spans="1:8" s="15" customFormat="1" x14ac:dyDescent="0.25">
      <c r="A295" s="7" t="s">
        <v>605</v>
      </c>
      <c r="B295" s="14" t="s">
        <v>388</v>
      </c>
      <c r="C295" s="15">
        <v>962154769.22000003</v>
      </c>
      <c r="D295" s="15">
        <v>539713433.88999999</v>
      </c>
      <c r="E295" s="15">
        <v>184205478.94999999</v>
      </c>
      <c r="F295" s="15">
        <v>94412774.209999993</v>
      </c>
      <c r="G295" s="15">
        <v>124733988.7</v>
      </c>
      <c r="H295" s="15">
        <v>1905220444.97</v>
      </c>
    </row>
    <row r="296" spans="1:8" s="13" customFormat="1" x14ac:dyDescent="0.25">
      <c r="A296" s="7" t="s">
        <v>605</v>
      </c>
      <c r="B296" s="17" t="s">
        <v>389</v>
      </c>
      <c r="C296" s="13">
        <v>-962832885.99000001</v>
      </c>
      <c r="D296" s="13">
        <v>-540072351.48000002</v>
      </c>
      <c r="E296" s="13">
        <v>-184205478.94999999</v>
      </c>
      <c r="F296" s="13">
        <v>-94412774.209999993</v>
      </c>
      <c r="G296" s="13">
        <v>-124733988.7</v>
      </c>
      <c r="H296" s="13">
        <v>-1906257479.3299999</v>
      </c>
    </row>
    <row r="297" spans="1:8" x14ac:dyDescent="0.25">
      <c r="B297" s="9" t="s">
        <v>390</v>
      </c>
    </row>
    <row r="298" spans="1:8" x14ac:dyDescent="0.25">
      <c r="B298" s="16" t="s">
        <v>391</v>
      </c>
    </row>
    <row r="299" spans="1:8" x14ac:dyDescent="0.25">
      <c r="B299" s="9" t="s">
        <v>392</v>
      </c>
    </row>
    <row r="300" spans="1:8" x14ac:dyDescent="0.25">
      <c r="A300" s="7" t="s">
        <v>607</v>
      </c>
      <c r="B300" s="16" t="s">
        <v>393</v>
      </c>
    </row>
    <row r="301" spans="1:8" s="13" customFormat="1" x14ac:dyDescent="0.25">
      <c r="A301" s="7">
        <v>302000</v>
      </c>
      <c r="B301" s="12" t="s">
        <v>394</v>
      </c>
      <c r="C301" s="13">
        <v>-8050209.5800000001</v>
      </c>
      <c r="D301" s="13">
        <v>-4145639.24</v>
      </c>
      <c r="E301" s="13">
        <v>0</v>
      </c>
      <c r="F301" s="13">
        <v>0</v>
      </c>
      <c r="G301" s="13">
        <v>0</v>
      </c>
      <c r="H301" s="13">
        <v>-12195848.82</v>
      </c>
    </row>
    <row r="302" spans="1:8" s="13" customFormat="1" x14ac:dyDescent="0.25">
      <c r="A302" s="7">
        <v>303000</v>
      </c>
      <c r="B302" s="12" t="s">
        <v>395</v>
      </c>
      <c r="C302" s="13">
        <v>-2814682.63</v>
      </c>
      <c r="D302" s="13">
        <v>-1359365.71</v>
      </c>
      <c r="E302" s="13">
        <v>-699112.6</v>
      </c>
      <c r="F302" s="13">
        <v>-286623.67</v>
      </c>
      <c r="G302" s="13">
        <v>-388951.48</v>
      </c>
      <c r="H302" s="13">
        <v>-5548736.0899999999</v>
      </c>
    </row>
    <row r="303" spans="1:8" s="13" customFormat="1" x14ac:dyDescent="0.25">
      <c r="A303" s="7">
        <v>303100</v>
      </c>
      <c r="B303" s="12" t="s">
        <v>396</v>
      </c>
      <c r="C303" s="13">
        <v>-21215377.109999999</v>
      </c>
      <c r="D303" s="13">
        <v>-8777686.5399999991</v>
      </c>
      <c r="E303" s="13">
        <v>-5305206.24</v>
      </c>
      <c r="F303" s="13">
        <v>-2041848.35</v>
      </c>
      <c r="G303" s="13">
        <v>-3327770.24</v>
      </c>
      <c r="H303" s="13">
        <v>-40667888.479999997</v>
      </c>
    </row>
    <row r="304" spans="1:8" s="13" customFormat="1" x14ac:dyDescent="0.25">
      <c r="A304" s="7">
        <v>303110</v>
      </c>
      <c r="B304" s="12" t="s">
        <v>397</v>
      </c>
      <c r="C304" s="13">
        <v>-955702.3</v>
      </c>
      <c r="D304" s="13">
        <v>-437551.29</v>
      </c>
      <c r="E304" s="13">
        <v>-295023.18</v>
      </c>
      <c r="F304" s="13">
        <v>-113189.1</v>
      </c>
      <c r="G304" s="13">
        <v>-185065.24</v>
      </c>
      <c r="H304" s="13">
        <v>-1986531.11</v>
      </c>
    </row>
    <row r="305" spans="1:8" s="13" customFormat="1" x14ac:dyDescent="0.25">
      <c r="A305" s="7">
        <v>303115</v>
      </c>
      <c r="B305" s="12" t="s">
        <v>398</v>
      </c>
      <c r="C305" s="13">
        <v>-13220556.07</v>
      </c>
      <c r="D305" s="13">
        <v>-6052796.3200000003</v>
      </c>
      <c r="E305" s="13">
        <v>-4081156.28</v>
      </c>
      <c r="F305" s="13">
        <v>-1565783.45</v>
      </c>
      <c r="G305" s="13">
        <v>-2560070.59</v>
      </c>
      <c r="H305" s="13">
        <v>-27480362.710000001</v>
      </c>
    </row>
    <row r="306" spans="1:8" s="13" customFormat="1" x14ac:dyDescent="0.25">
      <c r="A306" s="7">
        <v>303120</v>
      </c>
      <c r="B306" s="12" t="s">
        <v>399</v>
      </c>
      <c r="C306" s="13">
        <v>-1396351.93</v>
      </c>
      <c r="D306" s="13">
        <v>-639294.88</v>
      </c>
      <c r="E306" s="13">
        <v>-431050.74</v>
      </c>
      <c r="F306" s="13">
        <v>-165377.67000000001</v>
      </c>
      <c r="G306" s="13">
        <v>-270394.03999999998</v>
      </c>
      <c r="H306" s="13">
        <v>-2902469.26</v>
      </c>
    </row>
    <row r="307" spans="1:8" s="13" customFormat="1" x14ac:dyDescent="0.25">
      <c r="A307" s="7">
        <v>303121</v>
      </c>
      <c r="B307" s="12" t="s">
        <v>400</v>
      </c>
      <c r="C307" s="13">
        <v>-918318.48</v>
      </c>
      <c r="D307" s="13">
        <v>-112260.68</v>
      </c>
      <c r="E307" s="13">
        <v>-268711.36</v>
      </c>
      <c r="F307" s="13">
        <v>-29040.45</v>
      </c>
      <c r="G307" s="13">
        <v>-47481.4</v>
      </c>
      <c r="H307" s="13">
        <v>-1375812.3699999901</v>
      </c>
    </row>
    <row r="308" spans="1:8" s="13" customFormat="1" x14ac:dyDescent="0.25">
      <c r="A308" s="7" t="s">
        <v>601</v>
      </c>
      <c r="B308" s="17" t="s">
        <v>401</v>
      </c>
      <c r="C308" s="18">
        <v>-48571198.100000001</v>
      </c>
      <c r="D308" s="18">
        <v>-21524594.66</v>
      </c>
      <c r="E308" s="18">
        <v>-11080260.4</v>
      </c>
      <c r="F308" s="18">
        <v>-4201862.6900000004</v>
      </c>
      <c r="G308" s="18">
        <v>-6779732.9900000002</v>
      </c>
      <c r="H308" s="18">
        <v>-92157648.840000004</v>
      </c>
    </row>
    <row r="309" spans="1:8" x14ac:dyDescent="0.25">
      <c r="B309" s="9" t="s">
        <v>4</v>
      </c>
    </row>
    <row r="310" spans="1:8" x14ac:dyDescent="0.25">
      <c r="A310" s="7" t="s">
        <v>607</v>
      </c>
      <c r="B310" s="16" t="s">
        <v>402</v>
      </c>
    </row>
    <row r="311" spans="1:8" s="13" customFormat="1" x14ac:dyDescent="0.25">
      <c r="A311" s="7">
        <v>352100</v>
      </c>
      <c r="B311" s="12" t="s">
        <v>403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</row>
    <row r="312" spans="1:8" s="13" customFormat="1" x14ac:dyDescent="0.25">
      <c r="A312" s="7" t="s">
        <v>601</v>
      </c>
      <c r="B312" s="17" t="s">
        <v>404</v>
      </c>
      <c r="C312" s="18">
        <v>0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</row>
    <row r="313" spans="1:8" x14ac:dyDescent="0.25">
      <c r="B313" s="9" t="s">
        <v>405</v>
      </c>
    </row>
    <row r="314" spans="1:8" x14ac:dyDescent="0.25">
      <c r="A314" s="7" t="s">
        <v>607</v>
      </c>
      <c r="B314" s="16" t="s">
        <v>406</v>
      </c>
    </row>
    <row r="315" spans="1:8" s="13" customFormat="1" x14ac:dyDescent="0.25">
      <c r="A315" s="7">
        <v>390200</v>
      </c>
      <c r="B315" s="12" t="s">
        <v>407</v>
      </c>
      <c r="C315" s="13">
        <v>-99433.03</v>
      </c>
      <c r="D315" s="13">
        <v>-45523.65</v>
      </c>
      <c r="E315" s="13">
        <v>0</v>
      </c>
      <c r="F315" s="13">
        <v>0</v>
      </c>
      <c r="G315" s="13">
        <v>0</v>
      </c>
      <c r="H315" s="13">
        <v>-144956.68</v>
      </c>
    </row>
    <row r="316" spans="1:8" s="13" customFormat="1" x14ac:dyDescent="0.25">
      <c r="A316" s="7">
        <v>396200</v>
      </c>
      <c r="B316" s="12" t="s">
        <v>408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</row>
    <row r="317" spans="1:8" s="13" customFormat="1" x14ac:dyDescent="0.25">
      <c r="A317" s="7" t="s">
        <v>601</v>
      </c>
      <c r="B317" s="17" t="s">
        <v>409</v>
      </c>
      <c r="C317" s="18">
        <v>-99433.03</v>
      </c>
      <c r="D317" s="18">
        <v>-45523.65</v>
      </c>
      <c r="E317" s="18">
        <v>0</v>
      </c>
      <c r="F317" s="18">
        <v>0</v>
      </c>
      <c r="G317" s="18">
        <v>0</v>
      </c>
      <c r="H317" s="18">
        <v>-144956.68</v>
      </c>
    </row>
    <row r="318" spans="1:8" x14ac:dyDescent="0.25">
      <c r="B318" s="9" t="s">
        <v>410</v>
      </c>
    </row>
    <row r="319" spans="1:8" s="13" customFormat="1" x14ac:dyDescent="0.25">
      <c r="A319" s="7" t="s">
        <v>606</v>
      </c>
      <c r="B319" s="17" t="s">
        <v>411</v>
      </c>
      <c r="C319" s="18">
        <v>-48670631.130000003</v>
      </c>
      <c r="D319" s="18">
        <v>-21570118.309999999</v>
      </c>
      <c r="E319" s="18">
        <v>-11080260.4</v>
      </c>
      <c r="F319" s="18">
        <v>-4201862.6900000004</v>
      </c>
      <c r="G319" s="18">
        <v>-6779732.9900000002</v>
      </c>
      <c r="H319" s="18">
        <v>-92302605.519999996</v>
      </c>
    </row>
    <row r="320" spans="1:8" s="15" customFormat="1" x14ac:dyDescent="0.25">
      <c r="A320" s="7" t="s">
        <v>608</v>
      </c>
      <c r="B320" s="14" t="s">
        <v>412</v>
      </c>
      <c r="C320" s="15">
        <v>48670631.130000003</v>
      </c>
      <c r="D320" s="15">
        <v>21570118.309999999</v>
      </c>
      <c r="E320" s="15">
        <v>11080260.4</v>
      </c>
      <c r="F320" s="15">
        <v>4201862.6900000004</v>
      </c>
      <c r="G320" s="15">
        <v>6779732.9900000002</v>
      </c>
      <c r="H320" s="15">
        <v>92302605.519999996</v>
      </c>
    </row>
    <row r="321" spans="1:8" x14ac:dyDescent="0.25">
      <c r="B321" s="9" t="s">
        <v>413</v>
      </c>
    </row>
    <row r="322" spans="1:8" s="13" customFormat="1" x14ac:dyDescent="0.25">
      <c r="A322" s="7" t="s">
        <v>601</v>
      </c>
      <c r="B322" s="17" t="s">
        <v>414</v>
      </c>
      <c r="C322" s="18">
        <v>-1010825400.35</v>
      </c>
      <c r="D322" s="18">
        <v>-561283552.20000005</v>
      </c>
      <c r="E322" s="18">
        <v>-195285739.34999999</v>
      </c>
      <c r="F322" s="18">
        <v>-98614636.900000006</v>
      </c>
      <c r="G322" s="18">
        <v>-131513721.69</v>
      </c>
      <c r="H322" s="18">
        <v>-1997523050.49</v>
      </c>
    </row>
    <row r="323" spans="1:8" s="15" customFormat="1" x14ac:dyDescent="0.25">
      <c r="A323" s="7" t="s">
        <v>601</v>
      </c>
      <c r="B323" s="14" t="s">
        <v>415</v>
      </c>
      <c r="C323" s="15">
        <v>1010825400.35</v>
      </c>
      <c r="D323" s="15">
        <v>561283552.20000005</v>
      </c>
      <c r="E323" s="15">
        <v>195285739.34999999</v>
      </c>
      <c r="F323" s="15">
        <v>98614636.900000006</v>
      </c>
      <c r="G323" s="15">
        <v>131513721.69</v>
      </c>
      <c r="H323" s="15">
        <v>1997523050.49</v>
      </c>
    </row>
    <row r="324" spans="1:8" x14ac:dyDescent="0.25">
      <c r="B324" s="9" t="s">
        <v>416</v>
      </c>
    </row>
    <row r="325" spans="1:8" s="13" customFormat="1" x14ac:dyDescent="0.25">
      <c r="A325" s="7" t="s">
        <v>599</v>
      </c>
      <c r="B325" s="17" t="s">
        <v>417</v>
      </c>
      <c r="C325" s="18">
        <v>2040492276.78</v>
      </c>
      <c r="D325" s="18">
        <v>1009081267.5599999</v>
      </c>
      <c r="E325" s="18">
        <v>455148628.89999998</v>
      </c>
      <c r="F325" s="18">
        <v>198295545.38</v>
      </c>
      <c r="G325" s="18">
        <v>332096385.85000002</v>
      </c>
      <c r="H325" s="18">
        <v>4035114104.4699998</v>
      </c>
    </row>
    <row r="326" spans="1:8" x14ac:dyDescent="0.25">
      <c r="B326" s="9" t="s">
        <v>418</v>
      </c>
    </row>
    <row r="327" spans="1:8" x14ac:dyDescent="0.25">
      <c r="A327" s="7" t="s">
        <v>610</v>
      </c>
      <c r="B327" s="16" t="s">
        <v>419</v>
      </c>
    </row>
    <row r="328" spans="1:8" s="13" customFormat="1" x14ac:dyDescent="0.25">
      <c r="A328" s="7" t="s">
        <v>611</v>
      </c>
      <c r="B328" s="12" t="s">
        <v>420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</row>
    <row r="329" spans="1:8" s="13" customFormat="1" x14ac:dyDescent="0.25">
      <c r="A329" s="7" t="s">
        <v>169</v>
      </c>
      <c r="B329" s="12" t="s">
        <v>421</v>
      </c>
      <c r="C329" s="13">
        <v>-410498942.70999998</v>
      </c>
      <c r="D329" s="13">
        <v>-201423489.11000001</v>
      </c>
      <c r="E329" s="13">
        <v>-89859667.480000004</v>
      </c>
      <c r="F329" s="13">
        <v>-38465259.030000001</v>
      </c>
      <c r="G329" s="13">
        <v>-72636116.099999994</v>
      </c>
      <c r="H329" s="13">
        <v>-812883474.42999995</v>
      </c>
    </row>
    <row r="330" spans="1:8" s="13" customFormat="1" x14ac:dyDescent="0.25">
      <c r="A330" s="7" t="s">
        <v>169</v>
      </c>
      <c r="B330" s="12" t="s">
        <v>422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</row>
    <row r="331" spans="1:8" s="13" customFormat="1" x14ac:dyDescent="0.25">
      <c r="A331" s="7" t="s">
        <v>169</v>
      </c>
      <c r="B331" s="12" t="s">
        <v>423</v>
      </c>
      <c r="C331" s="13">
        <v>42178.89</v>
      </c>
      <c r="D331" s="13">
        <v>22324.69</v>
      </c>
      <c r="E331" s="13">
        <v>0</v>
      </c>
      <c r="F331" s="13">
        <v>0</v>
      </c>
      <c r="G331" s="13">
        <v>0</v>
      </c>
      <c r="H331" s="13">
        <v>64503.58</v>
      </c>
    </row>
    <row r="332" spans="1:8" s="13" customFormat="1" x14ac:dyDescent="0.25">
      <c r="A332" s="7" t="s">
        <v>169</v>
      </c>
      <c r="B332" s="12" t="s">
        <v>424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</row>
    <row r="333" spans="1:8" s="13" customFormat="1" x14ac:dyDescent="0.25">
      <c r="A333" s="7" t="s">
        <v>169</v>
      </c>
      <c r="B333" s="12" t="s">
        <v>425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</row>
    <row r="334" spans="1:8" s="13" customFormat="1" x14ac:dyDescent="0.25">
      <c r="A334" s="7" t="s">
        <v>169</v>
      </c>
      <c r="B334" s="12" t="s">
        <v>426</v>
      </c>
      <c r="C334" s="13">
        <v>162976.03</v>
      </c>
      <c r="D334" s="13">
        <v>86260.9</v>
      </c>
      <c r="E334" s="13">
        <v>0</v>
      </c>
      <c r="F334" s="13">
        <v>0</v>
      </c>
      <c r="G334" s="13">
        <v>0</v>
      </c>
      <c r="H334" s="13">
        <v>249236.93</v>
      </c>
    </row>
    <row r="335" spans="1:8" s="13" customFormat="1" x14ac:dyDescent="0.25">
      <c r="A335" s="7" t="s">
        <v>169</v>
      </c>
      <c r="B335" s="12" t="s">
        <v>427</v>
      </c>
      <c r="C335" s="13">
        <v>-4254119.83</v>
      </c>
      <c r="D335" s="13">
        <v>-2251645.3199999998</v>
      </c>
      <c r="E335" s="13">
        <v>0</v>
      </c>
      <c r="F335" s="13">
        <v>0</v>
      </c>
      <c r="G335" s="13">
        <v>0</v>
      </c>
      <c r="H335" s="13">
        <v>-6505765.1500000004</v>
      </c>
    </row>
    <row r="336" spans="1:8" s="13" customFormat="1" x14ac:dyDescent="0.25">
      <c r="A336" s="7" t="s">
        <v>169</v>
      </c>
      <c r="B336" s="12" t="s">
        <v>428</v>
      </c>
      <c r="C336" s="13">
        <v>-127972.96</v>
      </c>
      <c r="D336" s="13">
        <v>-58590.14</v>
      </c>
      <c r="E336" s="13">
        <v>-39504.97</v>
      </c>
      <c r="F336" s="13">
        <v>-15156.54</v>
      </c>
      <c r="G336" s="13">
        <v>-24781.09</v>
      </c>
      <c r="H336" s="13">
        <v>-266005.7</v>
      </c>
    </row>
    <row r="337" spans="1:8" s="13" customFormat="1" x14ac:dyDescent="0.25">
      <c r="A337" s="7" t="s">
        <v>169</v>
      </c>
      <c r="B337" s="12" t="s">
        <v>429</v>
      </c>
      <c r="C337" s="13">
        <v>-885415.76</v>
      </c>
      <c r="D337" s="13">
        <v>-437858.08</v>
      </c>
      <c r="E337" s="13">
        <v>-270054.65999999997</v>
      </c>
      <c r="F337" s="13">
        <v>-117654.1</v>
      </c>
      <c r="G337" s="13">
        <v>-175769.86</v>
      </c>
      <c r="H337" s="13">
        <v>-1886752.46</v>
      </c>
    </row>
    <row r="338" spans="1:8" s="13" customFormat="1" x14ac:dyDescent="0.25">
      <c r="A338" s="7" t="s">
        <v>601</v>
      </c>
      <c r="B338" s="17" t="s">
        <v>430</v>
      </c>
      <c r="C338" s="18">
        <v>-415561296.33999997</v>
      </c>
      <c r="D338" s="18">
        <v>-204062997.06</v>
      </c>
      <c r="E338" s="18">
        <v>-90169227.109999999</v>
      </c>
      <c r="F338" s="18">
        <v>-38598069.670000002</v>
      </c>
      <c r="G338" s="18">
        <v>-72836667.049999997</v>
      </c>
      <c r="H338" s="18">
        <v>-821228257.22999895</v>
      </c>
    </row>
    <row r="339" spans="1:8" s="15" customFormat="1" x14ac:dyDescent="0.25">
      <c r="A339" s="7" t="s">
        <v>169</v>
      </c>
      <c r="B339" s="14" t="s">
        <v>431</v>
      </c>
      <c r="C339" s="15">
        <v>415561296.33999997</v>
      </c>
      <c r="D339" s="15">
        <v>204062997.06</v>
      </c>
      <c r="E339" s="15">
        <v>90169227.109999999</v>
      </c>
      <c r="F339" s="15">
        <v>38598069.670000002</v>
      </c>
      <c r="G339" s="15">
        <v>72836667.049999997</v>
      </c>
      <c r="H339" s="15">
        <v>821228257.22999895</v>
      </c>
    </row>
    <row r="340" spans="1:8" x14ac:dyDescent="0.25">
      <c r="B340" s="9" t="s">
        <v>3</v>
      </c>
    </row>
    <row r="341" spans="1:8" s="13" customFormat="1" x14ac:dyDescent="0.25">
      <c r="A341" s="7" t="s">
        <v>599</v>
      </c>
      <c r="B341" s="17" t="s">
        <v>432</v>
      </c>
      <c r="C341" s="18">
        <v>1624930980.4400001</v>
      </c>
      <c r="D341" s="18">
        <v>805018270.5</v>
      </c>
      <c r="E341" s="18">
        <v>364979401.79000002</v>
      </c>
      <c r="F341" s="18">
        <v>159697475.71000001</v>
      </c>
      <c r="G341" s="18">
        <v>259259718.80000001</v>
      </c>
      <c r="H341" s="18">
        <v>3213885847.2399998</v>
      </c>
    </row>
    <row r="342" spans="1:8" x14ac:dyDescent="0.25">
      <c r="B342" s="9" t="s">
        <v>2</v>
      </c>
    </row>
    <row r="343" spans="1:8" x14ac:dyDescent="0.25">
      <c r="A343" s="7" t="s">
        <v>612</v>
      </c>
      <c r="B343" s="16" t="s">
        <v>433</v>
      </c>
    </row>
    <row r="344" spans="1:8" x14ac:dyDescent="0.25">
      <c r="B344" s="9" t="s">
        <v>1</v>
      </c>
    </row>
    <row r="345" spans="1:8" x14ac:dyDescent="0.25">
      <c r="B345" s="16" t="s">
        <v>434</v>
      </c>
    </row>
    <row r="346" spans="1:8" x14ac:dyDescent="0.25">
      <c r="B346" s="9" t="s">
        <v>435</v>
      </c>
    </row>
    <row r="347" spans="1:8" x14ac:dyDescent="0.25">
      <c r="A347" s="7" t="s">
        <v>613</v>
      </c>
      <c r="B347" s="16" t="s">
        <v>436</v>
      </c>
    </row>
    <row r="348" spans="1:8" x14ac:dyDescent="0.25">
      <c r="B348" s="9" t="s">
        <v>437</v>
      </c>
    </row>
    <row r="349" spans="1:8" x14ac:dyDescent="0.25">
      <c r="A349" s="7" t="s">
        <v>613</v>
      </c>
      <c r="B349" s="19" t="s">
        <v>438</v>
      </c>
    </row>
    <row r="350" spans="1:8" s="13" customFormat="1" x14ac:dyDescent="0.25">
      <c r="A350" s="7" t="s">
        <v>145</v>
      </c>
      <c r="B350" s="12" t="s">
        <v>439</v>
      </c>
      <c r="C350" s="13">
        <v>1404.89</v>
      </c>
      <c r="D350" s="13">
        <v>743.59</v>
      </c>
      <c r="E350" s="13">
        <v>0</v>
      </c>
      <c r="F350" s="13">
        <v>0</v>
      </c>
      <c r="G350" s="13">
        <v>0</v>
      </c>
      <c r="H350" s="13">
        <v>2148.48</v>
      </c>
    </row>
    <row r="351" spans="1:8" s="13" customFormat="1" x14ac:dyDescent="0.25">
      <c r="A351" s="7" t="s">
        <v>146</v>
      </c>
      <c r="B351" s="12" t="s">
        <v>440</v>
      </c>
      <c r="C351" s="13">
        <v>1456571.27</v>
      </c>
      <c r="D351" s="13">
        <v>770942.52</v>
      </c>
      <c r="E351" s="13">
        <v>0</v>
      </c>
      <c r="F351" s="13">
        <v>0</v>
      </c>
      <c r="G351" s="13">
        <v>0</v>
      </c>
      <c r="H351" s="13">
        <v>2227513.79</v>
      </c>
    </row>
    <row r="352" spans="1:8" s="13" customFormat="1" x14ac:dyDescent="0.25">
      <c r="A352" s="7">
        <v>312000</v>
      </c>
      <c r="B352" s="12" t="s">
        <v>441</v>
      </c>
      <c r="C352" s="13">
        <v>2390446.04</v>
      </c>
      <c r="D352" s="13">
        <v>1265229.2</v>
      </c>
      <c r="E352" s="13">
        <v>0</v>
      </c>
      <c r="F352" s="13">
        <v>0</v>
      </c>
      <c r="G352" s="13">
        <v>0</v>
      </c>
      <c r="H352" s="13">
        <v>3655675.24</v>
      </c>
    </row>
    <row r="353" spans="1:8" s="13" customFormat="1" x14ac:dyDescent="0.25">
      <c r="A353" s="7">
        <v>313000</v>
      </c>
      <c r="B353" s="12" t="s">
        <v>442</v>
      </c>
      <c r="C353" s="13">
        <v>129.32</v>
      </c>
      <c r="D353" s="13">
        <v>68.44</v>
      </c>
      <c r="E353" s="13">
        <v>0</v>
      </c>
      <c r="F353" s="13">
        <v>0</v>
      </c>
      <c r="G353" s="13">
        <v>0</v>
      </c>
      <c r="H353" s="13">
        <v>197.76</v>
      </c>
    </row>
    <row r="354" spans="1:8" s="13" customFormat="1" x14ac:dyDescent="0.25">
      <c r="A354" s="7">
        <v>314000</v>
      </c>
      <c r="B354" s="12" t="s">
        <v>443</v>
      </c>
      <c r="C354" s="13">
        <v>1063350.92</v>
      </c>
      <c r="D354" s="13">
        <v>562816.56000000006</v>
      </c>
      <c r="E354" s="13">
        <v>0</v>
      </c>
      <c r="F354" s="13">
        <v>0</v>
      </c>
      <c r="G354" s="13">
        <v>0</v>
      </c>
      <c r="H354" s="13">
        <v>1626167.48</v>
      </c>
    </row>
    <row r="355" spans="1:8" s="13" customFormat="1" x14ac:dyDescent="0.25">
      <c r="A355" s="7">
        <v>315000</v>
      </c>
      <c r="B355" s="12" t="s">
        <v>444</v>
      </c>
      <c r="C355" s="13">
        <v>317406.40999999997</v>
      </c>
      <c r="D355" s="13">
        <v>167998.71</v>
      </c>
      <c r="E355" s="13">
        <v>0</v>
      </c>
      <c r="F355" s="13">
        <v>0</v>
      </c>
      <c r="G355" s="13">
        <v>0</v>
      </c>
      <c r="H355" s="13">
        <v>485405.12</v>
      </c>
    </row>
    <row r="356" spans="1:8" s="13" customFormat="1" x14ac:dyDescent="0.25">
      <c r="A356" s="7">
        <v>316000</v>
      </c>
      <c r="B356" s="12" t="s">
        <v>445</v>
      </c>
      <c r="C356" s="13">
        <v>183819.54</v>
      </c>
      <c r="D356" s="13">
        <v>97293.08</v>
      </c>
      <c r="E356" s="13">
        <v>0</v>
      </c>
      <c r="F356" s="13">
        <v>0</v>
      </c>
      <c r="G356" s="13">
        <v>0</v>
      </c>
      <c r="H356" s="13">
        <v>281112.62</v>
      </c>
    </row>
    <row r="357" spans="1:8" s="13" customFormat="1" x14ac:dyDescent="0.25">
      <c r="A357" s="7" t="s">
        <v>604</v>
      </c>
      <c r="B357" s="20" t="s">
        <v>446</v>
      </c>
      <c r="C357" s="13">
        <v>5413128.3899999997</v>
      </c>
      <c r="D357" s="13">
        <v>2865092.1</v>
      </c>
      <c r="E357" s="13">
        <v>0</v>
      </c>
      <c r="F357" s="13">
        <v>0</v>
      </c>
      <c r="G357" s="13">
        <v>0</v>
      </c>
      <c r="H357" s="13">
        <v>8278220.4900000002</v>
      </c>
    </row>
    <row r="358" spans="1:8" x14ac:dyDescent="0.25">
      <c r="B358" s="9" t="s">
        <v>447</v>
      </c>
    </row>
    <row r="359" spans="1:8" x14ac:dyDescent="0.25">
      <c r="A359" s="7" t="s">
        <v>613</v>
      </c>
      <c r="B359" s="19" t="s">
        <v>448</v>
      </c>
    </row>
    <row r="360" spans="1:8" s="13" customFormat="1" x14ac:dyDescent="0.25">
      <c r="A360" s="7" t="s">
        <v>147</v>
      </c>
      <c r="B360" s="12" t="s">
        <v>449</v>
      </c>
      <c r="C360" s="13">
        <v>582514.48</v>
      </c>
      <c r="D360" s="13">
        <v>308316.65999999997</v>
      </c>
      <c r="E360" s="13">
        <v>0</v>
      </c>
      <c r="F360" s="13">
        <v>0</v>
      </c>
      <c r="G360" s="13">
        <v>0</v>
      </c>
      <c r="H360" s="13">
        <v>890831.13999999897</v>
      </c>
    </row>
    <row r="361" spans="1:8" s="13" customFormat="1" x14ac:dyDescent="0.25">
      <c r="A361" s="7" t="s">
        <v>148</v>
      </c>
      <c r="B361" s="12" t="s">
        <v>450</v>
      </c>
      <c r="C361" s="13">
        <v>956203.94</v>
      </c>
      <c r="D361" s="13">
        <v>506105.19</v>
      </c>
      <c r="E361" s="13">
        <v>0</v>
      </c>
      <c r="F361" s="13">
        <v>0</v>
      </c>
      <c r="G361" s="13">
        <v>0</v>
      </c>
      <c r="H361" s="13">
        <v>1462309.13</v>
      </c>
    </row>
    <row r="362" spans="1:8" s="13" customFormat="1" x14ac:dyDescent="0.25">
      <c r="A362" s="7" t="s">
        <v>149</v>
      </c>
      <c r="B362" s="12" t="s">
        <v>451</v>
      </c>
      <c r="C362" s="13">
        <v>1899737.34</v>
      </c>
      <c r="D362" s="13">
        <v>1005504.04</v>
      </c>
      <c r="E362" s="13">
        <v>0</v>
      </c>
      <c r="F362" s="13">
        <v>0</v>
      </c>
      <c r="G362" s="13">
        <v>0</v>
      </c>
      <c r="H362" s="13">
        <v>2905241.38</v>
      </c>
    </row>
    <row r="363" spans="1:8" s="13" customFormat="1" x14ac:dyDescent="0.25">
      <c r="A363" s="7">
        <v>333000</v>
      </c>
      <c r="B363" s="12" t="s">
        <v>452</v>
      </c>
      <c r="C363" s="13">
        <v>3143654.87</v>
      </c>
      <c r="D363" s="13">
        <v>1663891.95</v>
      </c>
      <c r="E363" s="13">
        <v>0</v>
      </c>
      <c r="F363" s="13">
        <v>0</v>
      </c>
      <c r="G363" s="13">
        <v>0</v>
      </c>
      <c r="H363" s="13">
        <v>4807546.82</v>
      </c>
    </row>
    <row r="364" spans="1:8" s="13" customFormat="1" x14ac:dyDescent="0.25">
      <c r="A364" s="7">
        <v>334000</v>
      </c>
      <c r="B364" s="12" t="s">
        <v>453</v>
      </c>
      <c r="C364" s="13">
        <v>1182983.1499999999</v>
      </c>
      <c r="D364" s="13">
        <v>626136.21</v>
      </c>
      <c r="E364" s="13">
        <v>0</v>
      </c>
      <c r="F364" s="13">
        <v>0</v>
      </c>
      <c r="G364" s="13">
        <v>0</v>
      </c>
      <c r="H364" s="13">
        <v>1809119.3599999901</v>
      </c>
    </row>
    <row r="365" spans="1:8" s="13" customFormat="1" x14ac:dyDescent="0.25">
      <c r="A365" s="7" t="s">
        <v>150</v>
      </c>
      <c r="B365" s="12" t="s">
        <v>454</v>
      </c>
      <c r="C365" s="13">
        <v>64717.94</v>
      </c>
      <c r="D365" s="13">
        <v>34254.29</v>
      </c>
      <c r="E365" s="13">
        <v>0</v>
      </c>
      <c r="F365" s="13">
        <v>0</v>
      </c>
      <c r="G365" s="13">
        <v>0</v>
      </c>
      <c r="H365" s="13">
        <v>98972.23</v>
      </c>
    </row>
    <row r="366" spans="1:8" s="13" customFormat="1" x14ac:dyDescent="0.25">
      <c r="A366" s="7">
        <v>336000</v>
      </c>
      <c r="B366" s="12" t="s">
        <v>455</v>
      </c>
      <c r="C366" s="13">
        <v>47861.65</v>
      </c>
      <c r="D366" s="13">
        <v>25332.49</v>
      </c>
      <c r="E366" s="13">
        <v>0</v>
      </c>
      <c r="F366" s="13">
        <v>0</v>
      </c>
      <c r="G366" s="13">
        <v>0</v>
      </c>
      <c r="H366" s="13">
        <v>73194.14</v>
      </c>
    </row>
    <row r="367" spans="1:8" s="13" customFormat="1" x14ac:dyDescent="0.25">
      <c r="A367" s="7" t="s">
        <v>604</v>
      </c>
      <c r="B367" s="20" t="s">
        <v>456</v>
      </c>
      <c r="C367" s="13">
        <v>7877673.3700000001</v>
      </c>
      <c r="D367" s="13">
        <v>4169540.83</v>
      </c>
      <c r="E367" s="13">
        <v>0</v>
      </c>
      <c r="F367" s="13">
        <v>0</v>
      </c>
      <c r="G367" s="13">
        <v>0</v>
      </c>
      <c r="H367" s="13">
        <v>12047214.199999999</v>
      </c>
    </row>
    <row r="368" spans="1:8" x14ac:dyDescent="0.25">
      <c r="B368" s="9" t="s">
        <v>457</v>
      </c>
    </row>
    <row r="369" spans="1:8" x14ac:dyDescent="0.25">
      <c r="A369" s="7" t="s">
        <v>613</v>
      </c>
      <c r="B369" s="19" t="s">
        <v>458</v>
      </c>
    </row>
    <row r="370" spans="1:8" s="13" customFormat="1" x14ac:dyDescent="0.25">
      <c r="A370" s="7">
        <v>304000</v>
      </c>
      <c r="B370" s="12" t="s">
        <v>459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</row>
    <row r="371" spans="1:8" s="13" customFormat="1" x14ac:dyDescent="0.25">
      <c r="A371" s="7">
        <v>340200</v>
      </c>
      <c r="B371" s="12" t="s">
        <v>460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</row>
    <row r="372" spans="1:8" s="13" customFormat="1" x14ac:dyDescent="0.25">
      <c r="A372" s="7">
        <v>341000</v>
      </c>
      <c r="B372" s="12" t="s">
        <v>461</v>
      </c>
      <c r="C372" s="13">
        <v>277837.09999999998</v>
      </c>
      <c r="D372" s="13">
        <v>147055.24</v>
      </c>
      <c r="E372" s="13">
        <v>0</v>
      </c>
      <c r="F372" s="13">
        <v>0</v>
      </c>
      <c r="G372" s="13">
        <v>0</v>
      </c>
      <c r="H372" s="13">
        <v>424892.33999999898</v>
      </c>
    </row>
    <row r="373" spans="1:8" s="13" customFormat="1" x14ac:dyDescent="0.25">
      <c r="A373" s="7">
        <v>342000</v>
      </c>
      <c r="B373" s="12" t="s">
        <v>462</v>
      </c>
      <c r="C373" s="13">
        <v>390297.36</v>
      </c>
      <c r="D373" s="13">
        <v>206578.86</v>
      </c>
      <c r="E373" s="13">
        <v>0</v>
      </c>
      <c r="F373" s="13">
        <v>0</v>
      </c>
      <c r="G373" s="13">
        <v>0</v>
      </c>
      <c r="H373" s="13">
        <v>596876.22</v>
      </c>
    </row>
    <row r="374" spans="1:8" s="13" customFormat="1" x14ac:dyDescent="0.25">
      <c r="A374" s="7">
        <v>343000</v>
      </c>
      <c r="B374" s="12" t="s">
        <v>463</v>
      </c>
      <c r="C374" s="13">
        <v>294985.94</v>
      </c>
      <c r="D374" s="13">
        <v>156131.88</v>
      </c>
      <c r="E374" s="13">
        <v>0</v>
      </c>
      <c r="F374" s="13">
        <v>0</v>
      </c>
      <c r="G374" s="13">
        <v>0</v>
      </c>
      <c r="H374" s="13">
        <v>451117.82</v>
      </c>
    </row>
    <row r="375" spans="1:8" s="13" customFormat="1" x14ac:dyDescent="0.25">
      <c r="A375" s="7">
        <v>344000</v>
      </c>
      <c r="B375" s="12" t="s">
        <v>464</v>
      </c>
      <c r="C375" s="13">
        <v>4487809.7</v>
      </c>
      <c r="D375" s="13">
        <v>2375334.0499999998</v>
      </c>
      <c r="E375" s="13">
        <v>0</v>
      </c>
      <c r="F375" s="13">
        <v>0</v>
      </c>
      <c r="G375" s="13">
        <v>0</v>
      </c>
      <c r="H375" s="13">
        <v>6863143.75</v>
      </c>
    </row>
    <row r="376" spans="1:8" s="13" customFormat="1" x14ac:dyDescent="0.25">
      <c r="A376" s="7">
        <v>344010</v>
      </c>
      <c r="B376" s="12" t="s">
        <v>465</v>
      </c>
      <c r="C376" s="13">
        <v>5191.01</v>
      </c>
      <c r="D376" s="13">
        <v>2745.43</v>
      </c>
      <c r="E376" s="13">
        <v>0</v>
      </c>
      <c r="F376" s="13">
        <v>0</v>
      </c>
      <c r="G376" s="13">
        <v>0</v>
      </c>
      <c r="H376" s="13">
        <v>7936.44</v>
      </c>
    </row>
    <row r="377" spans="1:8" s="13" customFormat="1" x14ac:dyDescent="0.25">
      <c r="A377" s="7">
        <v>345000</v>
      </c>
      <c r="B377" s="12" t="s">
        <v>466</v>
      </c>
      <c r="C377" s="13">
        <v>912061.13</v>
      </c>
      <c r="D377" s="13">
        <v>482741.02</v>
      </c>
      <c r="E377" s="13">
        <v>0</v>
      </c>
      <c r="F377" s="13">
        <v>0</v>
      </c>
      <c r="G377" s="13">
        <v>0</v>
      </c>
      <c r="H377" s="13">
        <v>1394802.15</v>
      </c>
    </row>
    <row r="378" spans="1:8" s="13" customFormat="1" x14ac:dyDescent="0.25">
      <c r="A378" s="7">
        <v>345010</v>
      </c>
      <c r="B378" s="12" t="s">
        <v>467</v>
      </c>
      <c r="C378" s="13">
        <v>644.92999999999995</v>
      </c>
      <c r="D378" s="13">
        <v>341.35</v>
      </c>
      <c r="E378" s="13">
        <v>0</v>
      </c>
      <c r="F378" s="13">
        <v>0</v>
      </c>
      <c r="G378" s="13">
        <v>0</v>
      </c>
      <c r="H378" s="13">
        <v>986.28</v>
      </c>
    </row>
    <row r="379" spans="1:8" s="13" customFormat="1" x14ac:dyDescent="0.25">
      <c r="A379" s="7">
        <v>346000</v>
      </c>
      <c r="B379" s="12" t="s">
        <v>468</v>
      </c>
      <c r="C379" s="13">
        <v>32372.34</v>
      </c>
      <c r="D379" s="13">
        <v>17134.22</v>
      </c>
      <c r="E379" s="13">
        <v>0</v>
      </c>
      <c r="F379" s="13">
        <v>0</v>
      </c>
      <c r="G379" s="13">
        <v>0</v>
      </c>
      <c r="H379" s="13">
        <v>49506.559999999998</v>
      </c>
    </row>
    <row r="380" spans="1:8" s="13" customFormat="1" x14ac:dyDescent="0.25">
      <c r="A380" s="7" t="s">
        <v>604</v>
      </c>
      <c r="B380" s="20" t="s">
        <v>469</v>
      </c>
      <c r="C380" s="13">
        <v>6401199.5099999998</v>
      </c>
      <c r="D380" s="13">
        <v>3388062.05</v>
      </c>
      <c r="E380" s="13">
        <v>0</v>
      </c>
      <c r="F380" s="13">
        <v>0</v>
      </c>
      <c r="G380" s="13">
        <v>0</v>
      </c>
      <c r="H380" s="13">
        <v>9789261.5599999893</v>
      </c>
    </row>
    <row r="381" spans="1:8" x14ac:dyDescent="0.25">
      <c r="B381" s="9" t="s">
        <v>470</v>
      </c>
    </row>
    <row r="382" spans="1:8" s="13" customFormat="1" x14ac:dyDescent="0.25">
      <c r="A382" s="7" t="s">
        <v>604</v>
      </c>
      <c r="B382" s="17" t="s">
        <v>471</v>
      </c>
      <c r="C382" s="18">
        <v>19692001.27</v>
      </c>
      <c r="D382" s="18">
        <v>10422694.98</v>
      </c>
      <c r="E382" s="18">
        <v>0</v>
      </c>
      <c r="F382" s="18">
        <v>0</v>
      </c>
      <c r="G382" s="18">
        <v>0</v>
      </c>
      <c r="H382" s="18">
        <v>30114696.25</v>
      </c>
    </row>
    <row r="383" spans="1:8" x14ac:dyDescent="0.25">
      <c r="B383" s="9" t="s">
        <v>472</v>
      </c>
    </row>
    <row r="384" spans="1:8" x14ac:dyDescent="0.25">
      <c r="A384" s="7" t="s">
        <v>613</v>
      </c>
      <c r="B384" s="16" t="s">
        <v>473</v>
      </c>
    </row>
    <row r="385" spans="1:8" s="13" customFormat="1" x14ac:dyDescent="0.25">
      <c r="A385" s="7">
        <v>350100</v>
      </c>
      <c r="B385" s="12" t="s">
        <v>474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</row>
    <row r="386" spans="1:8" s="13" customFormat="1" x14ac:dyDescent="0.25">
      <c r="A386" s="7">
        <v>350200</v>
      </c>
      <c r="B386" s="12" t="s">
        <v>475</v>
      </c>
      <c r="C386" s="13">
        <v>0</v>
      </c>
      <c r="D386" s="13">
        <v>0</v>
      </c>
      <c r="E386" s="13">
        <v>764.61</v>
      </c>
      <c r="F386" s="13">
        <v>341.91</v>
      </c>
      <c r="G386" s="13">
        <v>0</v>
      </c>
      <c r="H386" s="13">
        <v>1106.52</v>
      </c>
    </row>
    <row r="387" spans="1:8" s="13" customFormat="1" x14ac:dyDescent="0.25">
      <c r="A387" s="7">
        <v>350300</v>
      </c>
      <c r="B387" s="12" t="s">
        <v>476</v>
      </c>
      <c r="C387" s="13">
        <v>12061.71</v>
      </c>
      <c r="D387" s="13">
        <v>6384.09</v>
      </c>
      <c r="E387" s="13">
        <v>0</v>
      </c>
      <c r="F387" s="13">
        <v>0</v>
      </c>
      <c r="G387" s="13">
        <v>0</v>
      </c>
      <c r="H387" s="13">
        <v>18445.8</v>
      </c>
    </row>
    <row r="388" spans="1:8" s="13" customFormat="1" x14ac:dyDescent="0.25">
      <c r="A388" s="7">
        <v>350400</v>
      </c>
      <c r="B388" s="12" t="s">
        <v>477</v>
      </c>
      <c r="C388" s="13">
        <v>169616.75</v>
      </c>
      <c r="D388" s="13">
        <v>89775.74</v>
      </c>
      <c r="E388" s="13">
        <v>0</v>
      </c>
      <c r="F388" s="13">
        <v>0</v>
      </c>
      <c r="G388" s="13">
        <v>0</v>
      </c>
      <c r="H388" s="13">
        <v>259392.49</v>
      </c>
    </row>
    <row r="389" spans="1:8" s="13" customFormat="1" x14ac:dyDescent="0.25">
      <c r="A389" s="7" t="s">
        <v>151</v>
      </c>
      <c r="B389" s="17" t="s">
        <v>478</v>
      </c>
      <c r="C389" s="13">
        <v>181678.46</v>
      </c>
      <c r="D389" s="13">
        <v>96159.83</v>
      </c>
      <c r="E389" s="13">
        <v>764.61</v>
      </c>
      <c r="F389" s="13">
        <v>341.91</v>
      </c>
      <c r="G389" s="13">
        <v>0</v>
      </c>
      <c r="H389" s="13">
        <v>278944.80999999901</v>
      </c>
    </row>
    <row r="390" spans="1:8" s="13" customFormat="1" x14ac:dyDescent="0.25">
      <c r="A390" s="7">
        <v>351000</v>
      </c>
      <c r="B390" s="12" t="s">
        <v>479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</row>
    <row r="391" spans="1:8" s="13" customFormat="1" x14ac:dyDescent="0.25">
      <c r="A391" s="7">
        <v>351100</v>
      </c>
      <c r="B391" s="12" t="s">
        <v>480</v>
      </c>
      <c r="C391" s="13">
        <v>0</v>
      </c>
      <c r="D391" s="13">
        <v>0</v>
      </c>
      <c r="E391" s="13">
        <v>21271.84</v>
      </c>
      <c r="F391" s="13">
        <v>9512.2999999999993</v>
      </c>
      <c r="G391" s="13">
        <v>0</v>
      </c>
      <c r="H391" s="13">
        <v>30784.14</v>
      </c>
    </row>
    <row r="392" spans="1:8" s="13" customFormat="1" x14ac:dyDescent="0.25">
      <c r="A392" s="7">
        <v>351200</v>
      </c>
      <c r="B392" s="12" t="s">
        <v>481</v>
      </c>
      <c r="C392" s="13">
        <v>0</v>
      </c>
      <c r="D392" s="13">
        <v>0</v>
      </c>
      <c r="E392" s="13">
        <v>2624.83</v>
      </c>
      <c r="F392" s="13">
        <v>1173.77</v>
      </c>
      <c r="G392" s="13">
        <v>5.04</v>
      </c>
      <c r="H392" s="13">
        <v>3803.64</v>
      </c>
    </row>
    <row r="393" spans="1:8" s="13" customFormat="1" x14ac:dyDescent="0.25">
      <c r="A393" s="7">
        <v>351300</v>
      </c>
      <c r="B393" s="12" t="s">
        <v>482</v>
      </c>
      <c r="C393" s="13">
        <v>0</v>
      </c>
      <c r="D393" s="13">
        <v>0</v>
      </c>
      <c r="E393" s="13">
        <v>500.34</v>
      </c>
      <c r="F393" s="13">
        <v>223.74</v>
      </c>
      <c r="G393" s="13">
        <v>0</v>
      </c>
      <c r="H393" s="13">
        <v>724.07999999999902</v>
      </c>
    </row>
    <row r="394" spans="1:8" s="13" customFormat="1" x14ac:dyDescent="0.25">
      <c r="A394" s="7">
        <v>351400</v>
      </c>
      <c r="B394" s="12" t="s">
        <v>483</v>
      </c>
      <c r="C394" s="13">
        <v>0</v>
      </c>
      <c r="D394" s="13">
        <v>0</v>
      </c>
      <c r="E394" s="13">
        <v>1218.76</v>
      </c>
      <c r="F394" s="13">
        <v>545</v>
      </c>
      <c r="G394" s="13">
        <v>2784.31</v>
      </c>
      <c r="H394" s="13">
        <v>4548.07</v>
      </c>
    </row>
    <row r="395" spans="1:8" s="13" customFormat="1" x14ac:dyDescent="0.25">
      <c r="A395" s="7">
        <v>351410</v>
      </c>
      <c r="B395" s="12" t="s">
        <v>484</v>
      </c>
      <c r="C395" s="13">
        <v>0</v>
      </c>
      <c r="D395" s="13">
        <v>0</v>
      </c>
      <c r="E395" s="13">
        <v>583.66999999999996</v>
      </c>
      <c r="F395" s="13">
        <v>261.01</v>
      </c>
      <c r="G395" s="13">
        <v>0</v>
      </c>
      <c r="H395" s="13">
        <v>844.68</v>
      </c>
    </row>
    <row r="396" spans="1:8" s="13" customFormat="1" x14ac:dyDescent="0.25">
      <c r="A396" s="7" t="s">
        <v>152</v>
      </c>
      <c r="B396" s="17" t="s">
        <v>485</v>
      </c>
      <c r="C396" s="13">
        <v>0</v>
      </c>
      <c r="D396" s="13">
        <v>0</v>
      </c>
      <c r="E396" s="13">
        <v>26199.439999999999</v>
      </c>
      <c r="F396" s="13">
        <v>11715.82</v>
      </c>
      <c r="G396" s="13">
        <v>2789.35</v>
      </c>
      <c r="H396" s="13">
        <v>40704.609999999899</v>
      </c>
    </row>
    <row r="397" spans="1:8" s="13" customFormat="1" x14ac:dyDescent="0.25">
      <c r="A397" s="7">
        <v>352000</v>
      </c>
      <c r="B397" s="12" t="s">
        <v>486</v>
      </c>
      <c r="C397" s="13">
        <v>276152.59999999998</v>
      </c>
      <c r="D397" s="13">
        <v>146163.65</v>
      </c>
      <c r="E397" s="13">
        <v>107331.81</v>
      </c>
      <c r="F397" s="13">
        <v>47996.42</v>
      </c>
      <c r="G397" s="13">
        <v>17035.009999999998</v>
      </c>
      <c r="H397" s="13">
        <v>594679.49</v>
      </c>
    </row>
    <row r="398" spans="1:8" s="13" customFormat="1" x14ac:dyDescent="0.25">
      <c r="A398" s="7">
        <v>352200</v>
      </c>
      <c r="B398" s="12" t="s">
        <v>487</v>
      </c>
      <c r="C398" s="13">
        <v>0</v>
      </c>
      <c r="D398" s="13">
        <v>0</v>
      </c>
      <c r="E398" s="13">
        <v>3315.8</v>
      </c>
      <c r="F398" s="13">
        <v>1482.76</v>
      </c>
      <c r="G398" s="13">
        <v>23865.84</v>
      </c>
      <c r="H398" s="13">
        <v>28664.400000000001</v>
      </c>
    </row>
    <row r="399" spans="1:8" s="13" customFormat="1" x14ac:dyDescent="0.25">
      <c r="A399" s="7">
        <v>352300</v>
      </c>
      <c r="B399" s="12" t="s">
        <v>488</v>
      </c>
      <c r="C399" s="13">
        <v>0</v>
      </c>
      <c r="D399" s="13">
        <v>0</v>
      </c>
      <c r="E399" s="13">
        <v>15554.88</v>
      </c>
      <c r="F399" s="13">
        <v>6955.8</v>
      </c>
      <c r="G399" s="13">
        <v>6714.24</v>
      </c>
      <c r="H399" s="13">
        <v>29224.92</v>
      </c>
    </row>
    <row r="400" spans="1:8" s="13" customFormat="1" x14ac:dyDescent="0.25">
      <c r="A400" s="7" t="s">
        <v>153</v>
      </c>
      <c r="B400" s="17" t="s">
        <v>489</v>
      </c>
      <c r="C400" s="13">
        <v>276152.59999999998</v>
      </c>
      <c r="D400" s="13">
        <v>146163.65</v>
      </c>
      <c r="E400" s="13">
        <v>126202.49</v>
      </c>
      <c r="F400" s="13">
        <v>56434.98</v>
      </c>
      <c r="G400" s="13">
        <v>47615.09</v>
      </c>
      <c r="H400" s="13">
        <v>652568.80999999901</v>
      </c>
    </row>
    <row r="401" spans="1:8" s="13" customFormat="1" x14ac:dyDescent="0.25">
      <c r="A401" s="7">
        <v>353000</v>
      </c>
      <c r="B401" s="12" t="s">
        <v>490</v>
      </c>
      <c r="C401" s="13">
        <v>3955555.74</v>
      </c>
      <c r="D401" s="13">
        <v>2093619.58</v>
      </c>
      <c r="E401" s="13">
        <v>10898.18</v>
      </c>
      <c r="F401" s="13">
        <v>4873.42</v>
      </c>
      <c r="G401" s="13">
        <v>1121.52</v>
      </c>
      <c r="H401" s="13">
        <v>6066068.4399999902</v>
      </c>
    </row>
    <row r="402" spans="1:8" s="13" customFormat="1" x14ac:dyDescent="0.25">
      <c r="A402" s="7">
        <v>353100</v>
      </c>
      <c r="B402" s="12" t="s">
        <v>491</v>
      </c>
      <c r="C402" s="13">
        <v>306.56</v>
      </c>
      <c r="D402" s="13">
        <v>162.26</v>
      </c>
      <c r="E402" s="13">
        <v>0</v>
      </c>
      <c r="F402" s="13">
        <v>0</v>
      </c>
      <c r="G402" s="13">
        <v>0</v>
      </c>
      <c r="H402" s="13">
        <v>468.82</v>
      </c>
    </row>
    <row r="403" spans="1:8" s="13" customFormat="1" x14ac:dyDescent="0.25">
      <c r="A403" s="7" t="s">
        <v>594</v>
      </c>
      <c r="B403" s="17" t="s">
        <v>492</v>
      </c>
      <c r="C403" s="13">
        <v>3955862.3</v>
      </c>
      <c r="D403" s="13">
        <v>2093781.84</v>
      </c>
      <c r="E403" s="13">
        <v>10898.18</v>
      </c>
      <c r="F403" s="13">
        <v>4873.42</v>
      </c>
      <c r="G403" s="13">
        <v>1121.52</v>
      </c>
      <c r="H403" s="13">
        <v>6066537.2599999905</v>
      </c>
    </row>
    <row r="404" spans="1:8" s="13" customFormat="1" x14ac:dyDescent="0.25">
      <c r="A404" s="7">
        <v>354000</v>
      </c>
      <c r="B404" s="12" t="s">
        <v>493</v>
      </c>
      <c r="C404" s="13">
        <v>202818.57</v>
      </c>
      <c r="D404" s="13">
        <v>107348.99</v>
      </c>
      <c r="E404" s="13">
        <v>163616.10999999999</v>
      </c>
      <c r="F404" s="13">
        <v>73165.53</v>
      </c>
      <c r="G404" s="13">
        <v>60423.41</v>
      </c>
      <c r="H404" s="13">
        <v>607372.61</v>
      </c>
    </row>
    <row r="405" spans="1:8" s="13" customFormat="1" x14ac:dyDescent="0.25">
      <c r="A405" s="7">
        <v>355000</v>
      </c>
      <c r="B405" s="12" t="s">
        <v>494</v>
      </c>
      <c r="C405" s="13">
        <v>2233949.5299999998</v>
      </c>
      <c r="D405" s="13">
        <v>1182397.81</v>
      </c>
      <c r="E405" s="13">
        <v>255213.77</v>
      </c>
      <c r="F405" s="13">
        <v>114125.99</v>
      </c>
      <c r="G405" s="13">
        <v>36009.300000000003</v>
      </c>
      <c r="H405" s="13">
        <v>3821696.4</v>
      </c>
    </row>
    <row r="406" spans="1:8" s="13" customFormat="1" x14ac:dyDescent="0.25">
      <c r="A406" s="7">
        <v>356000</v>
      </c>
      <c r="B406" s="12" t="s">
        <v>495</v>
      </c>
      <c r="C406" s="13">
        <v>1483092.07</v>
      </c>
      <c r="D406" s="13">
        <v>784979.6</v>
      </c>
      <c r="E406" s="13">
        <v>3793.92</v>
      </c>
      <c r="F406" s="13">
        <v>1696.56</v>
      </c>
      <c r="G406" s="13">
        <v>0</v>
      </c>
      <c r="H406" s="13">
        <v>2273562.15</v>
      </c>
    </row>
    <row r="407" spans="1:8" s="13" customFormat="1" x14ac:dyDescent="0.25">
      <c r="A407" s="7">
        <v>357000</v>
      </c>
      <c r="B407" s="12" t="s">
        <v>496</v>
      </c>
      <c r="C407" s="13">
        <v>33102.82</v>
      </c>
      <c r="D407" s="13">
        <v>17520.849999999999</v>
      </c>
      <c r="E407" s="13">
        <v>39865.68</v>
      </c>
      <c r="F407" s="13">
        <v>17827.060000000001</v>
      </c>
      <c r="G407" s="13">
        <v>3280.45</v>
      </c>
      <c r="H407" s="13">
        <v>111596.86</v>
      </c>
    </row>
    <row r="408" spans="1:8" s="13" customFormat="1" x14ac:dyDescent="0.25">
      <c r="A408" s="7">
        <v>358000</v>
      </c>
      <c r="B408" s="12" t="s">
        <v>497</v>
      </c>
      <c r="C408" s="13">
        <v>32108.35</v>
      </c>
      <c r="D408" s="13">
        <v>16994.5</v>
      </c>
      <c r="E408" s="13">
        <v>0</v>
      </c>
      <c r="F408" s="13">
        <v>0</v>
      </c>
      <c r="G408" s="13">
        <v>0</v>
      </c>
      <c r="H408" s="13">
        <v>49102.85</v>
      </c>
    </row>
    <row r="409" spans="1:8" s="13" customFormat="1" x14ac:dyDescent="0.25">
      <c r="A409" s="7">
        <v>359000</v>
      </c>
      <c r="B409" s="12" t="s">
        <v>498</v>
      </c>
      <c r="C409" s="13">
        <v>22296.79</v>
      </c>
      <c r="D409" s="13">
        <v>11801.38</v>
      </c>
      <c r="E409" s="13">
        <v>0</v>
      </c>
      <c r="F409" s="13">
        <v>0</v>
      </c>
      <c r="G409" s="13">
        <v>0</v>
      </c>
      <c r="H409" s="13">
        <v>34098.17</v>
      </c>
    </row>
    <row r="410" spans="1:8" s="13" customFormat="1" x14ac:dyDescent="0.25">
      <c r="A410" s="7" t="s">
        <v>604</v>
      </c>
      <c r="B410" s="17" t="s">
        <v>499</v>
      </c>
      <c r="C410" s="18">
        <v>8421061.4900000002</v>
      </c>
      <c r="D410" s="18">
        <v>4457148.45</v>
      </c>
      <c r="E410" s="18">
        <v>626554.19999999995</v>
      </c>
      <c r="F410" s="18">
        <v>280181.27</v>
      </c>
      <c r="G410" s="18">
        <v>151239.12</v>
      </c>
      <c r="H410" s="18">
        <v>13936184.529999999</v>
      </c>
    </row>
    <row r="411" spans="1:8" s="13" customFormat="1" x14ac:dyDescent="0.25">
      <c r="A411" s="7" t="s">
        <v>604</v>
      </c>
      <c r="B411" s="12" t="s">
        <v>500</v>
      </c>
      <c r="C411" s="13">
        <v>8421061.4900000002</v>
      </c>
      <c r="D411" s="13">
        <v>4457148.45</v>
      </c>
      <c r="E411" s="13">
        <v>0</v>
      </c>
      <c r="F411" s="13">
        <v>0</v>
      </c>
      <c r="G411" s="13">
        <v>0</v>
      </c>
      <c r="H411" s="13">
        <v>12878209.939999999</v>
      </c>
    </row>
    <row r="412" spans="1:8" s="13" customFormat="1" x14ac:dyDescent="0.25">
      <c r="A412" s="7" t="s">
        <v>604</v>
      </c>
      <c r="B412" s="12" t="s">
        <v>501</v>
      </c>
      <c r="C412" s="13">
        <v>0</v>
      </c>
      <c r="D412" s="13">
        <v>0</v>
      </c>
      <c r="E412" s="13">
        <v>626554.19999999995</v>
      </c>
      <c r="F412" s="13">
        <v>280181.27</v>
      </c>
      <c r="G412" s="13">
        <v>151239.12</v>
      </c>
      <c r="H412" s="13">
        <v>1057974.5899999901</v>
      </c>
    </row>
    <row r="413" spans="1:8" x14ac:dyDescent="0.25">
      <c r="B413" s="9" t="s">
        <v>502</v>
      </c>
    </row>
    <row r="414" spans="1:8" x14ac:dyDescent="0.25">
      <c r="A414" s="7" t="s">
        <v>613</v>
      </c>
      <c r="B414" s="16" t="s">
        <v>503</v>
      </c>
    </row>
    <row r="415" spans="1:8" x14ac:dyDescent="0.25">
      <c r="B415" s="9" t="s">
        <v>504</v>
      </c>
    </row>
    <row r="416" spans="1:8" x14ac:dyDescent="0.25">
      <c r="A416" s="7" t="s">
        <v>613</v>
      </c>
      <c r="B416" s="19" t="s">
        <v>505</v>
      </c>
    </row>
    <row r="417" spans="1:8" s="13" customFormat="1" x14ac:dyDescent="0.25">
      <c r="A417" s="7">
        <v>360200</v>
      </c>
      <c r="B417" s="12" t="s">
        <v>506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</row>
    <row r="418" spans="1:8" s="13" customFormat="1" x14ac:dyDescent="0.25">
      <c r="A418" s="7">
        <v>360400</v>
      </c>
      <c r="B418" s="12" t="s">
        <v>507</v>
      </c>
      <c r="C418" s="13">
        <v>4575.91</v>
      </c>
      <c r="D418" s="13">
        <v>30012.240000000002</v>
      </c>
      <c r="E418" s="13">
        <v>0</v>
      </c>
      <c r="F418" s="13">
        <v>0</v>
      </c>
      <c r="G418" s="13">
        <v>0</v>
      </c>
      <c r="H418" s="13">
        <v>34588.15</v>
      </c>
    </row>
    <row r="419" spans="1:8" s="13" customFormat="1" x14ac:dyDescent="0.25">
      <c r="A419" s="7">
        <v>360500</v>
      </c>
      <c r="B419" s="12" t="s">
        <v>508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</row>
    <row r="420" spans="1:8" s="13" customFormat="1" x14ac:dyDescent="0.25">
      <c r="A420" s="7">
        <v>361000</v>
      </c>
      <c r="B420" s="12" t="s">
        <v>509</v>
      </c>
      <c r="C420" s="13">
        <v>338268.67</v>
      </c>
      <c r="D420" s="13">
        <v>104814.2</v>
      </c>
      <c r="E420" s="13">
        <v>0</v>
      </c>
      <c r="F420" s="13">
        <v>0</v>
      </c>
      <c r="G420" s="13">
        <v>0</v>
      </c>
      <c r="H420" s="13">
        <v>443082.87</v>
      </c>
    </row>
    <row r="421" spans="1:8" s="13" customFormat="1" x14ac:dyDescent="0.25">
      <c r="A421" s="7">
        <v>362000</v>
      </c>
      <c r="B421" s="12" t="s">
        <v>510</v>
      </c>
      <c r="C421" s="13">
        <v>1742362.67</v>
      </c>
      <c r="D421" s="13">
        <v>889621.43</v>
      </c>
      <c r="E421" s="13">
        <v>0</v>
      </c>
      <c r="F421" s="13">
        <v>0</v>
      </c>
      <c r="G421" s="13">
        <v>0</v>
      </c>
      <c r="H421" s="13">
        <v>2631984.1</v>
      </c>
    </row>
    <row r="422" spans="1:8" s="13" customFormat="1" x14ac:dyDescent="0.25">
      <c r="A422" s="7">
        <v>363000</v>
      </c>
      <c r="B422" s="12" t="s">
        <v>511</v>
      </c>
      <c r="C422" s="13">
        <v>129892.32</v>
      </c>
      <c r="D422" s="13">
        <v>0</v>
      </c>
      <c r="E422" s="13">
        <v>0</v>
      </c>
      <c r="F422" s="13">
        <v>0</v>
      </c>
      <c r="G422" s="13">
        <v>0</v>
      </c>
      <c r="H422" s="13">
        <v>129892.32</v>
      </c>
    </row>
    <row r="423" spans="1:8" s="13" customFormat="1" x14ac:dyDescent="0.25">
      <c r="A423" s="7">
        <v>364000</v>
      </c>
      <c r="B423" s="12" t="s">
        <v>512</v>
      </c>
      <c r="C423" s="13">
        <v>5883125.0700000003</v>
      </c>
      <c r="D423" s="13">
        <v>3209385.55</v>
      </c>
      <c r="E423" s="13">
        <v>0</v>
      </c>
      <c r="F423" s="13">
        <v>0</v>
      </c>
      <c r="G423" s="13">
        <v>0</v>
      </c>
      <c r="H423" s="13">
        <v>9092510.6199999992</v>
      </c>
    </row>
    <row r="424" spans="1:8" s="13" customFormat="1" x14ac:dyDescent="0.25">
      <c r="A424" s="7">
        <v>365000</v>
      </c>
      <c r="B424" s="12" t="s">
        <v>513</v>
      </c>
      <c r="C424" s="13">
        <v>4644915.7699999996</v>
      </c>
      <c r="D424" s="13">
        <v>2663814.69</v>
      </c>
      <c r="E424" s="13">
        <v>0</v>
      </c>
      <c r="F424" s="13">
        <v>0</v>
      </c>
      <c r="G424" s="13">
        <v>0</v>
      </c>
      <c r="H424" s="13">
        <v>7308730.4599999897</v>
      </c>
    </row>
    <row r="425" spans="1:8" s="13" customFormat="1" x14ac:dyDescent="0.25">
      <c r="A425" s="7">
        <v>366000</v>
      </c>
      <c r="B425" s="12" t="s">
        <v>514</v>
      </c>
      <c r="C425" s="13">
        <v>2059709.23</v>
      </c>
      <c r="D425" s="13">
        <v>1074352.42</v>
      </c>
      <c r="E425" s="13">
        <v>0</v>
      </c>
      <c r="F425" s="13">
        <v>0</v>
      </c>
      <c r="G425" s="13">
        <v>0</v>
      </c>
      <c r="H425" s="13">
        <v>3134061.65</v>
      </c>
    </row>
    <row r="426" spans="1:8" s="13" customFormat="1" x14ac:dyDescent="0.25">
      <c r="A426" s="7">
        <v>367000</v>
      </c>
      <c r="B426" s="12" t="s">
        <v>515</v>
      </c>
      <c r="C426" s="13">
        <v>7787592.1399999997</v>
      </c>
      <c r="D426" s="13">
        <v>4019596.55</v>
      </c>
      <c r="E426" s="13">
        <v>0</v>
      </c>
      <c r="F426" s="13">
        <v>0</v>
      </c>
      <c r="G426" s="13">
        <v>0</v>
      </c>
      <c r="H426" s="13">
        <v>11807188.689999999</v>
      </c>
    </row>
    <row r="427" spans="1:8" s="13" customFormat="1" x14ac:dyDescent="0.25">
      <c r="A427" s="7">
        <v>368000</v>
      </c>
      <c r="B427" s="12" t="s">
        <v>516</v>
      </c>
      <c r="C427" s="13">
        <v>3807328.63</v>
      </c>
      <c r="D427" s="13">
        <v>1718857.03</v>
      </c>
      <c r="E427" s="13">
        <v>0</v>
      </c>
      <c r="F427" s="13">
        <v>0</v>
      </c>
      <c r="G427" s="13">
        <v>0</v>
      </c>
      <c r="H427" s="13">
        <v>5526185.6600000001</v>
      </c>
    </row>
    <row r="428" spans="1:8" s="13" customFormat="1" x14ac:dyDescent="0.25">
      <c r="A428" s="7" t="s">
        <v>154</v>
      </c>
      <c r="B428" s="12" t="s">
        <v>517</v>
      </c>
      <c r="C428" s="13">
        <v>3012946.02</v>
      </c>
      <c r="D428" s="13">
        <v>1568093.57</v>
      </c>
      <c r="E428" s="13">
        <v>0</v>
      </c>
      <c r="F428" s="13">
        <v>0</v>
      </c>
      <c r="G428" s="13">
        <v>0</v>
      </c>
      <c r="H428" s="13">
        <v>4581039.59</v>
      </c>
    </row>
    <row r="429" spans="1:8" s="13" customFormat="1" x14ac:dyDescent="0.25">
      <c r="A429" s="7" t="s">
        <v>155</v>
      </c>
      <c r="B429" s="12" t="s">
        <v>518</v>
      </c>
      <c r="C429" s="13">
        <v>982928.53</v>
      </c>
      <c r="D429" s="13">
        <v>1752569.52</v>
      </c>
      <c r="E429" s="13">
        <v>0</v>
      </c>
      <c r="F429" s="13">
        <v>0</v>
      </c>
      <c r="G429" s="13">
        <v>0</v>
      </c>
      <c r="H429" s="13">
        <v>2735498.05</v>
      </c>
    </row>
    <row r="430" spans="1:8" s="13" customFormat="1" x14ac:dyDescent="0.25">
      <c r="A430" s="7" t="s">
        <v>156</v>
      </c>
      <c r="B430" s="12" t="s">
        <v>519</v>
      </c>
      <c r="C430" s="13">
        <v>140126.88</v>
      </c>
      <c r="D430" s="13">
        <v>0</v>
      </c>
      <c r="E430" s="13">
        <v>0</v>
      </c>
      <c r="F430" s="13">
        <v>0</v>
      </c>
      <c r="G430" s="13">
        <v>0</v>
      </c>
      <c r="H430" s="13">
        <v>140126.88</v>
      </c>
    </row>
    <row r="431" spans="1:8" s="13" customFormat="1" x14ac:dyDescent="0.25">
      <c r="A431" s="7" t="s">
        <v>157</v>
      </c>
      <c r="B431" s="12" t="s">
        <v>520</v>
      </c>
      <c r="C431" s="13">
        <v>1564026.77</v>
      </c>
      <c r="D431" s="13">
        <v>707719.16</v>
      </c>
      <c r="E431" s="13">
        <v>0</v>
      </c>
      <c r="F431" s="13">
        <v>0</v>
      </c>
      <c r="G431" s="13">
        <v>0</v>
      </c>
      <c r="H431" s="13">
        <v>2271745.9300000002</v>
      </c>
    </row>
    <row r="432" spans="1:8" s="13" customFormat="1" x14ac:dyDescent="0.25">
      <c r="A432" s="7" t="s">
        <v>604</v>
      </c>
      <c r="B432" s="20" t="s">
        <v>521</v>
      </c>
      <c r="C432" s="13">
        <v>32097798.609999999</v>
      </c>
      <c r="D432" s="13">
        <v>17738836.359999999</v>
      </c>
      <c r="E432" s="13">
        <v>0</v>
      </c>
      <c r="F432" s="13">
        <v>0</v>
      </c>
      <c r="G432" s="13">
        <v>0</v>
      </c>
      <c r="H432" s="13">
        <v>49836634.969999999</v>
      </c>
    </row>
    <row r="433" spans="1:8" x14ac:dyDescent="0.25">
      <c r="B433" s="9" t="s">
        <v>522</v>
      </c>
    </row>
    <row r="434" spans="1:8" x14ac:dyDescent="0.25">
      <c r="A434" s="7" t="s">
        <v>613</v>
      </c>
      <c r="B434" s="19" t="s">
        <v>523</v>
      </c>
    </row>
    <row r="435" spans="1:8" s="13" customFormat="1" x14ac:dyDescent="0.25">
      <c r="A435" s="7">
        <v>374200</v>
      </c>
      <c r="B435" s="12" t="s">
        <v>524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</row>
    <row r="436" spans="1:8" s="13" customFormat="1" x14ac:dyDescent="0.25">
      <c r="A436" s="7">
        <v>374400</v>
      </c>
      <c r="B436" s="12" t="s">
        <v>525</v>
      </c>
      <c r="C436" s="13">
        <v>0</v>
      </c>
      <c r="D436" s="13">
        <v>0</v>
      </c>
      <c r="E436" s="13">
        <v>3970.93</v>
      </c>
      <c r="F436" s="13">
        <v>2123.75</v>
      </c>
      <c r="G436" s="13">
        <v>8256.51</v>
      </c>
      <c r="H436" s="13">
        <v>14351.19</v>
      </c>
    </row>
    <row r="437" spans="1:8" s="13" customFormat="1" x14ac:dyDescent="0.25">
      <c r="A437" s="7">
        <v>375000</v>
      </c>
      <c r="B437" s="12" t="s">
        <v>526</v>
      </c>
      <c r="C437" s="13">
        <v>0</v>
      </c>
      <c r="D437" s="13">
        <v>0</v>
      </c>
      <c r="E437" s="13">
        <v>11984.87</v>
      </c>
      <c r="F437" s="13">
        <v>6971.66</v>
      </c>
      <c r="G437" s="13">
        <v>7980.17</v>
      </c>
      <c r="H437" s="13">
        <v>26936.699999999899</v>
      </c>
    </row>
    <row r="438" spans="1:8" s="13" customFormat="1" x14ac:dyDescent="0.25">
      <c r="A438" s="7">
        <v>376000</v>
      </c>
      <c r="B438" s="12" t="s">
        <v>527</v>
      </c>
      <c r="C438" s="13">
        <v>0</v>
      </c>
      <c r="D438" s="13">
        <v>0</v>
      </c>
      <c r="E438" s="13">
        <v>5421791.9199999999</v>
      </c>
      <c r="F438" s="13">
        <v>2808693.09</v>
      </c>
      <c r="G438" s="13">
        <v>4298857.4000000004</v>
      </c>
      <c r="H438" s="13">
        <v>12529342.41</v>
      </c>
    </row>
    <row r="439" spans="1:8" s="13" customFormat="1" x14ac:dyDescent="0.25">
      <c r="A439" s="7">
        <v>378000</v>
      </c>
      <c r="B439" s="12" t="s">
        <v>528</v>
      </c>
      <c r="C439" s="13">
        <v>0</v>
      </c>
      <c r="D439" s="13">
        <v>0</v>
      </c>
      <c r="E439" s="13">
        <v>136991.67999999999</v>
      </c>
      <c r="F439" s="13">
        <v>82857</v>
      </c>
      <c r="G439" s="13">
        <v>148808.57999999999</v>
      </c>
      <c r="H439" s="13">
        <v>368657.26</v>
      </c>
    </row>
    <row r="440" spans="1:8" s="13" customFormat="1" x14ac:dyDescent="0.25">
      <c r="A440" s="7">
        <v>379000</v>
      </c>
      <c r="B440" s="12" t="s">
        <v>529</v>
      </c>
      <c r="C440" s="13">
        <v>0</v>
      </c>
      <c r="D440" s="13">
        <v>0</v>
      </c>
      <c r="E440" s="13">
        <v>61050.23</v>
      </c>
      <c r="F440" s="13">
        <v>127026.32</v>
      </c>
      <c r="G440" s="13">
        <v>53984.28</v>
      </c>
      <c r="H440" s="13">
        <v>242060.83</v>
      </c>
    </row>
    <row r="441" spans="1:8" s="13" customFormat="1" x14ac:dyDescent="0.25">
      <c r="A441" s="7">
        <v>380000</v>
      </c>
      <c r="B441" s="12" t="s">
        <v>530</v>
      </c>
      <c r="C441" s="13">
        <v>0</v>
      </c>
      <c r="D441" s="13">
        <v>0</v>
      </c>
      <c r="E441" s="13">
        <v>4090612.63</v>
      </c>
      <c r="F441" s="13">
        <v>1860985.45</v>
      </c>
      <c r="G441" s="13">
        <v>1705046.09</v>
      </c>
      <c r="H441" s="13">
        <v>7656644.1699999999</v>
      </c>
    </row>
    <row r="442" spans="1:8" s="13" customFormat="1" x14ac:dyDescent="0.25">
      <c r="A442" s="7" t="s">
        <v>158</v>
      </c>
      <c r="B442" s="12" t="s">
        <v>531</v>
      </c>
      <c r="C442" s="13">
        <v>0</v>
      </c>
      <c r="D442" s="13">
        <v>0</v>
      </c>
      <c r="E442" s="13">
        <v>1865584.21</v>
      </c>
      <c r="F442" s="13">
        <v>675527.15</v>
      </c>
      <c r="G442" s="13">
        <v>1448780.67</v>
      </c>
      <c r="H442" s="13">
        <v>3989892.03</v>
      </c>
    </row>
    <row r="443" spans="1:8" s="13" customFormat="1" x14ac:dyDescent="0.25">
      <c r="A443" s="7">
        <v>382000</v>
      </c>
      <c r="B443" s="12" t="s">
        <v>532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</row>
    <row r="444" spans="1:8" s="13" customFormat="1" x14ac:dyDescent="0.25">
      <c r="A444" s="7">
        <v>383000</v>
      </c>
      <c r="B444" s="12" t="s">
        <v>533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</row>
    <row r="445" spans="1:8" s="13" customFormat="1" x14ac:dyDescent="0.25">
      <c r="A445" s="7">
        <v>384000</v>
      </c>
      <c r="B445" s="12" t="s">
        <v>534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</row>
    <row r="446" spans="1:8" s="13" customFormat="1" x14ac:dyDescent="0.25">
      <c r="A446" s="7">
        <v>385000</v>
      </c>
      <c r="B446" s="12" t="s">
        <v>535</v>
      </c>
      <c r="C446" s="13">
        <v>0</v>
      </c>
      <c r="D446" s="13">
        <v>0</v>
      </c>
      <c r="E446" s="13">
        <v>49991.65</v>
      </c>
      <c r="F446" s="13">
        <v>15418.57</v>
      </c>
      <c r="G446" s="13">
        <v>23037.360000000001</v>
      </c>
      <c r="H446" s="13">
        <v>88447.58</v>
      </c>
    </row>
    <row r="447" spans="1:8" s="13" customFormat="1" x14ac:dyDescent="0.25">
      <c r="A447" s="7">
        <v>387000</v>
      </c>
      <c r="B447" s="12" t="s">
        <v>536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</row>
    <row r="448" spans="1:8" s="13" customFormat="1" x14ac:dyDescent="0.25">
      <c r="A448" s="7" t="s">
        <v>604</v>
      </c>
      <c r="B448" s="20" t="s">
        <v>537</v>
      </c>
      <c r="C448" s="13">
        <v>0</v>
      </c>
      <c r="D448" s="13">
        <v>0</v>
      </c>
      <c r="E448" s="13">
        <v>11641978.119999999</v>
      </c>
      <c r="F448" s="13">
        <v>5579602.9900000002</v>
      </c>
      <c r="G448" s="13">
        <v>7694751.0599999996</v>
      </c>
      <c r="H448" s="13">
        <v>24916332.169999901</v>
      </c>
    </row>
    <row r="449" spans="1:8" x14ac:dyDescent="0.25">
      <c r="B449" s="9" t="s">
        <v>538</v>
      </c>
    </row>
    <row r="450" spans="1:8" s="13" customFormat="1" x14ac:dyDescent="0.25">
      <c r="A450" s="7" t="s">
        <v>604</v>
      </c>
      <c r="B450" s="17" t="s">
        <v>539</v>
      </c>
      <c r="C450" s="18">
        <v>32097798.609999999</v>
      </c>
      <c r="D450" s="18">
        <v>17738836.359999999</v>
      </c>
      <c r="E450" s="18">
        <v>11641978.119999999</v>
      </c>
      <c r="F450" s="18">
        <v>5579602.9900000002</v>
      </c>
      <c r="G450" s="18">
        <v>7694751.0599999996</v>
      </c>
      <c r="H450" s="18">
        <v>74752967.140000001</v>
      </c>
    </row>
    <row r="451" spans="1:8" x14ac:dyDescent="0.25">
      <c r="B451" s="9" t="s">
        <v>540</v>
      </c>
    </row>
    <row r="452" spans="1:8" x14ac:dyDescent="0.25">
      <c r="A452" s="7" t="s">
        <v>613</v>
      </c>
      <c r="B452" s="16" t="s">
        <v>541</v>
      </c>
    </row>
    <row r="453" spans="1:8" s="13" customFormat="1" x14ac:dyDescent="0.25">
      <c r="A453" s="7" t="s">
        <v>159</v>
      </c>
      <c r="B453" s="12" t="s">
        <v>542</v>
      </c>
      <c r="C453" s="13">
        <v>13122.12</v>
      </c>
      <c r="D453" s="13">
        <v>6007.73</v>
      </c>
      <c r="E453" s="13">
        <v>4058.76</v>
      </c>
      <c r="F453" s="13">
        <v>1553.38</v>
      </c>
      <c r="G453" s="13">
        <v>2484.29</v>
      </c>
      <c r="H453" s="13">
        <v>27226.28</v>
      </c>
    </row>
    <row r="454" spans="1:8" s="13" customFormat="1" x14ac:dyDescent="0.25">
      <c r="A454" s="7" t="s">
        <v>160</v>
      </c>
      <c r="B454" s="12" t="s">
        <v>543</v>
      </c>
      <c r="C454" s="13">
        <v>1309020.1200000001</v>
      </c>
      <c r="D454" s="13">
        <v>699269.08</v>
      </c>
      <c r="E454" s="13">
        <v>661587.6</v>
      </c>
      <c r="F454" s="13">
        <v>166928.24</v>
      </c>
      <c r="G454" s="13">
        <v>250857.8</v>
      </c>
      <c r="H454" s="13">
        <v>3087662.84</v>
      </c>
    </row>
    <row r="455" spans="1:8" s="13" customFormat="1" x14ac:dyDescent="0.25">
      <c r="A455" s="7" t="s">
        <v>161</v>
      </c>
      <c r="B455" s="12" t="s">
        <v>544</v>
      </c>
      <c r="C455" s="13">
        <v>8523734.2300000004</v>
      </c>
      <c r="D455" s="13">
        <v>3723770.59</v>
      </c>
      <c r="E455" s="13">
        <v>2561382.3999999999</v>
      </c>
      <c r="F455" s="13">
        <v>942467.99</v>
      </c>
      <c r="G455" s="13">
        <v>1532400.94</v>
      </c>
      <c r="H455" s="13">
        <v>17283756.149999999</v>
      </c>
    </row>
    <row r="456" spans="1:8" s="13" customFormat="1" x14ac:dyDescent="0.25">
      <c r="A456" s="7" t="s">
        <v>162</v>
      </c>
      <c r="B456" s="12" t="s">
        <v>545</v>
      </c>
      <c r="C456" s="13">
        <v>11184.25</v>
      </c>
      <c r="D456" s="13">
        <v>5120.51</v>
      </c>
      <c r="E456" s="13">
        <v>0</v>
      </c>
      <c r="F456" s="13">
        <v>0</v>
      </c>
      <c r="G456" s="13">
        <v>0</v>
      </c>
      <c r="H456" s="13">
        <v>16304.76</v>
      </c>
    </row>
    <row r="457" spans="1:8" s="13" customFormat="1" x14ac:dyDescent="0.25">
      <c r="A457" s="7">
        <v>393000</v>
      </c>
      <c r="B457" s="12" t="s">
        <v>546</v>
      </c>
      <c r="C457" s="13">
        <v>121979.15</v>
      </c>
      <c r="D457" s="13">
        <v>58494.71</v>
      </c>
      <c r="E457" s="13">
        <v>37101.06</v>
      </c>
      <c r="F457" s="13">
        <v>13506.3</v>
      </c>
      <c r="G457" s="13">
        <v>1253.9100000000001</v>
      </c>
      <c r="H457" s="13">
        <v>232335.12999999899</v>
      </c>
    </row>
    <row r="458" spans="1:8" s="13" customFormat="1" x14ac:dyDescent="0.25">
      <c r="A458" s="7">
        <v>394000</v>
      </c>
      <c r="B458" s="12" t="s">
        <v>547</v>
      </c>
      <c r="C458" s="13">
        <v>484978.84</v>
      </c>
      <c r="D458" s="13">
        <v>253848.17</v>
      </c>
      <c r="E458" s="13">
        <v>294285.84000000003</v>
      </c>
      <c r="F458" s="13">
        <v>107150.03</v>
      </c>
      <c r="G458" s="13">
        <v>178712.2</v>
      </c>
      <c r="H458" s="13">
        <v>1318975.08</v>
      </c>
    </row>
    <row r="459" spans="1:8" s="13" customFormat="1" x14ac:dyDescent="0.25">
      <c r="A459" s="7">
        <v>394100</v>
      </c>
      <c r="B459" s="12" t="s">
        <v>548</v>
      </c>
      <c r="C459" s="13">
        <v>7808.96</v>
      </c>
      <c r="D459" s="13">
        <v>3575.2</v>
      </c>
      <c r="E459" s="13">
        <v>0</v>
      </c>
      <c r="F459" s="13">
        <v>0</v>
      </c>
      <c r="G459" s="13">
        <v>0</v>
      </c>
      <c r="H459" s="13">
        <v>11384.16</v>
      </c>
    </row>
    <row r="460" spans="1:8" s="13" customFormat="1" x14ac:dyDescent="0.25">
      <c r="A460" s="7" t="s">
        <v>163</v>
      </c>
      <c r="B460" s="12" t="s">
        <v>549</v>
      </c>
      <c r="C460" s="13">
        <v>223156.52</v>
      </c>
      <c r="D460" s="13">
        <v>85777.89</v>
      </c>
      <c r="E460" s="13">
        <v>44395.839999999997</v>
      </c>
      <c r="F460" s="13">
        <v>16642.259999999998</v>
      </c>
      <c r="G460" s="13">
        <v>19993.41</v>
      </c>
      <c r="H460" s="13">
        <v>389965.92</v>
      </c>
    </row>
    <row r="461" spans="1:8" s="13" customFormat="1" x14ac:dyDescent="0.25">
      <c r="A461" s="7" t="s">
        <v>164</v>
      </c>
      <c r="B461" s="12" t="s">
        <v>550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</row>
    <row r="462" spans="1:8" s="13" customFormat="1" x14ac:dyDescent="0.25">
      <c r="A462" s="7" t="s">
        <v>165</v>
      </c>
      <c r="B462" s="12" t="s">
        <v>551</v>
      </c>
      <c r="C462" s="13">
        <v>2738865.94</v>
      </c>
      <c r="D462" s="13">
        <v>1361209.49</v>
      </c>
      <c r="E462" s="13">
        <v>505647.33</v>
      </c>
      <c r="F462" s="13">
        <v>220762.98</v>
      </c>
      <c r="G462" s="13">
        <v>315060.3</v>
      </c>
      <c r="H462" s="13">
        <v>5141546.04</v>
      </c>
    </row>
    <row r="463" spans="1:8" s="13" customFormat="1" x14ac:dyDescent="0.25">
      <c r="A463" s="7">
        <v>398000</v>
      </c>
      <c r="B463" s="12" t="s">
        <v>552</v>
      </c>
      <c r="C463" s="13">
        <v>64673.64</v>
      </c>
      <c r="D463" s="13">
        <v>33074.089999999997</v>
      </c>
      <c r="E463" s="13">
        <v>15890.76</v>
      </c>
      <c r="F463" s="13">
        <v>6835.51</v>
      </c>
      <c r="G463" s="13">
        <v>10031.64</v>
      </c>
      <c r="H463" s="13">
        <v>130505.639999999</v>
      </c>
    </row>
    <row r="464" spans="1:8" s="13" customFormat="1" x14ac:dyDescent="0.25">
      <c r="A464" s="7" t="s">
        <v>604</v>
      </c>
      <c r="B464" s="17" t="s">
        <v>553</v>
      </c>
      <c r="C464" s="18">
        <v>13498523.77</v>
      </c>
      <c r="D464" s="18">
        <v>6230147.46</v>
      </c>
      <c r="E464" s="18">
        <v>4124349.59</v>
      </c>
      <c r="F464" s="18">
        <v>1475846.69</v>
      </c>
      <c r="G464" s="18">
        <v>2310794.4900000002</v>
      </c>
      <c r="H464" s="18">
        <v>27639662</v>
      </c>
    </row>
    <row r="465" spans="1:8" s="13" customFormat="1" x14ac:dyDescent="0.25">
      <c r="A465" s="7" t="s">
        <v>612</v>
      </c>
      <c r="B465" s="17" t="s">
        <v>554</v>
      </c>
      <c r="C465" s="18">
        <v>73709385.140000001</v>
      </c>
      <c r="D465" s="18">
        <v>38848827.25</v>
      </c>
      <c r="E465" s="18">
        <v>16392881.91</v>
      </c>
      <c r="F465" s="18">
        <v>7335630.9500000002</v>
      </c>
      <c r="G465" s="18">
        <v>10156784.67</v>
      </c>
      <c r="H465" s="18">
        <v>146443509.91999999</v>
      </c>
    </row>
    <row r="466" spans="1:8" x14ac:dyDescent="0.25">
      <c r="B466" s="9" t="s">
        <v>555</v>
      </c>
    </row>
    <row r="467" spans="1:8" x14ac:dyDescent="0.25">
      <c r="B467" s="16" t="s">
        <v>556</v>
      </c>
    </row>
    <row r="468" spans="1:8" x14ac:dyDescent="0.25">
      <c r="B468" s="9" t="s">
        <v>557</v>
      </c>
    </row>
    <row r="469" spans="1:8" x14ac:dyDescent="0.25">
      <c r="A469" s="7" t="s">
        <v>613</v>
      </c>
      <c r="B469" s="16" t="s">
        <v>558</v>
      </c>
    </row>
    <row r="470" spans="1:8" s="13" customFormat="1" x14ac:dyDescent="0.25">
      <c r="A470" s="7">
        <v>302000</v>
      </c>
      <c r="B470" s="12" t="s">
        <v>559</v>
      </c>
      <c r="C470" s="13">
        <v>624694.76</v>
      </c>
      <c r="D470" s="13">
        <v>317858.25</v>
      </c>
      <c r="E470" s="13">
        <v>0</v>
      </c>
      <c r="F470" s="13">
        <v>0</v>
      </c>
      <c r="G470" s="13">
        <v>0</v>
      </c>
      <c r="H470" s="13">
        <v>942553.01</v>
      </c>
    </row>
    <row r="471" spans="1:8" s="13" customFormat="1" x14ac:dyDescent="0.25">
      <c r="A471" s="7">
        <v>303000</v>
      </c>
      <c r="B471" s="12" t="s">
        <v>560</v>
      </c>
      <c r="C471" s="13">
        <v>465926.53</v>
      </c>
      <c r="D471" s="13">
        <v>221938.5</v>
      </c>
      <c r="E471" s="13">
        <v>119595.15</v>
      </c>
      <c r="F471" s="13">
        <v>51286.95</v>
      </c>
      <c r="G471" s="13">
        <v>66510.64</v>
      </c>
      <c r="H471" s="13">
        <v>925257.77</v>
      </c>
    </row>
    <row r="472" spans="1:8" x14ac:dyDescent="0.25">
      <c r="A472" s="7" t="s">
        <v>613</v>
      </c>
      <c r="B472" s="19" t="s">
        <v>561</v>
      </c>
    </row>
    <row r="473" spans="1:8" s="13" customFormat="1" x14ac:dyDescent="0.25">
      <c r="A473" s="7">
        <v>303100</v>
      </c>
      <c r="B473" s="12" t="s">
        <v>562</v>
      </c>
      <c r="C473" s="13">
        <v>10335307.25</v>
      </c>
      <c r="D473" s="13">
        <v>4476639.9000000004</v>
      </c>
      <c r="E473" s="13">
        <v>2627315.85</v>
      </c>
      <c r="F473" s="13">
        <v>1010452.23</v>
      </c>
      <c r="G473" s="13">
        <v>1647103.66</v>
      </c>
      <c r="H473" s="13">
        <v>20096818.890000001</v>
      </c>
    </row>
    <row r="474" spans="1:8" s="13" customFormat="1" x14ac:dyDescent="0.25">
      <c r="A474" s="7">
        <v>303110</v>
      </c>
      <c r="B474" s="12" t="s">
        <v>563</v>
      </c>
      <c r="C474" s="13">
        <v>110019.69</v>
      </c>
      <c r="D474" s="13">
        <v>50370.559999999998</v>
      </c>
      <c r="E474" s="13">
        <v>33962.83</v>
      </c>
      <c r="F474" s="13">
        <v>13030.24</v>
      </c>
      <c r="G474" s="13">
        <v>21304.560000000001</v>
      </c>
      <c r="H474" s="13">
        <v>228687.88</v>
      </c>
    </row>
    <row r="475" spans="1:8" s="13" customFormat="1" x14ac:dyDescent="0.25">
      <c r="A475" s="7">
        <v>303115</v>
      </c>
      <c r="B475" s="12" t="s">
        <v>564</v>
      </c>
      <c r="C475" s="13">
        <v>3210894.14</v>
      </c>
      <c r="D475" s="13">
        <v>1470050.74</v>
      </c>
      <c r="E475" s="13">
        <v>991195.89</v>
      </c>
      <c r="F475" s="13">
        <v>380283.92</v>
      </c>
      <c r="G475" s="13">
        <v>621767.77</v>
      </c>
      <c r="H475" s="13">
        <v>6674192.4599999897</v>
      </c>
    </row>
    <row r="476" spans="1:8" s="13" customFormat="1" x14ac:dyDescent="0.25">
      <c r="A476" s="7">
        <v>303120</v>
      </c>
      <c r="B476" s="12" t="s">
        <v>565</v>
      </c>
      <c r="C476" s="13">
        <v>1167428.46</v>
      </c>
      <c r="D476" s="13">
        <v>534486.34</v>
      </c>
      <c r="E476" s="13">
        <v>360382.57</v>
      </c>
      <c r="F476" s="13">
        <v>138265</v>
      </c>
      <c r="G476" s="13">
        <v>226064.57</v>
      </c>
      <c r="H476" s="13">
        <v>2426626.94</v>
      </c>
    </row>
    <row r="477" spans="1:8" s="13" customFormat="1" x14ac:dyDescent="0.25">
      <c r="A477" s="7">
        <v>303121</v>
      </c>
      <c r="B477" s="12" t="s">
        <v>566</v>
      </c>
      <c r="C477" s="13">
        <v>808638.89</v>
      </c>
      <c r="D477" s="13">
        <v>62045.83</v>
      </c>
      <c r="E477" s="13">
        <v>234853.52</v>
      </c>
      <c r="F477" s="13">
        <v>16050.49</v>
      </c>
      <c r="G477" s="13">
        <v>26242.7</v>
      </c>
      <c r="H477" s="13">
        <v>1147831.43</v>
      </c>
    </row>
    <row r="478" spans="1:8" s="13" customFormat="1" x14ac:dyDescent="0.25">
      <c r="A478" s="7" t="s">
        <v>607</v>
      </c>
      <c r="B478" s="20" t="s">
        <v>567</v>
      </c>
      <c r="C478" s="13">
        <v>15632288.43</v>
      </c>
      <c r="D478" s="13">
        <v>6593593.3700000001</v>
      </c>
      <c r="E478" s="13">
        <v>4247710.66</v>
      </c>
      <c r="F478" s="13">
        <v>1558081.88</v>
      </c>
      <c r="G478" s="13">
        <v>2542483.2599999998</v>
      </c>
      <c r="H478" s="13">
        <v>30574157.600000001</v>
      </c>
    </row>
    <row r="479" spans="1:8" s="13" customFormat="1" x14ac:dyDescent="0.25">
      <c r="A479" s="7" t="s">
        <v>607</v>
      </c>
      <c r="B479" s="17" t="s">
        <v>568</v>
      </c>
      <c r="C479" s="18">
        <v>16722909.720000001</v>
      </c>
      <c r="D479" s="18">
        <v>7133390.1200000001</v>
      </c>
      <c r="E479" s="18">
        <v>4367305.8099999996</v>
      </c>
      <c r="F479" s="18">
        <v>1609368.83</v>
      </c>
      <c r="G479" s="18">
        <v>2608993.9</v>
      </c>
      <c r="H479" s="18">
        <v>32441968.379999898</v>
      </c>
    </row>
    <row r="480" spans="1:8" x14ac:dyDescent="0.25">
      <c r="B480" s="9" t="s">
        <v>569</v>
      </c>
    </row>
    <row r="481" spans="1:8" x14ac:dyDescent="0.25">
      <c r="A481" s="7" t="s">
        <v>613</v>
      </c>
      <c r="B481" s="16" t="s">
        <v>570</v>
      </c>
    </row>
    <row r="482" spans="1:8" s="13" customFormat="1" x14ac:dyDescent="0.25">
      <c r="A482" s="7">
        <v>352100</v>
      </c>
      <c r="B482" s="12" t="s">
        <v>571</v>
      </c>
      <c r="C482" s="13">
        <v>0</v>
      </c>
      <c r="D482" s="13">
        <v>0</v>
      </c>
      <c r="E482" s="13">
        <v>104.76</v>
      </c>
      <c r="F482" s="13">
        <v>46.84</v>
      </c>
      <c r="G482" s="13">
        <v>0</v>
      </c>
      <c r="H482" s="13">
        <v>151.6</v>
      </c>
    </row>
    <row r="483" spans="1:8" s="13" customFormat="1" x14ac:dyDescent="0.25">
      <c r="A483" s="7" t="s">
        <v>607</v>
      </c>
      <c r="B483" s="17" t="s">
        <v>572</v>
      </c>
      <c r="C483" s="18">
        <v>0</v>
      </c>
      <c r="D483" s="18">
        <v>0</v>
      </c>
      <c r="E483" s="18">
        <v>104.76</v>
      </c>
      <c r="F483" s="18">
        <v>46.84</v>
      </c>
      <c r="G483" s="18">
        <v>0</v>
      </c>
      <c r="H483" s="18">
        <v>151.6</v>
      </c>
    </row>
    <row r="484" spans="1:8" x14ac:dyDescent="0.25">
      <c r="B484" s="9" t="s">
        <v>573</v>
      </c>
    </row>
    <row r="485" spans="1:8" x14ac:dyDescent="0.25">
      <c r="A485" s="7" t="s">
        <v>613</v>
      </c>
      <c r="B485" s="16" t="s">
        <v>574</v>
      </c>
    </row>
    <row r="486" spans="1:8" s="13" customFormat="1" x14ac:dyDescent="0.25">
      <c r="A486" s="7">
        <v>390200</v>
      </c>
      <c r="B486" s="12" t="s">
        <v>575</v>
      </c>
      <c r="C486" s="13">
        <v>32946.46</v>
      </c>
      <c r="D486" s="13">
        <v>15083.95</v>
      </c>
      <c r="E486" s="13">
        <v>0</v>
      </c>
      <c r="F486" s="13">
        <v>0</v>
      </c>
      <c r="G486" s="13">
        <v>0</v>
      </c>
      <c r="H486" s="13">
        <v>48030.41</v>
      </c>
    </row>
    <row r="487" spans="1:8" s="13" customFormat="1" x14ac:dyDescent="0.25">
      <c r="A487" s="7">
        <v>392200</v>
      </c>
      <c r="B487" s="12" t="s">
        <v>576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</row>
    <row r="488" spans="1:8" s="13" customFormat="1" x14ac:dyDescent="0.25">
      <c r="A488" s="7">
        <v>396200</v>
      </c>
      <c r="B488" s="12" t="s">
        <v>577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</row>
    <row r="489" spans="1:8" s="13" customFormat="1" x14ac:dyDescent="0.25">
      <c r="A489" s="7"/>
      <c r="B489" s="17" t="s">
        <v>578</v>
      </c>
      <c r="C489" s="18">
        <v>32946.46</v>
      </c>
      <c r="D489" s="18">
        <v>15083.95</v>
      </c>
      <c r="E489" s="18">
        <v>0</v>
      </c>
      <c r="F489" s="18">
        <v>0</v>
      </c>
      <c r="G489" s="18">
        <v>0</v>
      </c>
      <c r="H489" s="18">
        <v>48030.41</v>
      </c>
    </row>
    <row r="490" spans="1:8" s="13" customFormat="1" x14ac:dyDescent="0.25">
      <c r="A490" s="7"/>
      <c r="B490" s="17" t="s">
        <v>579</v>
      </c>
      <c r="C490" s="18">
        <v>16755856.18</v>
      </c>
      <c r="D490" s="18">
        <v>7148474.0700000003</v>
      </c>
      <c r="E490" s="18">
        <v>4367410.57</v>
      </c>
      <c r="F490" s="18">
        <v>1609415.67</v>
      </c>
      <c r="G490" s="18">
        <v>2608993.9</v>
      </c>
      <c r="H490" s="18">
        <v>32490150.390000001</v>
      </c>
    </row>
    <row r="491" spans="1:8" x14ac:dyDescent="0.25">
      <c r="B491" s="9" t="s">
        <v>580</v>
      </c>
    </row>
    <row r="492" spans="1:8" s="13" customFormat="1" x14ac:dyDescent="0.25">
      <c r="A492" s="7"/>
      <c r="B492" s="17" t="s">
        <v>581</v>
      </c>
      <c r="C492" s="18">
        <v>90465241.319999993</v>
      </c>
      <c r="D492" s="18">
        <v>45997301.32</v>
      </c>
      <c r="E492" s="18">
        <v>20760292.48</v>
      </c>
      <c r="F492" s="18">
        <v>8945046.6199999992</v>
      </c>
      <c r="G492" s="18">
        <v>12765778.57</v>
      </c>
      <c r="H492" s="18">
        <v>178933660.30999899</v>
      </c>
    </row>
    <row r="493" spans="1:8" x14ac:dyDescent="0.25">
      <c r="B493" s="9" t="s">
        <v>582</v>
      </c>
    </row>
  </sheetData>
  <pageMargins left="0.7" right="0.7" top="0.75" bottom="0.75" header="0.3" footer="0.3"/>
  <pageSetup orientation="portrait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2C41CD-006A-4674-95DB-B604BC3E5B8C}"/>
</file>

<file path=customXml/itemProps2.xml><?xml version="1.0" encoding="utf-8"?>
<ds:datastoreItem xmlns:ds="http://schemas.openxmlformats.org/officeDocument/2006/customXml" ds:itemID="{A130079D-BE4B-4B90-A768-274DBA16A2F1}"/>
</file>

<file path=customXml/itemProps3.xml><?xml version="1.0" encoding="utf-8"?>
<ds:datastoreItem xmlns:ds="http://schemas.openxmlformats.org/officeDocument/2006/customXml" ds:itemID="{BF4F5017-EC8A-418A-A107-87759475A954}"/>
</file>

<file path=customXml/itemProps4.xml><?xml version="1.0" encoding="utf-8"?>
<ds:datastoreItem xmlns:ds="http://schemas.openxmlformats.org/officeDocument/2006/customXml" ds:itemID="{55B4A5DA-0578-4E80-976A-654A289E1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AMA to EOP Deprec ADJ</vt:lpstr>
      <vt:lpstr>AMA Original Download</vt:lpstr>
      <vt:lpstr>EOP Original Download</vt:lpstr>
      <vt:lpstr>'AMA to EOP Deprec ADJ'!Print_Area</vt:lpstr>
      <vt:lpstr>'EOP Original Download'!Print_Area</vt:lpstr>
      <vt:lpstr>'AMA to EOP Deprec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fzx7qm</cp:lastModifiedBy>
  <cp:lastPrinted>2018-10-17T14:50:20Z</cp:lastPrinted>
  <dcterms:created xsi:type="dcterms:W3CDTF">2018-10-15T21:07:56Z</dcterms:created>
  <dcterms:modified xsi:type="dcterms:W3CDTF">2019-02-20T18:00:13Z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