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xl/threadedComments/threadedComment2.xml" ContentType="application/vnd.ms-excel.threadedcomment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2000 Western Region Office\WUTC\WUTC-Empire 2120\Fuel Surcharge\2022\10.1.2022 Empire FSC\"/>
    </mc:Choice>
  </mc:AlternateContent>
  <workbookProtection workbookAlgorithmName="SHA-512" workbookHashValue="2Cu4zaAmTf5CfqEB7gS511iVkh7O+4itcf5pmaeJw2ogT7srX5e+9Uqx4VF4Nj9Ofl4OZUMXcSotpHdSyfm+ww==" workbookSaltValue="4gVmT+5NasAW7n0WUVxP1Q==" workbookSpinCount="100000" lockStructure="1"/>
  <bookViews>
    <workbookView xWindow="-23145" yWindow="-105" windowWidth="23250" windowHeight="1401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1" i="7" l="1"/>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authors>
    <author>Christopher Mickelson</author>
  </authors>
  <commentList>
    <comment ref="C6" authorId="0" shapeId="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authors>
    <author>tc={DF12F414-7A01-4F44-91EA-AA0E9B470EA8}</author>
    <author>tc={025AB833-8BE9-461C-921E-26B42333F980}</author>
  </authors>
  <commentList>
    <comment ref="B148"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authors>
    <author>Christopher Mickelson</author>
  </authors>
  <commentList>
    <comment ref="B132" authorId="0" shapeId="0">
      <text>
        <r>
          <rPr>
            <b/>
            <sz val="8"/>
            <color indexed="81"/>
            <rFont val="Tahoma"/>
            <family val="2"/>
          </rPr>
          <t>Christopher Mickelson:</t>
        </r>
        <r>
          <rPr>
            <sz val="8"/>
            <color indexed="81"/>
            <rFont val="Tahoma"/>
            <family val="2"/>
          </rPr>
          <t xml:space="preserve">
Tacoma Index replaces Seattle</t>
        </r>
      </text>
    </comment>
    <comment ref="B149" authorId="0" shapeId="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authors>
    <author>Christopher Mickelson</author>
  </authors>
  <commentList>
    <comment ref="B105" authorId="0" shapeId="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authors>
    <author>tc={A10D00E5-522F-4025-A975-B6DF061BF7AA}</author>
    <author>Sharbono, Benjamin (UTC)</author>
  </authors>
  <commentList>
    <comment ref="G56"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<sst xmlns="http://schemas.openxmlformats.org/spreadsheetml/2006/main" count="606" uniqueCount="293">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</sst>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00">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4"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5"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8" borderId="0" xfId="4" applyFont="1" applyFill="1" applyProtection="1">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4" borderId="0" xfId="0" applyNumberFormat="1" applyFill="1"/>
    <xf numFmtId="0" fontId="1" fillId="14" borderId="0" xfId="8" applyFont="1" applyFill="1" applyProtection="1">
      <protection hidden="1"/>
    </xf>
    <xf numFmtId="0" fontId="0" fillId="14" borderId="0" xfId="0" applyFill="1"/>
    <xf numFmtId="167" fontId="1" fillId="14"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172" fontId="12" fillId="0" borderId="0" xfId="5" applyNumberFormat="1" applyFont="1" applyAlignment="1" applyProtection="1">
      <alignment horizontal="center" vertical="center"/>
      <protection hidden="1"/>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0" fontId="12" fillId="0"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Fill="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Fill="1" applyBorder="1" applyAlignment="1" applyProtection="1">
      <alignment horizontal="center" vertical="center"/>
      <protection hidden="1"/>
    </xf>
    <xf numFmtId="164" fontId="23" fillId="0" borderId="18" xfId="5" applyNumberFormat="1" applyFont="1" applyFill="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NumberFormat="1" applyFont="1" applyFill="1" applyBorder="1" applyAlignment="1" applyProtection="1">
      <alignment vertical="center"/>
      <protection hidden="1"/>
    </xf>
    <xf numFmtId="0" fontId="19" fillId="0" borderId="18" xfId="4" applyFont="1" applyFill="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44" fontId="26" fillId="0" borderId="18" xfId="2" applyNumberFormat="1" applyFont="1" applyFill="1" applyBorder="1" applyAlignment="1" applyProtection="1">
      <alignment vertical="center"/>
      <protection hidden="1"/>
    </xf>
    <xf numFmtId="164" fontId="23" fillId="0" borderId="19" xfId="5" applyNumberFormat="1" applyFont="1" applyFill="1" applyBorder="1" applyAlignment="1" applyProtection="1">
      <alignment horizontal="center" vertical="center"/>
      <protection hidden="1"/>
    </xf>
    <xf numFmtId="44" fontId="23" fillId="0" borderId="19" xfId="2" applyNumberFormat="1" applyFont="1" applyFill="1" applyBorder="1" applyAlignment="1" applyProtection="1">
      <alignment vertical="center"/>
      <protection hidden="1"/>
    </xf>
    <xf numFmtId="164" fontId="19" fillId="0" borderId="0" xfId="4" applyNumberFormat="1" applyFont="1" applyFill="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72" fontId="19" fillId="0" borderId="0" xfId="4" applyNumberFormat="1" applyFont="1" applyFill="1" applyAlignment="1" applyProtection="1">
      <alignment horizontal="center" vertical="center"/>
      <protection hidden="1"/>
    </xf>
    <xf numFmtId="164" fontId="19" fillId="0" borderId="0" xfId="5" applyNumberFormat="1" applyFont="1" applyFill="1" applyAlignment="1" applyProtection="1">
      <alignment horizontal="center" vertical="center"/>
      <protection hidden="1"/>
    </xf>
    <xf numFmtId="164" fontId="19" fillId="0" borderId="0" xfId="4" applyNumberFormat="1" applyFont="1" applyFill="1" applyAlignment="1" applyProtection="1">
      <alignment horizontal="right"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Fill="1" applyAlignment="1" applyProtection="1">
      <alignment vertical="center" wrapText="1"/>
      <protection hidden="1"/>
    </xf>
    <xf numFmtId="172" fontId="19" fillId="0" borderId="0" xfId="5" applyNumberFormat="1" applyFont="1" applyFill="1" applyAlignment="1" applyProtection="1">
      <alignment horizontal="left" vertical="center"/>
      <protection hidden="1"/>
    </xf>
    <xf numFmtId="0" fontId="27" fillId="0" borderId="18" xfId="0" applyFont="1" applyFill="1" applyBorder="1" applyAlignment="1">
      <alignment vertical="center" wrapText="1"/>
    </xf>
    <xf numFmtId="0" fontId="19" fillId="0" borderId="18" xfId="6" applyFont="1" applyFill="1" applyBorder="1" applyAlignment="1" applyProtection="1">
      <alignment vertical="center" wrapText="1"/>
      <protection hidden="1"/>
    </xf>
    <xf numFmtId="0" fontId="27" fillId="0" borderId="18" xfId="8" applyFont="1" applyFill="1" applyBorder="1" applyAlignment="1">
      <alignment vertical="center" wrapText="1"/>
    </xf>
    <xf numFmtId="0" fontId="19" fillId="0" borderId="18" xfId="4" quotePrefix="1" applyFont="1" applyFill="1" applyBorder="1" applyAlignment="1" applyProtection="1">
      <alignment vertical="center" wrapText="1"/>
      <protection hidden="1"/>
    </xf>
    <xf numFmtId="0" fontId="19" fillId="0" borderId="19" xfId="4" applyFont="1" applyFill="1" applyBorder="1" applyAlignment="1" applyProtection="1">
      <alignment vertical="center" wrapText="1"/>
      <protection hidden="1"/>
    </xf>
    <xf numFmtId="0" fontId="28" fillId="0" borderId="0" xfId="4" applyFont="1" applyFill="1" applyBorder="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Fill="1" applyBorder="1" applyAlignment="1" applyProtection="1">
      <alignment horizontal="center" vertical="center"/>
      <protection hidden="1"/>
    </xf>
    <xf numFmtId="44" fontId="23" fillId="0" borderId="20" xfId="2" applyNumberFormat="1" applyFont="1" applyFill="1" applyBorder="1" applyAlignment="1" applyProtection="1">
      <alignment vertical="center"/>
      <protection hidden="1"/>
    </xf>
    <xf numFmtId="172" fontId="13" fillId="0" borderId="0" xfId="5" applyNumberFormat="1" applyFont="1" applyBorder="1" applyAlignment="1" applyProtection="1">
      <alignment horizontal="center"/>
      <protection hidden="1"/>
    </xf>
    <xf numFmtId="164" fontId="13" fillId="0"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wrapText="1"/>
      <protection hidden="1"/>
    </xf>
    <xf numFmtId="0" fontId="13" fillId="0" borderId="0" xfId="5" applyFont="1" applyFill="1" applyBorder="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Fill="1" applyBorder="1" applyAlignment="1" applyProtection="1">
      <alignment horizontal="center" vertical="center"/>
      <protection hidden="1"/>
    </xf>
    <xf numFmtId="164" fontId="12" fillId="0" borderId="20" xfId="5" applyNumberFormat="1" applyFont="1" applyFill="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Fill="1" applyBorder="1" applyAlignment="1" applyProtection="1">
      <alignment vertical="center"/>
      <protection hidden="1"/>
    </xf>
    <xf numFmtId="172" fontId="12" fillId="0" borderId="18" xfId="5" applyNumberFormat="1" applyFont="1" applyFill="1" applyBorder="1" applyAlignment="1" applyProtection="1">
      <alignment vertical="center"/>
      <protection hidden="1"/>
    </xf>
    <xf numFmtId="172" fontId="25" fillId="0" borderId="18" xfId="5" applyNumberFormat="1" applyFont="1" applyFill="1" applyBorder="1" applyAlignment="1" applyProtection="1">
      <alignment vertical="center"/>
      <protection hidden="1"/>
    </xf>
    <xf numFmtId="172" fontId="12" fillId="0" borderId="19" xfId="5" applyNumberFormat="1" applyFont="1" applyFill="1" applyBorder="1" applyAlignment="1" applyProtection="1">
      <alignment vertical="center"/>
      <protection hidden="1"/>
    </xf>
    <xf numFmtId="172" fontId="19" fillId="0" borderId="18" xfId="4" applyNumberFormat="1" applyFont="1" applyFill="1" applyBorder="1" applyAlignment="1" applyProtection="1">
      <alignment vertical="center"/>
      <protection hidden="1"/>
    </xf>
    <xf numFmtId="172" fontId="19" fillId="0" borderId="19" xfId="4" applyNumberFormat="1" applyFont="1" applyFill="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Border="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Fill="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4" xfId="0" applyFont="1" applyBorder="1" applyAlignment="1" applyProtection="1">
      <alignment horizontal="center" vertical="center" textRotation="45"/>
    </xf>
    <xf numFmtId="0" fontId="4" fillId="0" borderId="6"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3" fillId="12" borderId="8" xfId="0" applyFont="1" applyFill="1" applyBorder="1" applyAlignment="1" applyProtection="1">
      <alignment horizontal="left" vertical="top" wrapText="1"/>
    </xf>
    <xf numFmtId="0" fontId="3" fillId="12" borderId="9" xfId="0" applyFont="1" applyFill="1" applyBorder="1" applyAlignment="1" applyProtection="1">
      <alignment horizontal="left" vertical="top" wrapText="1"/>
    </xf>
    <xf numFmtId="0" fontId="3" fillId="12" borderId="10" xfId="0" applyFont="1" applyFill="1" applyBorder="1" applyAlignment="1" applyProtection="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2" borderId="8" xfId="0" applyFont="1" applyFill="1" applyBorder="1" applyAlignment="1" applyProtection="1">
      <alignment horizontal="left" wrapText="1"/>
    </xf>
    <xf numFmtId="0" fontId="11" fillId="12" borderId="9" xfId="0" applyFont="1" applyFill="1" applyBorder="1" applyAlignment="1" applyProtection="1">
      <alignment horizontal="left" wrapText="1"/>
    </xf>
    <xf numFmtId="0" fontId="11" fillId="12" borderId="10" xfId="0" applyFont="1" applyFill="1" applyBorder="1" applyAlignment="1" applyProtection="1">
      <alignment horizontal="left" wrapText="1"/>
    </xf>
    <xf numFmtId="0" fontId="11" fillId="12" borderId="8" xfId="0" applyFont="1" applyFill="1" applyBorder="1" applyAlignment="1" applyProtection="1">
      <alignment horizontal="left"/>
    </xf>
    <xf numFmtId="0" fontId="11" fillId="12" borderId="9" xfId="0" applyFont="1" applyFill="1" applyBorder="1" applyAlignment="1" applyProtection="1">
      <alignment horizontal="left"/>
    </xf>
    <xf numFmtId="0" fontId="11" fillId="12" borderId="10" xfId="0" applyFont="1" applyFill="1" applyBorder="1" applyAlignment="1" applyProtection="1">
      <alignment horizontal="left"/>
    </xf>
    <xf numFmtId="0" fontId="7" fillId="12" borderId="8" xfId="0" applyFont="1" applyFill="1" applyBorder="1" applyAlignment="1" applyProtection="1">
      <alignment horizontal="left" vertical="top" wrapText="1"/>
    </xf>
    <xf numFmtId="0" fontId="7" fillId="12" borderId="9" xfId="0" applyFont="1" applyFill="1" applyBorder="1" applyAlignment="1" applyProtection="1">
      <alignment horizontal="left" vertical="top" wrapText="1"/>
    </xf>
    <xf numFmtId="0" fontId="7" fillId="12" borderId="10" xfId="0" applyFont="1" applyFill="1" applyBorder="1" applyAlignment="1" applyProtection="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3" borderId="0"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7" xfId="8" applyFont="1"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cellStyle name="Normal" xfId="0" builtinId="0"/>
    <cellStyle name="Normal 2" xfId="4"/>
    <cellStyle name="Normal 2 2" xfId="5"/>
    <cellStyle name="Normal 2 2 2" xfId="6"/>
    <cellStyle name="Normal 2 3" xfId="7"/>
    <cellStyle name="Normal 3" xfId="8"/>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63"/>
  <sheetViews>
    <sheetView tabSelected="1" topLeftCell="A37" zoomScale="96" zoomScaleNormal="96" zoomScaleSheetLayoutView="90" zoomScalePageLayoutView="80" workbookViewId="0">
      <selection activeCell="I22" sqref="I22"/>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66" t="s">
        <v>0</v>
      </c>
      <c r="B1" s="266"/>
      <c r="C1" s="266"/>
      <c r="D1" s="266"/>
      <c r="E1" s="266"/>
      <c r="F1" s="266"/>
    </row>
    <row r="2" spans="1:6" ht="26.25" customHeight="1" x14ac:dyDescent="0.2">
      <c r="A2" s="256" t="s">
        <v>1</v>
      </c>
      <c r="B2" s="257"/>
      <c r="C2" s="68" t="s">
        <v>2</v>
      </c>
      <c r="D2" s="276" t="s">
        <v>179</v>
      </c>
      <c r="E2" s="276"/>
      <c r="F2" s="276"/>
    </row>
    <row r="3" spans="1:6" ht="5.25" customHeight="1" x14ac:dyDescent="0.2">
      <c r="A3" s="258"/>
      <c r="B3" s="259"/>
      <c r="C3" s="69"/>
      <c r="D3" s="69"/>
      <c r="E3" s="69"/>
      <c r="F3" s="69"/>
    </row>
    <row r="4" spans="1:6" x14ac:dyDescent="0.2">
      <c r="A4" s="258"/>
      <c r="B4" s="259"/>
      <c r="C4" s="70" t="s">
        <v>4</v>
      </c>
      <c r="D4" s="278">
        <v>44835</v>
      </c>
      <c r="E4" s="278"/>
      <c r="F4" s="278"/>
    </row>
    <row r="5" spans="1:6" ht="5.25" customHeight="1" x14ac:dyDescent="0.2">
      <c r="A5" s="258"/>
      <c r="B5" s="259"/>
      <c r="C5" s="69"/>
      <c r="D5" s="69"/>
      <c r="E5" s="69"/>
      <c r="F5" s="69"/>
    </row>
    <row r="6" spans="1:6" x14ac:dyDescent="0.2">
      <c r="A6" s="258"/>
      <c r="B6" s="259"/>
      <c r="C6" s="70" t="s">
        <v>5</v>
      </c>
      <c r="D6" s="263">
        <f>F22</f>
        <v>3885012</v>
      </c>
      <c r="E6" s="263"/>
      <c r="F6" s="263"/>
    </row>
    <row r="7" spans="1:6" x14ac:dyDescent="0.2">
      <c r="A7" s="279"/>
      <c r="B7" s="279"/>
      <c r="C7" s="279"/>
      <c r="D7" s="279"/>
      <c r="E7" s="279"/>
      <c r="F7" s="279"/>
    </row>
    <row r="8" spans="1:6" ht="28.5" customHeight="1" x14ac:dyDescent="0.2">
      <c r="A8" s="256" t="s">
        <v>6</v>
      </c>
      <c r="B8" s="257"/>
      <c r="C8" s="71" t="s">
        <v>7</v>
      </c>
      <c r="D8" s="265">
        <f>IF(AND(D2&gt;"", D4&gt;0, D6&gt;0), F45, 0)</f>
        <v>3.7666079999999998E-2</v>
      </c>
      <c r="E8" s="265"/>
      <c r="F8" s="265"/>
    </row>
    <row r="9" spans="1:6" ht="5.25" customHeight="1" x14ac:dyDescent="0.2">
      <c r="A9" s="258"/>
      <c r="B9" s="259"/>
      <c r="C9" s="72"/>
      <c r="D9" s="72"/>
      <c r="E9" s="72"/>
      <c r="F9" s="72"/>
    </row>
    <row r="10" spans="1:6" ht="29.25" customHeight="1" x14ac:dyDescent="0.2">
      <c r="A10" s="258"/>
      <c r="B10" s="259"/>
      <c r="C10" s="71" t="s">
        <v>8</v>
      </c>
      <c r="D10" s="277">
        <f>IF(AND(D2&gt;"", D4&gt;0, D6&gt;0), IF(F45&lt;F61, F45,F61), 0)</f>
        <v>2.4559146714893038E-2</v>
      </c>
      <c r="E10" s="277"/>
      <c r="F10" s="277"/>
    </row>
    <row r="11" spans="1:6" ht="5.25" customHeight="1" x14ac:dyDescent="0.2">
      <c r="A11" s="258"/>
      <c r="B11" s="259"/>
      <c r="C11" s="72"/>
      <c r="D11" s="72"/>
      <c r="E11" s="72"/>
      <c r="F11" s="72"/>
    </row>
    <row r="12" spans="1:6" ht="39" customHeight="1" x14ac:dyDescent="0.2">
      <c r="A12" s="258"/>
      <c r="B12" s="259"/>
      <c r="C12" s="264"/>
      <c r="D12" s="264"/>
      <c r="E12" s="264"/>
      <c r="F12" s="264"/>
    </row>
    <row r="13" spans="1:6" x14ac:dyDescent="0.2">
      <c r="A13" s="73"/>
      <c r="B13" s="74"/>
      <c r="C13" s="74"/>
      <c r="D13" s="75"/>
      <c r="E13" s="73"/>
      <c r="F13" s="73"/>
    </row>
    <row r="14" spans="1:6" ht="25.5" x14ac:dyDescent="0.2">
      <c r="A14" s="76" t="s">
        <v>9</v>
      </c>
      <c r="B14" s="77"/>
      <c r="C14" s="78"/>
      <c r="D14" s="77"/>
      <c r="F14" s="77"/>
    </row>
    <row r="15" spans="1:6" x14ac:dyDescent="0.2">
      <c r="A15" s="77">
        <v>1</v>
      </c>
      <c r="B15" s="267" t="s">
        <v>10</v>
      </c>
      <c r="C15" s="268"/>
      <c r="D15" s="268"/>
      <c r="E15" s="268"/>
      <c r="F15" s="269"/>
    </row>
    <row r="16" spans="1:6" x14ac:dyDescent="0.2">
      <c r="A16" s="77">
        <v>2</v>
      </c>
      <c r="C16" s="67" t="s">
        <v>11</v>
      </c>
      <c r="F16" s="79">
        <f>IF(D2="","",VLOOKUP(D2,CompanyInfo,3, FALSE))</f>
        <v>3311539</v>
      </c>
    </row>
    <row r="17" spans="1:6" x14ac:dyDescent="0.2">
      <c r="A17" s="77">
        <v>3</v>
      </c>
      <c r="C17" s="67" t="s">
        <v>12</v>
      </c>
      <c r="F17" s="79">
        <f>IF(D2="","",VLOOKUP(D2,CompanyInfo,4, FALSE))</f>
        <v>169204</v>
      </c>
    </row>
    <row r="18" spans="1:6" x14ac:dyDescent="0.2">
      <c r="A18" s="77">
        <v>4</v>
      </c>
      <c r="C18" s="67" t="s">
        <v>13</v>
      </c>
      <c r="F18" s="80">
        <f>IF(D4="","",VLOOKUP(D2,CompanyInfo,5, FALSE))</f>
        <v>43131</v>
      </c>
    </row>
    <row r="19" spans="1:6" x14ac:dyDescent="0.2">
      <c r="A19" s="77">
        <v>5</v>
      </c>
      <c r="C19" s="67" t="s">
        <v>14</v>
      </c>
      <c r="F19" s="80">
        <f>IF(D4="","",VLOOKUP(D2,CompanyInfo,6,FALSE ))</f>
        <v>43191</v>
      </c>
    </row>
    <row r="20" spans="1:6" x14ac:dyDescent="0.2">
      <c r="A20" s="77">
        <v>6</v>
      </c>
      <c r="C20" s="78" t="s">
        <v>15</v>
      </c>
      <c r="F20" s="81">
        <f>IF(D2="","",VLOOKUP(D2,CompanyInfo,2, FALSE))</f>
        <v>2</v>
      </c>
    </row>
    <row r="21" spans="1:6" x14ac:dyDescent="0.2">
      <c r="A21" s="77">
        <v>7</v>
      </c>
      <c r="B21" s="77"/>
      <c r="C21" s="78" t="s">
        <v>16</v>
      </c>
      <c r="D21" s="77"/>
      <c r="F21" s="251" t="str">
        <f>IF(D2="","",VLOOKUP(D2,CompanyInfo,9,FALSE ))</f>
        <v>East</v>
      </c>
    </row>
    <row r="22" spans="1:6" x14ac:dyDescent="0.2">
      <c r="A22" s="77">
        <v>8</v>
      </c>
      <c r="B22" s="77"/>
      <c r="C22" s="78" t="s">
        <v>17</v>
      </c>
      <c r="D22" s="77"/>
      <c r="F22" s="79">
        <f>IF(D2="","",VLOOKUP(D2,CompanyInfo,7,FALSE ))</f>
        <v>3885012</v>
      </c>
    </row>
    <row r="23" spans="1:6" x14ac:dyDescent="0.2">
      <c r="A23" s="77">
        <v>9</v>
      </c>
      <c r="B23" s="77"/>
      <c r="C23" s="78"/>
      <c r="D23" s="77"/>
      <c r="F23" s="77"/>
    </row>
    <row r="24" spans="1:6" x14ac:dyDescent="0.2">
      <c r="A24" s="77">
        <v>10</v>
      </c>
      <c r="B24" s="270" t="s">
        <v>18</v>
      </c>
      <c r="C24" s="271"/>
      <c r="D24" s="271"/>
      <c r="E24" s="271"/>
      <c r="F24" s="272"/>
    </row>
    <row r="25" spans="1:6" x14ac:dyDescent="0.2">
      <c r="A25" s="77">
        <v>11</v>
      </c>
      <c r="C25" s="78" t="s">
        <v>19</v>
      </c>
      <c r="F25" s="79">
        <f>+F17</f>
        <v>169204</v>
      </c>
    </row>
    <row r="26" spans="1:6" x14ac:dyDescent="0.2">
      <c r="A26" s="77">
        <v>12</v>
      </c>
      <c r="C26" s="82" t="s">
        <v>20</v>
      </c>
      <c r="E26" s="77" t="s">
        <v>21</v>
      </c>
      <c r="F26" s="83">
        <f>+F16</f>
        <v>3311539</v>
      </c>
    </row>
    <row r="27" spans="1:6" x14ac:dyDescent="0.2">
      <c r="A27" s="77">
        <v>13</v>
      </c>
      <c r="C27" s="67" t="s">
        <v>22</v>
      </c>
      <c r="E27" s="77" t="s">
        <v>23</v>
      </c>
      <c r="F27" s="84">
        <f>F17/F16</f>
        <v>5.1095276244670529E-2</v>
      </c>
    </row>
    <row r="28" spans="1:6" x14ac:dyDescent="0.2">
      <c r="A28" s="77">
        <v>14</v>
      </c>
      <c r="C28" s="67" t="s">
        <v>24</v>
      </c>
      <c r="E28" s="77" t="s">
        <v>25</v>
      </c>
      <c r="F28" s="85">
        <v>100</v>
      </c>
    </row>
    <row r="29" spans="1:6" x14ac:dyDescent="0.2">
      <c r="A29" s="77">
        <v>15</v>
      </c>
      <c r="C29" s="67" t="s">
        <v>26</v>
      </c>
      <c r="E29" s="77" t="s">
        <v>23</v>
      </c>
      <c r="F29" s="86">
        <f>ROUND(F27,4)</f>
        <v>5.11E-2</v>
      </c>
    </row>
    <row r="30" spans="1:6" x14ac:dyDescent="0.2">
      <c r="A30" s="77">
        <v>16</v>
      </c>
    </row>
    <row r="31" spans="1:6" x14ac:dyDescent="0.2">
      <c r="A31" s="77">
        <v>17</v>
      </c>
      <c r="B31" s="270" t="s">
        <v>27</v>
      </c>
      <c r="C31" s="271"/>
      <c r="D31" s="271"/>
      <c r="E31" s="271"/>
      <c r="F31" s="272"/>
    </row>
    <row r="32" spans="1:6" x14ac:dyDescent="0.2">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5.5374999999999996</v>
      </c>
    </row>
    <row r="33" spans="1:6" x14ac:dyDescent="0.2">
      <c r="A33" s="77">
        <v>19</v>
      </c>
      <c r="C33" s="82" t="s">
        <v>30</v>
      </c>
      <c r="E33" s="77" t="s">
        <v>31</v>
      </c>
      <c r="F33" s="88">
        <f>+IF(F21="West",(+VLOOKUP(F18,'Weekly OPIS Averages'!B15:J323,9,FALSE)),(+VLOOKUP(F18,'Weekly OPIS Averages'!M15:U323,9,FALSE)))</f>
        <v>2.8650000000000002</v>
      </c>
    </row>
    <row r="34" spans="1:6" x14ac:dyDescent="0.2">
      <c r="A34" s="77">
        <v>20</v>
      </c>
      <c r="C34" s="67" t="s">
        <v>32</v>
      </c>
      <c r="E34" s="77" t="s">
        <v>23</v>
      </c>
      <c r="F34" s="89">
        <f>+F32-F33</f>
        <v>2.6724999999999994</v>
      </c>
    </row>
    <row r="35" spans="1:6" x14ac:dyDescent="0.2">
      <c r="A35" s="77">
        <v>21</v>
      </c>
      <c r="C35" s="82" t="s">
        <v>33</v>
      </c>
      <c r="E35" s="77" t="s">
        <v>21</v>
      </c>
      <c r="F35" s="90">
        <f>+F33</f>
        <v>2.8650000000000002</v>
      </c>
    </row>
    <row r="36" spans="1:6" x14ac:dyDescent="0.2">
      <c r="A36" s="77">
        <v>22</v>
      </c>
      <c r="C36" s="67" t="s">
        <v>34</v>
      </c>
      <c r="E36" s="77" t="s">
        <v>23</v>
      </c>
      <c r="F36" s="84">
        <f>F34/F35</f>
        <v>0.932809773123909</v>
      </c>
    </row>
    <row r="37" spans="1:6" x14ac:dyDescent="0.2">
      <c r="A37" s="77">
        <v>23</v>
      </c>
      <c r="C37" s="67" t="s">
        <v>24</v>
      </c>
      <c r="E37" s="77" t="s">
        <v>25</v>
      </c>
      <c r="F37" s="85">
        <v>100</v>
      </c>
    </row>
    <row r="38" spans="1:6" x14ac:dyDescent="0.2">
      <c r="A38" s="77">
        <v>24</v>
      </c>
      <c r="C38" s="67" t="s">
        <v>35</v>
      </c>
      <c r="D38" s="91"/>
      <c r="E38" s="77" t="s">
        <v>23</v>
      </c>
      <c r="F38" s="86">
        <f>ROUND(F36,4)</f>
        <v>0.93279999999999996</v>
      </c>
    </row>
    <row r="39" spans="1:6" x14ac:dyDescent="0.2">
      <c r="A39" s="77">
        <v>25</v>
      </c>
    </row>
    <row r="40" spans="1:6" ht="56.25" customHeight="1" x14ac:dyDescent="0.2">
      <c r="A40" s="92">
        <v>26</v>
      </c>
      <c r="B40" s="273" t="s">
        <v>36</v>
      </c>
      <c r="C40" s="274"/>
      <c r="D40" s="274"/>
      <c r="E40" s="274"/>
      <c r="F40" s="275"/>
    </row>
    <row r="41" spans="1:6" x14ac:dyDescent="0.2">
      <c r="A41" s="77">
        <v>27</v>
      </c>
      <c r="C41" s="82" t="s">
        <v>37</v>
      </c>
      <c r="F41" s="93">
        <f>F29</f>
        <v>5.11E-2</v>
      </c>
    </row>
    <row r="42" spans="1:6" x14ac:dyDescent="0.2">
      <c r="A42" s="77">
        <v>28</v>
      </c>
      <c r="C42" s="82" t="s">
        <v>38</v>
      </c>
      <c r="E42" s="77" t="s">
        <v>25</v>
      </c>
      <c r="F42" s="94">
        <f>F38</f>
        <v>0.93279999999999996</v>
      </c>
    </row>
    <row r="43" spans="1:6" x14ac:dyDescent="0.2">
      <c r="A43" s="77">
        <v>29</v>
      </c>
      <c r="B43" s="67" t="s">
        <v>39</v>
      </c>
      <c r="C43" s="67" t="s">
        <v>40</v>
      </c>
      <c r="E43" s="77" t="s">
        <v>23</v>
      </c>
      <c r="F43" s="93">
        <f>F42*F41</f>
        <v>4.766608E-2</v>
      </c>
    </row>
    <row r="44" spans="1:6" x14ac:dyDescent="0.2">
      <c r="A44" s="77">
        <v>30</v>
      </c>
      <c r="C44" s="82" t="s">
        <v>41</v>
      </c>
      <c r="E44" s="77" t="s">
        <v>31</v>
      </c>
      <c r="F44" s="95">
        <v>0.01</v>
      </c>
    </row>
    <row r="45" spans="1:6" ht="13.5" thickBot="1" x14ac:dyDescent="0.25">
      <c r="A45" s="77">
        <v>31</v>
      </c>
      <c r="C45" s="82" t="s">
        <v>42</v>
      </c>
      <c r="E45" s="77" t="s">
        <v>23</v>
      </c>
      <c r="F45" s="96">
        <f>IF(AND(D2&gt;"", D4&gt;0, D6&gt;0), (IF($F$43-$F$44&gt;=0,$F$43-$F$44,(+IF(0&gt;$F$44+$F$43,$F$44+$F$43,0)))), 0)</f>
        <v>3.7666079999999998E-2</v>
      </c>
    </row>
    <row r="46" spans="1:6" ht="13.5" thickTop="1" x14ac:dyDescent="0.2">
      <c r="A46" s="77">
        <v>32</v>
      </c>
      <c r="C46" s="82"/>
      <c r="F46" s="97"/>
    </row>
    <row r="47" spans="1:6" ht="64.5" customHeight="1" x14ac:dyDescent="0.2">
      <c r="A47" s="92">
        <v>33</v>
      </c>
      <c r="B47" s="260" t="s">
        <v>43</v>
      </c>
      <c r="C47" s="261"/>
      <c r="D47" s="261"/>
      <c r="E47" s="261"/>
      <c r="F47" s="262"/>
    </row>
    <row r="48" spans="1:6" x14ac:dyDescent="0.2">
      <c r="A48" s="77">
        <v>34</v>
      </c>
      <c r="C48" s="67" t="s">
        <v>44</v>
      </c>
      <c r="F48" s="98">
        <f>F45</f>
        <v>3.7666079999999998E-2</v>
      </c>
    </row>
    <row r="49" spans="1:7" x14ac:dyDescent="0.2">
      <c r="A49" s="77">
        <v>35</v>
      </c>
      <c r="C49" s="67" t="s">
        <v>45</v>
      </c>
      <c r="E49" s="77" t="s">
        <v>25</v>
      </c>
      <c r="F49" s="83">
        <f>F16</f>
        <v>3311539</v>
      </c>
    </row>
    <row r="50" spans="1:7" x14ac:dyDescent="0.2">
      <c r="A50" s="77">
        <v>36</v>
      </c>
      <c r="C50" s="67" t="s">
        <v>46</v>
      </c>
      <c r="E50" s="77" t="s">
        <v>23</v>
      </c>
      <c r="F50" s="79">
        <f>F49*F48</f>
        <v>124732.69289712</v>
      </c>
    </row>
    <row r="51" spans="1:7" x14ac:dyDescent="0.2">
      <c r="A51" s="77">
        <v>37</v>
      </c>
    </row>
    <row r="52" spans="1:7" x14ac:dyDescent="0.2">
      <c r="A52" s="77">
        <v>38</v>
      </c>
      <c r="C52" s="67" t="s">
        <v>47</v>
      </c>
      <c r="F52" s="98">
        <f>F29</f>
        <v>5.11E-2</v>
      </c>
    </row>
    <row r="53" spans="1:7" x14ac:dyDescent="0.2">
      <c r="A53" s="77">
        <v>39</v>
      </c>
      <c r="C53" s="67" t="s">
        <v>48</v>
      </c>
      <c r="E53" s="77" t="s">
        <v>25</v>
      </c>
      <c r="F53" s="83">
        <f>IF(D6&gt;F22, D6, F22)</f>
        <v>3885012</v>
      </c>
    </row>
    <row r="54" spans="1:7" x14ac:dyDescent="0.2">
      <c r="A54" s="77">
        <v>40</v>
      </c>
      <c r="C54" s="67" t="s">
        <v>49</v>
      </c>
      <c r="E54" s="77" t="s">
        <v>23</v>
      </c>
      <c r="F54" s="79">
        <f>F53*F52</f>
        <v>198524.11319999999</v>
      </c>
    </row>
    <row r="55" spans="1:7" x14ac:dyDescent="0.2">
      <c r="A55" s="77">
        <v>41</v>
      </c>
      <c r="F55" s="79"/>
    </row>
    <row r="56" spans="1:7" x14ac:dyDescent="0.2">
      <c r="A56" s="77">
        <v>42</v>
      </c>
      <c r="C56" s="67" t="s">
        <v>50</v>
      </c>
      <c r="F56" s="79">
        <f>F17</f>
        <v>169204</v>
      </c>
    </row>
    <row r="57" spans="1:7" x14ac:dyDescent="0.2">
      <c r="A57" s="77">
        <v>43</v>
      </c>
      <c r="C57" s="67" t="s">
        <v>51</v>
      </c>
      <c r="E57" s="77" t="s">
        <v>52</v>
      </c>
      <c r="F57" s="79">
        <f>F50</f>
        <v>124732.69289712</v>
      </c>
    </row>
    <row r="58" spans="1:7" x14ac:dyDescent="0.2">
      <c r="A58" s="77">
        <v>44</v>
      </c>
      <c r="C58" s="67" t="s">
        <v>53</v>
      </c>
      <c r="E58" s="77" t="s">
        <v>31</v>
      </c>
      <c r="F58" s="83">
        <f>F54</f>
        <v>198524.11319999999</v>
      </c>
    </row>
    <row r="59" spans="1:7" x14ac:dyDescent="0.2">
      <c r="A59" s="77">
        <v>45</v>
      </c>
      <c r="C59" s="67" t="s">
        <v>54</v>
      </c>
      <c r="E59" s="77" t="s">
        <v>23</v>
      </c>
      <c r="F59" s="79">
        <f>F56+F57-F58</f>
        <v>95412.579697120033</v>
      </c>
    </row>
    <row r="60" spans="1:7" x14ac:dyDescent="0.2">
      <c r="A60" s="77">
        <v>46</v>
      </c>
      <c r="C60" s="67" t="s">
        <v>55</v>
      </c>
      <c r="E60" s="77" t="s">
        <v>21</v>
      </c>
      <c r="F60" s="99">
        <f>F53</f>
        <v>3885012</v>
      </c>
    </row>
    <row r="61" spans="1:7" ht="13.5" thickBot="1" x14ac:dyDescent="0.25">
      <c r="A61" s="77">
        <v>47</v>
      </c>
      <c r="C61" s="100" t="s">
        <v>56</v>
      </c>
      <c r="E61" s="77" t="s">
        <v>23</v>
      </c>
      <c r="F61" s="96">
        <f>IF(AND(D2&gt;"", D4&gt;0, D6&gt;0), IF(F60=0, 0, F59/F60), 0)</f>
        <v>2.4559146714893038E-2</v>
      </c>
    </row>
    <row r="62" spans="1:7" ht="13.5" thickTop="1" x14ac:dyDescent="0.2"/>
    <row r="63" spans="1:7" x14ac:dyDescent="0.2">
      <c r="A63" s="254">
        <f>NOW()</f>
        <v>44676.690325925927</v>
      </c>
      <c r="B63" s="254"/>
      <c r="C63" s="254"/>
      <c r="D63" s="255" t="s">
        <v>57</v>
      </c>
      <c r="E63" s="255"/>
      <c r="F63" s="255"/>
      <c r="G63" s="251"/>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formula1>ValidProposedEffectiveDates</formula1>
    </dataValidation>
    <dataValidation allowBlank="1" showInputMessage="1" showErrorMessage="1" errorTitle="Proposed Effective Date" error="You have entered invalid data.  Please select the proposed effective date using the drop down menu." sqref="F32"/>
    <dataValidation type="list" allowBlank="1" showInputMessage="1" showErrorMessage="1" promptTitle="Select the Company's Name" prompt="Selecting the appropriate company's name, the worksheet will look up the base period information for a fuel surcharge." sqref="D2:F2">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09"/>
  <sheetViews>
    <sheetView zoomScaleNormal="100" workbookViewId="0">
      <pane xSplit="1" ySplit="7" topLeftCell="B198" activePane="bottomRight" state="frozen"/>
      <selection pane="topRight" activeCell="I14" sqref="I14"/>
      <selection pane="bottomLeft" activeCell="I14" sqref="I14"/>
      <selection pane="bottomRight" activeCell="N214" sqref="N214"/>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280" t="s">
        <v>59</v>
      </c>
      <c r="D4" s="280"/>
      <c r="E4" s="280"/>
      <c r="F4" s="280"/>
      <c r="G4" s="280"/>
      <c r="H4" s="46"/>
      <c r="I4" s="47"/>
      <c r="J4" s="45" t="s">
        <v>58</v>
      </c>
      <c r="K4" s="46"/>
      <c r="L4" s="280" t="s">
        <v>60</v>
      </c>
      <c r="M4" s="280"/>
      <c r="N4" s="280"/>
      <c r="O4" s="280"/>
      <c r="P4" s="280"/>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3">
        <f>+IF('Weekly OPIS Averages'!F115&gt;0,'Weekly OPIS Averages'!F115,"NA")</f>
        <v>3.7171776905289411</v>
      </c>
      <c r="G103" s="113">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
      <c r="A213" s="52">
        <v>44774</v>
      </c>
      <c r="C213" s="53">
        <f>+IF('Weekly OPIS Averages'!D225&gt;0,'Weekly OPIS Averages'!D225,"NA")</f>
        <v>6.0220000000000002</v>
      </c>
      <c r="E213" s="53">
        <f>+IF('Weekly OPIS Averages'!F225&gt;0,'Weekly OPIS Averages'!F225,"NA")</f>
        <v>5.8205</v>
      </c>
      <c r="G213" s="53">
        <f>+IF('Weekly OPIS Averages'!H225&gt;0,'Weekly OPIS Averages'!H225,"NA")</f>
        <v>5.6446666666666658</v>
      </c>
      <c r="J213" s="52">
        <v>44774</v>
      </c>
      <c r="L213" s="53">
        <f>+IF('Weekly OPIS Averages'!O225&gt;0,'Weekly OPIS Averages'!O225,"NA")</f>
        <v>6.0220000000000002</v>
      </c>
      <c r="N213" s="53">
        <f>+IF('Weekly OPIS Averages'!Q225&gt;0,'Weekly OPIS Averages'!Q225,"NA")</f>
        <v>5.8205</v>
      </c>
      <c r="P213" s="53">
        <f>+IF('Weekly OPIS Averages'!S225&gt;0,'Weekly OPIS Averages'!S225,"NA")</f>
        <v>5.6446666666666658</v>
      </c>
    </row>
    <row r="214" spans="1:16" x14ac:dyDescent="0.2">
      <c r="A214" s="52">
        <v>44805</v>
      </c>
      <c r="C214" s="53">
        <f>+IF('Weekly OPIS Averages'!D226&gt;0,'Weekly OPIS Averages'!D226,"NA")</f>
        <v>5.84</v>
      </c>
      <c r="E214" s="53">
        <f>+IF('Weekly OPIS Averages'!F226&gt;0,'Weekly OPIS Averages'!F226,"NA")</f>
        <v>5.931</v>
      </c>
      <c r="G214" s="53">
        <f>+IF('Weekly OPIS Averages'!H226&gt;0,'Weekly OPIS Averages'!H226,"NA")</f>
        <v>5.8270000000000008</v>
      </c>
      <c r="J214" s="52">
        <v>44805</v>
      </c>
      <c r="L214" s="53">
        <f>+IF('Weekly OPIS Averages'!O226&gt;0,'Weekly OPIS Averages'!O226,"NA")</f>
        <v>5.84</v>
      </c>
      <c r="N214" s="53">
        <f>+IF('Weekly OPIS Averages'!Q226&gt;0,'Weekly OPIS Averages'!Q226,"NA")</f>
        <v>5.931</v>
      </c>
      <c r="P214" s="53">
        <f>+IF('Weekly OPIS Averages'!S226&gt;0,'Weekly OPIS Averages'!S226,"NA")</f>
        <v>5.8270000000000008</v>
      </c>
    </row>
    <row r="215" spans="1:16" x14ac:dyDescent="0.2">
      <c r="A215" s="52">
        <v>44835</v>
      </c>
      <c r="C215" s="53">
        <f>+IF('Weekly OPIS Averages'!D227&gt;0,'Weekly OPIS Averages'!D227,"NA")</f>
        <v>5.2350000000000003</v>
      </c>
      <c r="E215" s="53">
        <f>+IF('Weekly OPIS Averages'!F227&gt;0,'Weekly OPIS Averages'!F227,"NA")</f>
        <v>5.5374999999999996</v>
      </c>
      <c r="G215" s="53">
        <f>+IF('Weekly OPIS Averages'!H227&gt;0,'Weekly OPIS Averages'!H227,"NA")</f>
        <v>5.6990000000000007</v>
      </c>
      <c r="J215" s="52">
        <v>44835</v>
      </c>
      <c r="L215" s="53">
        <f>+IF('Weekly OPIS Averages'!O227&gt;0,'Weekly OPIS Averages'!O227,"NA")</f>
        <v>5.2350000000000003</v>
      </c>
      <c r="N215" s="53">
        <f>+IF('Weekly OPIS Averages'!Q227&gt;0,'Weekly OPIS Averages'!Q227,"NA")</f>
        <v>5.5374999999999996</v>
      </c>
      <c r="P215" s="53">
        <f>+IF('Weekly OPIS Averages'!S227&gt;0,'Weekly OPIS Averages'!S227,"NA")</f>
        <v>5.6990000000000007</v>
      </c>
    </row>
    <row r="216" spans="1:16" x14ac:dyDescent="0.2">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V325"/>
  <sheetViews>
    <sheetView zoomScaleNormal="100" workbookViewId="0">
      <pane ySplit="3" topLeftCell="A202" activePane="bottomLeft" state="frozen"/>
      <selection activeCell="I14" sqref="I14"/>
      <selection pane="bottomLeft" activeCell="D228" sqref="D228"/>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5">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5">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3">
        <f>AVERAGE('Weekly OPIS Data Summary'!C488:C492)</f>
        <v>3.6847718987049412</v>
      </c>
      <c r="F115" s="60">
        <f t="shared" si="16"/>
        <v>3.7171776905289411</v>
      </c>
      <c r="G115" s="60"/>
      <c r="H115" s="104">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37" customFormat="1" x14ac:dyDescent="0.2">
      <c r="B148" s="136">
        <v>42400</v>
      </c>
      <c r="D148" s="138">
        <v>2.23</v>
      </c>
      <c r="F148" s="139">
        <f t="shared" si="24"/>
        <v>2.0250115011764707</v>
      </c>
      <c r="G148" s="139"/>
      <c r="H148" s="139">
        <f t="shared" si="25"/>
        <v>2.0614333615686271</v>
      </c>
      <c r="J148" s="140">
        <f t="shared" si="26"/>
        <v>2.3952040321568626</v>
      </c>
      <c r="M148" s="136">
        <v>42400</v>
      </c>
      <c r="O148" s="141">
        <f>D148</f>
        <v>2.23</v>
      </c>
      <c r="Q148" s="142">
        <f t="shared" si="21"/>
        <v>2.0930228617647058</v>
      </c>
      <c r="R148" s="142"/>
      <c r="S148" s="142">
        <f t="shared" si="22"/>
        <v>2.1756922656862745</v>
      </c>
      <c r="T148" s="142"/>
      <c r="U148" s="142">
        <f t="shared" si="23"/>
        <v>2.4940441090686272</v>
      </c>
    </row>
    <row r="149" spans="2:21" x14ac:dyDescent="0.2">
      <c r="B149" s="59">
        <v>42429</v>
      </c>
      <c r="D149" s="148">
        <v>2.0670000000000002</v>
      </c>
      <c r="F149" s="60">
        <f t="shared" si="24"/>
        <v>2.1485000000000003</v>
      </c>
      <c r="G149" s="60"/>
      <c r="H149" s="60">
        <f t="shared" si="25"/>
        <v>2.0390076674509805</v>
      </c>
      <c r="J149" s="65">
        <f t="shared" si="26"/>
        <v>2.3518963086274507</v>
      </c>
      <c r="M149" s="59">
        <v>42429</v>
      </c>
      <c r="O149" s="113">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48">
        <v>2.1520000000000001</v>
      </c>
      <c r="F150" s="60">
        <f t="shared" si="24"/>
        <v>2.1095000000000002</v>
      </c>
      <c r="G150" s="60"/>
      <c r="H150" s="60">
        <f t="shared" si="25"/>
        <v>2.1496666666666671</v>
      </c>
      <c r="J150" s="65">
        <f t="shared" si="26"/>
        <v>2.3251139384313722</v>
      </c>
      <c r="M150" s="59">
        <v>42460</v>
      </c>
      <c r="O150" s="113">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48">
        <v>2.2280000000000002</v>
      </c>
      <c r="F151" s="60">
        <f t="shared" si="24"/>
        <v>2.1900000000000004</v>
      </c>
      <c r="G151" s="60"/>
      <c r="H151" s="60">
        <f t="shared" si="25"/>
        <v>2.1490000000000005</v>
      </c>
      <c r="J151" s="65">
        <f t="shared" si="26"/>
        <v>2.2980746815686275</v>
      </c>
      <c r="M151" s="59">
        <v>42490</v>
      </c>
      <c r="O151" s="113">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48">
        <v>2.4430000000000001</v>
      </c>
      <c r="F152" s="60">
        <f t="shared" si="24"/>
        <v>2.3355000000000001</v>
      </c>
      <c r="G152" s="60"/>
      <c r="H152" s="60">
        <f t="shared" si="25"/>
        <v>2.2743333333333333</v>
      </c>
      <c r="J152" s="65">
        <f t="shared" si="26"/>
        <v>2.2639305913725494</v>
      </c>
      <c r="M152" s="59">
        <v>42521</v>
      </c>
      <c r="O152" s="113">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48">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3">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48">
        <v>2.5750000000000002</v>
      </c>
      <c r="F154" s="60">
        <f t="shared" si="28"/>
        <v>2.5895000000000001</v>
      </c>
      <c r="G154" s="60"/>
      <c r="H154" s="60">
        <f t="shared" si="29"/>
        <v>2.5406666666666671</v>
      </c>
      <c r="J154" s="65">
        <f t="shared" si="30"/>
        <v>2.2453552576470588</v>
      </c>
      <c r="M154" s="59">
        <v>42582</v>
      </c>
      <c r="O154" s="113">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48">
        <v>2.488</v>
      </c>
      <c r="F155" s="60">
        <f t="shared" si="28"/>
        <v>2.5315000000000003</v>
      </c>
      <c r="G155" s="60"/>
      <c r="H155" s="60">
        <f t="shared" si="29"/>
        <v>2.5556666666666668</v>
      </c>
      <c r="J155" s="65">
        <f t="shared" si="30"/>
        <v>2.2693007674509809</v>
      </c>
      <c r="M155" s="59">
        <v>42613</v>
      </c>
      <c r="O155" s="113">
        <f t="shared" si="27"/>
        <v>2.488</v>
      </c>
      <c r="Q155" s="63">
        <f t="shared" si="31"/>
        <v>2.5315000000000003</v>
      </c>
      <c r="R155" s="63"/>
      <c r="S155" s="63">
        <f t="shared" si="32"/>
        <v>2.5556666666666668</v>
      </c>
      <c r="T155" s="63"/>
      <c r="U155" s="63">
        <f t="shared" si="33"/>
        <v>2.314273712009804</v>
      </c>
    </row>
    <row r="156" spans="2:21" x14ac:dyDescent="0.2">
      <c r="B156" s="59">
        <v>42643</v>
      </c>
      <c r="D156" s="148">
        <v>2.5390000000000001</v>
      </c>
      <c r="F156" s="60">
        <f t="shared" si="28"/>
        <v>2.5135000000000001</v>
      </c>
      <c r="G156" s="60"/>
      <c r="H156" s="60">
        <f t="shared" si="29"/>
        <v>2.5340000000000003</v>
      </c>
      <c r="J156" s="65">
        <f t="shared" si="30"/>
        <v>2.2923075972549021</v>
      </c>
      <c r="M156" s="59">
        <v>42643</v>
      </c>
      <c r="O156" s="113">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48">
        <v>2.61</v>
      </c>
      <c r="F157" s="60">
        <f t="shared" si="28"/>
        <v>2.5745</v>
      </c>
      <c r="G157" s="60"/>
      <c r="H157" s="60">
        <f t="shared" si="29"/>
        <v>2.545666666666667</v>
      </c>
      <c r="J157" s="65">
        <f t="shared" si="30"/>
        <v>2.32419167372549</v>
      </c>
      <c r="M157" s="59">
        <v>42674</v>
      </c>
      <c r="O157" s="113">
        <f t="shared" si="27"/>
        <v>2.61</v>
      </c>
      <c r="Q157" s="63">
        <f t="shared" si="31"/>
        <v>2.5745</v>
      </c>
      <c r="R157" s="63"/>
      <c r="S157" s="63">
        <f t="shared" si="32"/>
        <v>2.545666666666667</v>
      </c>
      <c r="T157" s="63"/>
      <c r="U157" s="63">
        <f t="shared" si="33"/>
        <v>2.3527563997549019</v>
      </c>
    </row>
    <row r="158" spans="2:21" x14ac:dyDescent="0.2">
      <c r="B158" s="59">
        <v>42704</v>
      </c>
      <c r="D158" s="148">
        <v>2.6509999999999998</v>
      </c>
      <c r="F158" s="60">
        <f t="shared" si="28"/>
        <v>2.6304999999999996</v>
      </c>
      <c r="G158" s="60"/>
      <c r="H158" s="60">
        <f t="shared" si="29"/>
        <v>2.6</v>
      </c>
      <c r="J158" s="65">
        <f t="shared" si="30"/>
        <v>2.3672519168627448</v>
      </c>
      <c r="M158" s="59">
        <v>42704</v>
      </c>
      <c r="O158" s="113">
        <f t="shared" si="27"/>
        <v>2.6509999999999998</v>
      </c>
      <c r="Q158" s="63">
        <f t="shared" si="31"/>
        <v>2.6304999999999996</v>
      </c>
      <c r="R158" s="63"/>
      <c r="S158" s="63">
        <f t="shared" si="32"/>
        <v>2.6</v>
      </c>
      <c r="T158" s="63"/>
      <c r="U158" s="63">
        <f t="shared" si="33"/>
        <v>2.3785871436274508</v>
      </c>
    </row>
    <row r="159" spans="2:21" x14ac:dyDescent="0.2">
      <c r="B159" s="59">
        <v>42735</v>
      </c>
      <c r="D159" s="148">
        <v>2.7</v>
      </c>
      <c r="F159" s="60">
        <f t="shared" si="28"/>
        <v>2.6755</v>
      </c>
      <c r="G159" s="60"/>
      <c r="H159" s="60">
        <f t="shared" si="29"/>
        <v>2.6536666666666666</v>
      </c>
      <c r="J159" s="65">
        <f t="shared" si="30"/>
        <v>2.4405833333333331</v>
      </c>
      <c r="M159" s="59">
        <v>42735</v>
      </c>
      <c r="O159" s="113">
        <f t="shared" si="27"/>
        <v>2.7</v>
      </c>
      <c r="Q159" s="63">
        <f t="shared" si="31"/>
        <v>2.6755</v>
      </c>
      <c r="R159" s="63"/>
      <c r="S159" s="63">
        <f t="shared" si="32"/>
        <v>2.6536666666666666</v>
      </c>
      <c r="T159" s="63"/>
      <c r="U159" s="63">
        <f t="shared" si="33"/>
        <v>2.4405833333333331</v>
      </c>
    </row>
    <row r="160" spans="2:21" s="144" customFormat="1" x14ac:dyDescent="0.2">
      <c r="B160" s="143">
        <v>42766</v>
      </c>
      <c r="D160" s="148">
        <v>2.7559999999999998</v>
      </c>
      <c r="F160" s="145">
        <f t="shared" si="28"/>
        <v>2.7279999999999998</v>
      </c>
      <c r="G160" s="145"/>
      <c r="H160" s="145">
        <f t="shared" si="29"/>
        <v>2.7023333333333333</v>
      </c>
      <c r="J160" s="146">
        <f t="shared" si="30"/>
        <v>2.4844166666666667</v>
      </c>
      <c r="M160" s="143">
        <v>42766</v>
      </c>
      <c r="O160" s="113">
        <f t="shared" si="27"/>
        <v>2.7559999999999998</v>
      </c>
      <c r="Q160" s="147">
        <f t="shared" si="31"/>
        <v>2.7279999999999998</v>
      </c>
      <c r="R160" s="147"/>
      <c r="S160" s="147">
        <f t="shared" si="32"/>
        <v>2.7023333333333333</v>
      </c>
      <c r="T160" s="147"/>
      <c r="U160" s="147">
        <f t="shared" si="33"/>
        <v>2.4844166666666667</v>
      </c>
    </row>
    <row r="161" spans="2:21" x14ac:dyDescent="0.2">
      <c r="B161" s="59">
        <v>42794</v>
      </c>
      <c r="D161" s="148">
        <v>2.762</v>
      </c>
      <c r="F161" s="60">
        <f t="shared" si="28"/>
        <v>2.7589999999999999</v>
      </c>
      <c r="G161" s="60"/>
      <c r="H161" s="60">
        <f t="shared" si="29"/>
        <v>2.7393333333333332</v>
      </c>
      <c r="J161" s="65">
        <f t="shared" si="30"/>
        <v>2.5423333333333331</v>
      </c>
      <c r="M161" s="59">
        <v>42794</v>
      </c>
      <c r="O161" s="113">
        <f t="shared" si="27"/>
        <v>2.762</v>
      </c>
      <c r="Q161" s="63">
        <f t="shared" si="31"/>
        <v>2.7589999999999999</v>
      </c>
      <c r="R161" s="63"/>
      <c r="S161" s="63">
        <f t="shared" si="32"/>
        <v>2.7393333333333332</v>
      </c>
      <c r="T161" s="63"/>
      <c r="U161" s="63">
        <f t="shared" si="33"/>
        <v>2.5423333333333331</v>
      </c>
    </row>
    <row r="162" spans="2:21" x14ac:dyDescent="0.2">
      <c r="B162" s="59">
        <v>42825</v>
      </c>
      <c r="D162" s="148">
        <v>2.73</v>
      </c>
      <c r="F162" s="60">
        <f t="shared" si="28"/>
        <v>2.746</v>
      </c>
      <c r="G162" s="60"/>
      <c r="H162" s="60">
        <f t="shared" si="29"/>
        <v>2.749333333333333</v>
      </c>
      <c r="J162" s="65">
        <f t="shared" si="30"/>
        <v>2.5905</v>
      </c>
      <c r="M162" s="59">
        <v>42825</v>
      </c>
      <c r="O162" s="113">
        <f t="shared" si="27"/>
        <v>2.73</v>
      </c>
      <c r="Q162" s="63">
        <f t="shared" si="31"/>
        <v>2.746</v>
      </c>
      <c r="R162" s="63"/>
      <c r="S162" s="63">
        <f t="shared" si="32"/>
        <v>2.749333333333333</v>
      </c>
      <c r="T162" s="63"/>
      <c r="U162" s="63">
        <f t="shared" si="33"/>
        <v>2.5905</v>
      </c>
    </row>
    <row r="163" spans="2:21" x14ac:dyDescent="0.2">
      <c r="B163" s="59">
        <v>42855</v>
      </c>
      <c r="D163" s="148">
        <v>2.7709999999999999</v>
      </c>
      <c r="F163" s="60">
        <f t="shared" si="28"/>
        <v>2.7504999999999997</v>
      </c>
      <c r="G163" s="60"/>
      <c r="H163" s="60">
        <f t="shared" si="29"/>
        <v>2.7543333333333333</v>
      </c>
      <c r="J163" s="65">
        <f t="shared" si="30"/>
        <v>2.6357500000000003</v>
      </c>
      <c r="M163" s="59">
        <v>42855</v>
      </c>
      <c r="O163" s="113">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48">
        <v>2.742</v>
      </c>
      <c r="F164" s="60">
        <f t="shared" si="28"/>
        <v>2.7565</v>
      </c>
      <c r="G164" s="60"/>
      <c r="H164" s="60">
        <f t="shared" si="29"/>
        <v>2.747666666666666</v>
      </c>
      <c r="J164" s="65">
        <f t="shared" si="30"/>
        <v>2.6606666666666667</v>
      </c>
      <c r="M164" s="59">
        <v>42886</v>
      </c>
      <c r="O164" s="113">
        <f t="shared" si="27"/>
        <v>2.742</v>
      </c>
      <c r="Q164" s="63">
        <f t="shared" si="31"/>
        <v>2.7565</v>
      </c>
      <c r="R164" s="63"/>
      <c r="S164" s="63">
        <f t="shared" si="32"/>
        <v>2.747666666666666</v>
      </c>
      <c r="T164" s="63"/>
      <c r="U164" s="63">
        <f t="shared" si="33"/>
        <v>2.6606666666666667</v>
      </c>
    </row>
    <row r="165" spans="2:21" x14ac:dyDescent="0.2">
      <c r="B165" s="59">
        <v>42916</v>
      </c>
      <c r="D165" s="148">
        <v>2.6720000000000002</v>
      </c>
      <c r="F165" s="60">
        <f t="shared" si="28"/>
        <v>2.7069999999999999</v>
      </c>
      <c r="G165" s="60"/>
      <c r="H165" s="60">
        <f t="shared" si="29"/>
        <v>2.7283333333333335</v>
      </c>
      <c r="J165" s="65">
        <f t="shared" si="30"/>
        <v>2.6663333333333337</v>
      </c>
      <c r="M165" s="59">
        <v>42916</v>
      </c>
      <c r="O165" s="113">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48">
        <v>2.6640000000000001</v>
      </c>
      <c r="F166" s="60">
        <f t="shared" si="28"/>
        <v>2.6680000000000001</v>
      </c>
      <c r="G166" s="60"/>
      <c r="H166" s="60">
        <f t="shared" si="29"/>
        <v>2.6926666666666663</v>
      </c>
      <c r="J166" s="65">
        <f t="shared" si="30"/>
        <v>2.6737500000000001</v>
      </c>
      <c r="M166" s="59">
        <v>42947</v>
      </c>
      <c r="O166" s="113">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48">
        <v>2.782</v>
      </c>
      <c r="F167" s="60">
        <f t="shared" si="28"/>
        <v>2.7229999999999999</v>
      </c>
      <c r="G167" s="60"/>
      <c r="H167" s="60">
        <f t="shared" si="29"/>
        <v>2.706</v>
      </c>
      <c r="J167" s="65">
        <f t="shared" si="30"/>
        <v>2.6982500000000003</v>
      </c>
      <c r="M167" s="59">
        <v>42978</v>
      </c>
      <c r="O167" s="113">
        <f t="shared" si="27"/>
        <v>2.782</v>
      </c>
      <c r="Q167" s="63">
        <f t="shared" si="31"/>
        <v>2.7229999999999999</v>
      </c>
      <c r="R167" s="63"/>
      <c r="S167" s="63">
        <f t="shared" si="32"/>
        <v>2.706</v>
      </c>
      <c r="T167" s="63"/>
      <c r="U167" s="63">
        <f t="shared" si="33"/>
        <v>2.6982500000000003</v>
      </c>
    </row>
    <row r="168" spans="2:21" x14ac:dyDescent="0.2">
      <c r="B168" s="59">
        <v>43008</v>
      </c>
      <c r="D168" s="148">
        <v>2.9889999999999999</v>
      </c>
      <c r="F168" s="60">
        <f t="shared" si="28"/>
        <v>2.8855</v>
      </c>
      <c r="G168" s="60"/>
      <c r="H168" s="60">
        <f t="shared" si="29"/>
        <v>2.8116666666666661</v>
      </c>
      <c r="J168" s="65">
        <f t="shared" si="30"/>
        <v>2.7357499999999999</v>
      </c>
      <c r="M168" s="59">
        <v>43008</v>
      </c>
      <c r="O168" s="113">
        <f t="shared" si="27"/>
        <v>2.9889999999999999</v>
      </c>
      <c r="Q168" s="63">
        <f t="shared" si="31"/>
        <v>2.8855</v>
      </c>
      <c r="R168" s="63"/>
      <c r="S168" s="63">
        <f t="shared" si="32"/>
        <v>2.8116666666666661</v>
      </c>
      <c r="T168" s="63"/>
      <c r="U168" s="63">
        <f t="shared" si="33"/>
        <v>2.7357499999999999</v>
      </c>
    </row>
    <row r="169" spans="2:21" x14ac:dyDescent="0.2">
      <c r="B169" s="59">
        <v>43039</v>
      </c>
      <c r="D169" s="148">
        <v>3.01</v>
      </c>
      <c r="F169" s="60">
        <f t="shared" si="28"/>
        <v>2.9994999999999998</v>
      </c>
      <c r="G169" s="60"/>
      <c r="H169" s="60">
        <f t="shared" si="29"/>
        <v>2.9269999999999996</v>
      </c>
      <c r="J169" s="65">
        <f t="shared" si="30"/>
        <v>2.769083333333334</v>
      </c>
      <c r="M169" s="59">
        <v>43039</v>
      </c>
      <c r="O169" s="113">
        <f t="shared" si="27"/>
        <v>3.01</v>
      </c>
      <c r="Q169" s="63">
        <f t="shared" si="31"/>
        <v>2.9994999999999998</v>
      </c>
      <c r="R169" s="63"/>
      <c r="S169" s="63">
        <f t="shared" si="32"/>
        <v>2.9269999999999996</v>
      </c>
      <c r="T169" s="63"/>
      <c r="U169" s="63">
        <f t="shared" si="33"/>
        <v>2.769083333333334</v>
      </c>
    </row>
    <row r="170" spans="2:21" x14ac:dyDescent="0.2">
      <c r="B170" s="59">
        <v>43069</v>
      </c>
      <c r="D170" s="148">
        <v>3.1040000000000001</v>
      </c>
      <c r="F170" s="60">
        <f t="shared" si="28"/>
        <v>3.0569999999999999</v>
      </c>
      <c r="G170" s="60"/>
      <c r="H170" s="60">
        <f t="shared" si="29"/>
        <v>3.0343333333333331</v>
      </c>
      <c r="J170" s="65">
        <f t="shared" si="30"/>
        <v>2.8068333333333335</v>
      </c>
      <c r="M170" s="59">
        <v>43069</v>
      </c>
      <c r="O170" s="113">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48">
        <v>3.0619999999999998</v>
      </c>
      <c r="F171" s="60">
        <f t="shared" si="28"/>
        <v>3.0830000000000002</v>
      </c>
      <c r="G171" s="60"/>
      <c r="H171" s="60">
        <f t="shared" si="29"/>
        <v>3.0586666666666669</v>
      </c>
      <c r="J171" s="65">
        <f t="shared" si="30"/>
        <v>2.8369999999999997</v>
      </c>
      <c r="M171" s="59">
        <v>43100</v>
      </c>
      <c r="O171" s="113">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48">
        <v>3.0920000000000001</v>
      </c>
      <c r="F172" s="60">
        <f t="shared" si="28"/>
        <v>3.077</v>
      </c>
      <c r="G172" s="60"/>
      <c r="H172" s="60">
        <f t="shared" si="29"/>
        <v>3.0860000000000003</v>
      </c>
      <c r="J172" s="65">
        <f t="shared" si="30"/>
        <v>2.8650000000000002</v>
      </c>
      <c r="M172" s="59">
        <v>43131</v>
      </c>
      <c r="O172" s="113">
        <f t="shared" si="27"/>
        <v>3.0920000000000001</v>
      </c>
      <c r="Q172" s="63">
        <f t="shared" si="31"/>
        <v>3.077</v>
      </c>
      <c r="R172" s="63"/>
      <c r="S172" s="63">
        <f t="shared" si="32"/>
        <v>3.0860000000000003</v>
      </c>
      <c r="T172" s="63"/>
      <c r="U172" s="63">
        <f t="shared" si="33"/>
        <v>2.8650000000000002</v>
      </c>
    </row>
    <row r="173" spans="2:21" x14ac:dyDescent="0.2">
      <c r="B173" s="59">
        <v>43159</v>
      </c>
      <c r="D173" s="148">
        <v>3.097</v>
      </c>
      <c r="F173" s="60">
        <f t="shared" si="28"/>
        <v>3.0945</v>
      </c>
      <c r="G173" s="60"/>
      <c r="H173" s="60">
        <f t="shared" si="29"/>
        <v>3.0836666666666663</v>
      </c>
      <c r="J173" s="65">
        <f t="shared" si="30"/>
        <v>2.8929166666666664</v>
      </c>
      <c r="M173" s="59">
        <v>43159</v>
      </c>
      <c r="O173" s="113">
        <f t="shared" si="27"/>
        <v>3.097</v>
      </c>
      <c r="Q173" s="63">
        <f t="shared" si="31"/>
        <v>3.0945</v>
      </c>
      <c r="R173" s="63"/>
      <c r="S173" s="63">
        <f t="shared" si="32"/>
        <v>3.0836666666666663</v>
      </c>
      <c r="T173" s="63"/>
      <c r="U173" s="63">
        <f t="shared" si="33"/>
        <v>2.8929166666666664</v>
      </c>
    </row>
    <row r="174" spans="2:21" x14ac:dyDescent="0.2">
      <c r="B174" s="59">
        <v>43190</v>
      </c>
      <c r="D174" s="148">
        <v>3.081</v>
      </c>
      <c r="F174" s="60">
        <f t="shared" si="28"/>
        <v>3.089</v>
      </c>
      <c r="G174" s="60"/>
      <c r="H174" s="60">
        <f t="shared" si="29"/>
        <v>3.09</v>
      </c>
      <c r="J174" s="65">
        <f t="shared" si="30"/>
        <v>2.922166666666667</v>
      </c>
      <c r="M174" s="59">
        <v>43190</v>
      </c>
      <c r="O174" s="113">
        <f t="shared" si="27"/>
        <v>3.081</v>
      </c>
      <c r="Q174" s="63">
        <f t="shared" si="31"/>
        <v>3.089</v>
      </c>
      <c r="R174" s="63"/>
      <c r="S174" s="63">
        <f t="shared" si="32"/>
        <v>3.09</v>
      </c>
      <c r="T174" s="63"/>
      <c r="U174" s="63">
        <f t="shared" si="33"/>
        <v>2.922166666666667</v>
      </c>
    </row>
    <row r="175" spans="2:21" x14ac:dyDescent="0.2">
      <c r="B175" s="59">
        <v>43220</v>
      </c>
      <c r="D175" s="148">
        <v>3.3029999999999999</v>
      </c>
      <c r="F175" s="60">
        <f t="shared" si="28"/>
        <v>3.1920000000000002</v>
      </c>
      <c r="G175" s="60"/>
      <c r="H175" s="60">
        <f t="shared" si="29"/>
        <v>3.1603333333333334</v>
      </c>
      <c r="J175" s="65">
        <f t="shared" si="30"/>
        <v>2.9664999999999999</v>
      </c>
      <c r="M175" s="59">
        <v>43220</v>
      </c>
      <c r="O175" s="113">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48">
        <v>3.4769999999999999</v>
      </c>
      <c r="F176" s="60">
        <f t="shared" si="28"/>
        <v>3.3899999999999997</v>
      </c>
      <c r="G176" s="60"/>
      <c r="H176" s="60">
        <f t="shared" si="29"/>
        <v>3.2870000000000004</v>
      </c>
      <c r="J176" s="65">
        <f t="shared" si="30"/>
        <v>3.0277499999999997</v>
      </c>
      <c r="M176" s="59">
        <v>43251</v>
      </c>
      <c r="O176" s="113">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48">
        <v>3.4809999999999999</v>
      </c>
      <c r="F177" s="60">
        <f t="shared" si="28"/>
        <v>3.4790000000000001</v>
      </c>
      <c r="G177" s="60"/>
      <c r="H177" s="60">
        <f t="shared" si="29"/>
        <v>3.4203333333333332</v>
      </c>
      <c r="J177" s="65">
        <f t="shared" si="30"/>
        <v>3.0951666666666671</v>
      </c>
      <c r="M177" s="59">
        <v>43281</v>
      </c>
      <c r="O177" s="113">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48">
        <v>3.4550000000000001</v>
      </c>
      <c r="F178" s="60">
        <f t="shared" si="28"/>
        <v>3.468</v>
      </c>
      <c r="G178" s="60"/>
      <c r="H178" s="60">
        <f t="shared" si="29"/>
        <v>3.4710000000000001</v>
      </c>
      <c r="J178" s="65">
        <f t="shared" si="30"/>
        <v>3.1610833333333335</v>
      </c>
      <c r="M178" s="59">
        <v>43312</v>
      </c>
      <c r="O178" s="113">
        <f t="shared" si="27"/>
        <v>3.4550000000000001</v>
      </c>
      <c r="Q178" s="63">
        <f t="shared" si="31"/>
        <v>3.468</v>
      </c>
      <c r="R178" s="63"/>
      <c r="S178" s="63">
        <f t="shared" si="32"/>
        <v>3.4710000000000001</v>
      </c>
      <c r="T178" s="63"/>
      <c r="U178" s="63">
        <f t="shared" si="33"/>
        <v>3.1610833333333335</v>
      </c>
    </row>
    <row r="179" spans="2:21" x14ac:dyDescent="0.2">
      <c r="B179" s="59">
        <v>43343</v>
      </c>
      <c r="D179" s="148">
        <v>3.4279999999999999</v>
      </c>
      <c r="F179" s="60">
        <f t="shared" si="28"/>
        <v>3.4415</v>
      </c>
      <c r="G179" s="60"/>
      <c r="H179" s="60">
        <f t="shared" si="29"/>
        <v>3.4546666666666668</v>
      </c>
      <c r="J179" s="65">
        <f t="shared" si="30"/>
        <v>3.214916666666666</v>
      </c>
      <c r="M179" s="59">
        <v>43343</v>
      </c>
      <c r="O179" s="113">
        <f t="shared" si="27"/>
        <v>3.4279999999999999</v>
      </c>
      <c r="Q179" s="63">
        <f t="shared" si="31"/>
        <v>3.4415</v>
      </c>
      <c r="R179" s="63"/>
      <c r="S179" s="63">
        <f t="shared" si="32"/>
        <v>3.4546666666666668</v>
      </c>
      <c r="T179" s="63"/>
      <c r="U179" s="63">
        <f t="shared" si="33"/>
        <v>3.214916666666666</v>
      </c>
    </row>
    <row r="180" spans="2:21" x14ac:dyDescent="0.2">
      <c r="B180" s="59">
        <v>43373</v>
      </c>
      <c r="D180" s="148">
        <v>3.47</v>
      </c>
      <c r="F180" s="60">
        <f t="shared" si="28"/>
        <v>3.4489999999999998</v>
      </c>
      <c r="G180" s="60"/>
      <c r="H180" s="60">
        <f t="shared" si="29"/>
        <v>3.4510000000000001</v>
      </c>
      <c r="J180" s="65">
        <f t="shared" si="30"/>
        <v>3.2549999999999994</v>
      </c>
      <c r="M180" s="59">
        <v>43373</v>
      </c>
      <c r="O180" s="113">
        <f t="shared" si="27"/>
        <v>3.47</v>
      </c>
      <c r="Q180" s="63">
        <f t="shared" si="31"/>
        <v>3.4489999999999998</v>
      </c>
      <c r="R180" s="63"/>
      <c r="S180" s="63">
        <f t="shared" si="32"/>
        <v>3.4510000000000001</v>
      </c>
      <c r="T180" s="63"/>
      <c r="U180" s="63">
        <f t="shared" si="33"/>
        <v>3.2549999999999994</v>
      </c>
    </row>
    <row r="181" spans="2:21" x14ac:dyDescent="0.2">
      <c r="B181" s="59">
        <v>43404</v>
      </c>
      <c r="D181" s="148">
        <v>3.5609999999999999</v>
      </c>
      <c r="F181" s="60">
        <f t="shared" si="28"/>
        <v>3.5155000000000003</v>
      </c>
      <c r="G181" s="60"/>
      <c r="H181" s="60">
        <f t="shared" si="29"/>
        <v>3.4863333333333331</v>
      </c>
      <c r="J181" s="65">
        <f t="shared" si="30"/>
        <v>3.3009166666666663</v>
      </c>
      <c r="M181" s="59">
        <v>43404</v>
      </c>
      <c r="O181" s="113">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48">
        <v>3.496</v>
      </c>
      <c r="F182" s="60">
        <f t="shared" si="28"/>
        <v>3.5285000000000002</v>
      </c>
      <c r="G182" s="60"/>
      <c r="H182" s="60">
        <f t="shared" si="29"/>
        <v>3.5090000000000003</v>
      </c>
      <c r="J182" s="65">
        <f t="shared" si="30"/>
        <v>3.3335833333333333</v>
      </c>
      <c r="M182" s="59">
        <v>43434</v>
      </c>
      <c r="O182" s="113">
        <f t="shared" si="27"/>
        <v>3.496</v>
      </c>
      <c r="Q182" s="63">
        <f t="shared" si="31"/>
        <v>3.5285000000000002</v>
      </c>
      <c r="R182" s="63"/>
      <c r="S182" s="63">
        <f t="shared" si="32"/>
        <v>3.5090000000000003</v>
      </c>
      <c r="T182" s="63"/>
      <c r="U182" s="63">
        <f t="shared" si="33"/>
        <v>3.3335833333333333</v>
      </c>
    </row>
    <row r="183" spans="2:21" x14ac:dyDescent="0.2">
      <c r="B183" s="59">
        <v>43465</v>
      </c>
      <c r="D183" s="148">
        <v>3.3210000000000002</v>
      </c>
      <c r="F183" s="60">
        <f t="shared" si="28"/>
        <v>3.4085000000000001</v>
      </c>
      <c r="G183" s="60"/>
      <c r="H183" s="60">
        <f t="shared" si="29"/>
        <v>3.4593333333333334</v>
      </c>
      <c r="J183" s="65">
        <f t="shared" si="30"/>
        <v>3.355166666666666</v>
      </c>
      <c r="M183" s="59">
        <v>43465</v>
      </c>
      <c r="O183" s="113">
        <f t="shared" si="27"/>
        <v>3.3210000000000002</v>
      </c>
      <c r="Q183" s="63">
        <f t="shared" si="31"/>
        <v>3.4085000000000001</v>
      </c>
      <c r="R183" s="63"/>
      <c r="S183" s="63">
        <f t="shared" si="32"/>
        <v>3.4593333333333334</v>
      </c>
      <c r="T183" s="63"/>
      <c r="U183" s="63">
        <f t="shared" si="33"/>
        <v>3.355166666666666</v>
      </c>
    </row>
    <row r="184" spans="2:21" x14ac:dyDescent="0.2">
      <c r="B184" s="59">
        <v>43496</v>
      </c>
      <c r="D184" s="148">
        <v>3.1309999999999998</v>
      </c>
      <c r="F184" s="60">
        <f t="shared" si="28"/>
        <v>3.226</v>
      </c>
      <c r="G184" s="60"/>
      <c r="H184" s="60">
        <f t="shared" si="29"/>
        <v>3.3160000000000003</v>
      </c>
      <c r="J184" s="65">
        <f t="shared" si="30"/>
        <v>3.3584166666666664</v>
      </c>
      <c r="M184" s="59">
        <v>43496</v>
      </c>
      <c r="O184" s="113">
        <f t="shared" si="27"/>
        <v>3.1309999999999998</v>
      </c>
      <c r="Q184" s="63">
        <f t="shared" si="31"/>
        <v>3.226</v>
      </c>
      <c r="R184" s="63"/>
      <c r="S184" s="63">
        <f t="shared" si="32"/>
        <v>3.3160000000000003</v>
      </c>
      <c r="T184" s="63"/>
      <c r="U184" s="63">
        <f t="shared" si="33"/>
        <v>3.3584166666666664</v>
      </c>
    </row>
    <row r="185" spans="2:21" x14ac:dyDescent="0.2">
      <c r="B185" s="59">
        <v>43524</v>
      </c>
      <c r="D185" s="148">
        <v>3.1040000000000001</v>
      </c>
      <c r="F185" s="60">
        <f t="shared" si="28"/>
        <v>3.1174999999999997</v>
      </c>
      <c r="G185" s="60"/>
      <c r="H185" s="60">
        <f t="shared" si="29"/>
        <v>3.1853333333333338</v>
      </c>
      <c r="J185" s="65">
        <f t="shared" si="30"/>
        <v>3.359</v>
      </c>
      <c r="M185" s="59">
        <v>43524</v>
      </c>
      <c r="O185" s="113">
        <f t="shared" si="27"/>
        <v>3.1040000000000001</v>
      </c>
      <c r="Q185" s="63">
        <f t="shared" si="31"/>
        <v>3.1174999999999997</v>
      </c>
      <c r="R185" s="63"/>
      <c r="S185" s="63">
        <f t="shared" si="32"/>
        <v>3.1853333333333338</v>
      </c>
      <c r="T185" s="63"/>
      <c r="U185" s="63">
        <f t="shared" si="33"/>
        <v>3.359</v>
      </c>
    </row>
    <row r="186" spans="2:21" x14ac:dyDescent="0.2">
      <c r="B186" s="59">
        <v>43555</v>
      </c>
      <c r="D186" s="148">
        <v>3.153</v>
      </c>
      <c r="F186" s="60">
        <f t="shared" si="28"/>
        <v>3.1284999999999998</v>
      </c>
      <c r="G186" s="60"/>
      <c r="H186" s="60">
        <f t="shared" si="29"/>
        <v>3.1293333333333333</v>
      </c>
      <c r="J186" s="65">
        <f t="shared" si="30"/>
        <v>3.3649999999999998</v>
      </c>
      <c r="M186" s="59">
        <v>43555</v>
      </c>
      <c r="O186" s="113">
        <f t="shared" si="27"/>
        <v>3.153</v>
      </c>
      <c r="Q186" s="63">
        <f t="shared" si="31"/>
        <v>3.1284999999999998</v>
      </c>
      <c r="R186" s="63"/>
      <c r="S186" s="63">
        <f t="shared" si="32"/>
        <v>3.1293333333333333</v>
      </c>
      <c r="T186" s="63"/>
      <c r="U186" s="63">
        <f t="shared" si="33"/>
        <v>3.3649999999999998</v>
      </c>
    </row>
    <row r="187" spans="2:21" x14ac:dyDescent="0.2">
      <c r="B187" s="59">
        <v>43585</v>
      </c>
      <c r="D187" s="148">
        <v>3.25</v>
      </c>
      <c r="F187" s="60">
        <f t="shared" si="28"/>
        <v>3.2015000000000002</v>
      </c>
      <c r="G187" s="60"/>
      <c r="H187" s="60">
        <f t="shared" si="29"/>
        <v>3.169</v>
      </c>
      <c r="J187" s="65">
        <f t="shared" si="30"/>
        <v>3.360583333333333</v>
      </c>
      <c r="M187" s="59">
        <v>43585</v>
      </c>
      <c r="O187" s="113">
        <f t="shared" si="27"/>
        <v>3.25</v>
      </c>
      <c r="Q187" s="63">
        <f t="shared" si="31"/>
        <v>3.2015000000000002</v>
      </c>
      <c r="R187" s="63"/>
      <c r="S187" s="63">
        <f t="shared" si="32"/>
        <v>3.169</v>
      </c>
      <c r="T187" s="63"/>
      <c r="U187" s="63">
        <f t="shared" si="33"/>
        <v>3.360583333333333</v>
      </c>
    </row>
    <row r="188" spans="2:21" x14ac:dyDescent="0.2">
      <c r="B188" s="59">
        <v>43616</v>
      </c>
      <c r="D188" s="148">
        <v>3.3479999999999999</v>
      </c>
      <c r="F188" s="60">
        <f t="shared" si="28"/>
        <v>3.2989999999999999</v>
      </c>
      <c r="G188" s="60"/>
      <c r="H188" s="60">
        <f t="shared" si="29"/>
        <v>3.2503333333333337</v>
      </c>
      <c r="J188" s="65">
        <f t="shared" si="30"/>
        <v>3.3498333333333332</v>
      </c>
      <c r="M188" s="59">
        <v>43616</v>
      </c>
      <c r="O188" s="113">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48">
        <v>3.262</v>
      </c>
      <c r="F189" s="60">
        <f t="shared" si="28"/>
        <v>3.3049999999999997</v>
      </c>
      <c r="G189" s="60"/>
      <c r="H189" s="60">
        <f t="shared" si="29"/>
        <v>3.2866666666666666</v>
      </c>
      <c r="J189" s="65">
        <f t="shared" si="30"/>
        <v>3.3315833333333331</v>
      </c>
      <c r="M189" s="59">
        <v>43646</v>
      </c>
      <c r="O189" s="113">
        <f t="shared" si="27"/>
        <v>3.262</v>
      </c>
      <c r="Q189" s="63">
        <f t="shared" si="31"/>
        <v>3.3049999999999997</v>
      </c>
      <c r="R189" s="63"/>
      <c r="S189" s="63">
        <f t="shared" si="32"/>
        <v>3.2866666666666666</v>
      </c>
      <c r="T189" s="63"/>
      <c r="U189" s="63">
        <f t="shared" si="33"/>
        <v>3.3315833333333331</v>
      </c>
    </row>
    <row r="190" spans="2:21" x14ac:dyDescent="0.2">
      <c r="B190" s="59">
        <v>43677</v>
      </c>
      <c r="D190" s="148">
        <v>3.2010000000000001</v>
      </c>
      <c r="F190" s="60">
        <f t="shared" si="28"/>
        <v>3.2315</v>
      </c>
      <c r="G190" s="60"/>
      <c r="H190" s="60">
        <f t="shared" si="29"/>
        <v>3.2703333333333333</v>
      </c>
      <c r="J190" s="65">
        <f t="shared" si="30"/>
        <v>3.3104166666666668</v>
      </c>
      <c r="M190" s="59">
        <v>43677</v>
      </c>
      <c r="O190" s="113">
        <f t="shared" si="27"/>
        <v>3.2010000000000001</v>
      </c>
      <c r="Q190" s="63">
        <f t="shared" si="31"/>
        <v>3.2315</v>
      </c>
      <c r="R190" s="63"/>
      <c r="S190" s="63">
        <f t="shared" si="32"/>
        <v>3.2703333333333333</v>
      </c>
      <c r="T190" s="63"/>
      <c r="U190" s="63">
        <f t="shared" si="33"/>
        <v>3.3104166666666668</v>
      </c>
    </row>
    <row r="191" spans="2:21" x14ac:dyDescent="0.2">
      <c r="B191" s="59">
        <v>43708</v>
      </c>
      <c r="D191" s="148">
        <v>3.161</v>
      </c>
      <c r="F191" s="60">
        <f t="shared" si="28"/>
        <v>3.181</v>
      </c>
      <c r="G191" s="60"/>
      <c r="H191" s="60">
        <f t="shared" si="29"/>
        <v>3.2080000000000002</v>
      </c>
      <c r="J191" s="65">
        <f t="shared" si="30"/>
        <v>3.2881666666666667</v>
      </c>
      <c r="M191" s="59">
        <v>43708</v>
      </c>
      <c r="O191" s="113">
        <f t="shared" si="27"/>
        <v>3.161</v>
      </c>
      <c r="Q191" s="63">
        <f t="shared" si="31"/>
        <v>3.181</v>
      </c>
      <c r="R191" s="63"/>
      <c r="S191" s="63">
        <f t="shared" si="32"/>
        <v>3.2080000000000002</v>
      </c>
      <c r="T191" s="63"/>
      <c r="U191" s="63">
        <f t="shared" si="33"/>
        <v>3.2881666666666667</v>
      </c>
    </row>
    <row r="192" spans="2:21" x14ac:dyDescent="0.2">
      <c r="B192" s="59">
        <v>43738</v>
      </c>
      <c r="D192" s="148">
        <v>3.1789999999999998</v>
      </c>
      <c r="F192" s="60">
        <f t="shared" si="28"/>
        <v>3.17</v>
      </c>
      <c r="G192" s="60"/>
      <c r="H192" s="60">
        <f t="shared" si="29"/>
        <v>3.1803333333333335</v>
      </c>
      <c r="J192" s="65">
        <f t="shared" si="30"/>
        <v>3.2639166666666668</v>
      </c>
      <c r="M192" s="59">
        <v>43738</v>
      </c>
      <c r="O192" s="113">
        <f t="shared" si="27"/>
        <v>3.1789999999999998</v>
      </c>
      <c r="Q192" s="63">
        <f t="shared" si="31"/>
        <v>3.17</v>
      </c>
      <c r="R192" s="63"/>
      <c r="S192" s="63">
        <f t="shared" si="32"/>
        <v>3.1803333333333335</v>
      </c>
      <c r="T192" s="63"/>
      <c r="U192" s="63">
        <f t="shared" si="33"/>
        <v>3.2639166666666668</v>
      </c>
    </row>
    <row r="193" spans="2:21" x14ac:dyDescent="0.2">
      <c r="B193" s="59">
        <v>43769</v>
      </c>
      <c r="D193" s="148">
        <v>3.2810000000000001</v>
      </c>
      <c r="F193" s="60">
        <f t="shared" si="28"/>
        <v>3.23</v>
      </c>
      <c r="G193" s="60"/>
      <c r="H193" s="60">
        <f t="shared" si="29"/>
        <v>3.2070000000000003</v>
      </c>
      <c r="J193" s="65">
        <f t="shared" si="30"/>
        <v>3.2405833333333334</v>
      </c>
      <c r="M193" s="59">
        <v>43769</v>
      </c>
      <c r="O193" s="113">
        <f t="shared" si="27"/>
        <v>3.2810000000000001</v>
      </c>
      <c r="Q193" s="63">
        <f t="shared" si="31"/>
        <v>3.23</v>
      </c>
      <c r="R193" s="63"/>
      <c r="S193" s="63">
        <f t="shared" si="32"/>
        <v>3.2070000000000003</v>
      </c>
      <c r="T193" s="63"/>
      <c r="U193" s="63">
        <f t="shared" si="33"/>
        <v>3.2405833333333334</v>
      </c>
    </row>
    <row r="194" spans="2:21" x14ac:dyDescent="0.2">
      <c r="B194" s="59">
        <v>43799</v>
      </c>
      <c r="D194" s="148">
        <v>3.42</v>
      </c>
      <c r="F194" s="60">
        <f t="shared" si="28"/>
        <v>3.3505000000000003</v>
      </c>
      <c r="G194" s="60"/>
      <c r="H194" s="60">
        <f t="shared" si="29"/>
        <v>3.293333333333333</v>
      </c>
      <c r="J194" s="65">
        <f t="shared" si="30"/>
        <v>3.2342500000000007</v>
      </c>
      <c r="M194" s="59">
        <v>43799</v>
      </c>
      <c r="O194" s="113">
        <f t="shared" si="27"/>
        <v>3.42</v>
      </c>
      <c r="Q194" s="63">
        <f t="shared" si="31"/>
        <v>3.3505000000000003</v>
      </c>
      <c r="R194" s="63"/>
      <c r="S194" s="63">
        <f t="shared" si="32"/>
        <v>3.293333333333333</v>
      </c>
      <c r="T194" s="63"/>
      <c r="U194" s="63">
        <f t="shared" si="33"/>
        <v>3.2342500000000007</v>
      </c>
    </row>
    <row r="195" spans="2:21" x14ac:dyDescent="0.2">
      <c r="B195" s="59">
        <v>43830</v>
      </c>
      <c r="D195" s="148">
        <v>3.302</v>
      </c>
      <c r="F195" s="60">
        <f t="shared" si="28"/>
        <v>3.3609999999999998</v>
      </c>
      <c r="G195" s="60"/>
      <c r="H195" s="60">
        <f t="shared" si="29"/>
        <v>3.3343333333333334</v>
      </c>
      <c r="J195" s="65">
        <f t="shared" si="30"/>
        <v>3.2326666666666668</v>
      </c>
      <c r="M195" s="59">
        <v>43830</v>
      </c>
      <c r="O195" s="113">
        <f t="shared" si="27"/>
        <v>3.302</v>
      </c>
      <c r="Q195" s="63">
        <f t="shared" si="31"/>
        <v>3.3609999999999998</v>
      </c>
      <c r="R195" s="63"/>
      <c r="S195" s="63">
        <f t="shared" si="32"/>
        <v>3.3343333333333334</v>
      </c>
      <c r="T195" s="63"/>
      <c r="U195" s="63">
        <f t="shared" si="33"/>
        <v>3.2326666666666668</v>
      </c>
    </row>
    <row r="196" spans="2:21" x14ac:dyDescent="0.2">
      <c r="B196" s="59">
        <v>43861</v>
      </c>
      <c r="D196" s="148">
        <v>3.2269999999999999</v>
      </c>
      <c r="F196" s="60">
        <f t="shared" si="28"/>
        <v>3.2645</v>
      </c>
      <c r="G196" s="60"/>
      <c r="H196" s="60">
        <f t="shared" si="29"/>
        <v>3.3163333333333331</v>
      </c>
      <c r="J196" s="65">
        <f t="shared" si="30"/>
        <v>3.2406666666666664</v>
      </c>
      <c r="M196" s="59">
        <v>43861</v>
      </c>
      <c r="O196" s="113">
        <f t="shared" si="27"/>
        <v>3.2269999999999999</v>
      </c>
      <c r="Q196" s="63">
        <f t="shared" si="31"/>
        <v>3.2645</v>
      </c>
      <c r="R196" s="63"/>
      <c r="S196" s="63">
        <f t="shared" si="32"/>
        <v>3.3163333333333331</v>
      </c>
      <c r="T196" s="63"/>
      <c r="U196" s="63">
        <f t="shared" si="33"/>
        <v>3.2406666666666664</v>
      </c>
    </row>
    <row r="197" spans="2:21" x14ac:dyDescent="0.2">
      <c r="B197" s="59">
        <v>43890</v>
      </c>
      <c r="D197" s="148">
        <v>3.0990000000000002</v>
      </c>
      <c r="F197" s="60">
        <f t="shared" si="28"/>
        <v>3.1630000000000003</v>
      </c>
      <c r="G197" s="60"/>
      <c r="H197" s="60">
        <f t="shared" si="29"/>
        <v>3.2093333333333334</v>
      </c>
      <c r="J197" s="65">
        <f t="shared" si="30"/>
        <v>3.2402499999999996</v>
      </c>
      <c r="M197" s="59">
        <v>43890</v>
      </c>
      <c r="O197" s="113">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48">
        <v>2.9420000000000002</v>
      </c>
      <c r="F198" s="60">
        <f t="shared" si="28"/>
        <v>3.0205000000000002</v>
      </c>
      <c r="G198" s="60"/>
      <c r="H198" s="60">
        <f t="shared" si="29"/>
        <v>3.0893333333333337</v>
      </c>
      <c r="J198" s="65">
        <f t="shared" si="30"/>
        <v>3.2226666666666657</v>
      </c>
      <c r="M198" s="59">
        <v>43921</v>
      </c>
      <c r="O198" s="113">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48">
        <v>2.6709999999999998</v>
      </c>
      <c r="F199" s="60">
        <f t="shared" si="28"/>
        <v>2.8064999999999998</v>
      </c>
      <c r="G199" s="60"/>
      <c r="H199" s="60">
        <f t="shared" si="29"/>
        <v>2.9039999999999999</v>
      </c>
      <c r="J199" s="65">
        <f t="shared" si="30"/>
        <v>3.1744166666666662</v>
      </c>
      <c r="M199" s="59">
        <v>43951</v>
      </c>
      <c r="O199" s="113">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48">
        <v>2.552</v>
      </c>
      <c r="F200" s="60">
        <f t="shared" si="28"/>
        <v>2.6114999999999999</v>
      </c>
      <c r="G200" s="60"/>
      <c r="H200" s="60">
        <f t="shared" si="29"/>
        <v>2.7216666666666662</v>
      </c>
      <c r="J200" s="65">
        <f t="shared" si="30"/>
        <v>3.1080833333333331</v>
      </c>
      <c r="M200" s="59">
        <v>43982</v>
      </c>
      <c r="O200" s="113">
        <f t="shared" si="27"/>
        <v>2.552</v>
      </c>
      <c r="Q200" s="63">
        <f t="shared" si="31"/>
        <v>2.6114999999999999</v>
      </c>
      <c r="R200" s="63"/>
      <c r="S200" s="63">
        <f t="shared" si="32"/>
        <v>2.7216666666666662</v>
      </c>
      <c r="T200" s="63"/>
      <c r="U200" s="63">
        <f t="shared" si="33"/>
        <v>3.1080833333333331</v>
      </c>
    </row>
    <row r="201" spans="2:21" x14ac:dyDescent="0.2">
      <c r="B201" s="59">
        <v>44012</v>
      </c>
      <c r="D201" s="148">
        <v>2.5790000000000002</v>
      </c>
      <c r="F201" s="60">
        <f t="shared" si="28"/>
        <v>2.5655000000000001</v>
      </c>
      <c r="G201" s="60"/>
      <c r="H201" s="60">
        <f t="shared" si="29"/>
        <v>2.6006666666666667</v>
      </c>
      <c r="J201" s="65">
        <f t="shared" si="30"/>
        <v>3.051166666666667</v>
      </c>
      <c r="M201" s="59">
        <v>44012</v>
      </c>
      <c r="O201" s="113">
        <f t="shared" si="27"/>
        <v>2.5790000000000002</v>
      </c>
      <c r="Q201" s="63">
        <f t="shared" si="31"/>
        <v>2.5655000000000001</v>
      </c>
      <c r="R201" s="63"/>
      <c r="S201" s="63">
        <f t="shared" si="32"/>
        <v>2.6006666666666667</v>
      </c>
      <c r="T201" s="63"/>
      <c r="U201" s="63">
        <f t="shared" si="33"/>
        <v>3.051166666666667</v>
      </c>
    </row>
    <row r="202" spans="2:21" x14ac:dyDescent="0.2">
      <c r="B202" s="59">
        <v>44043</v>
      </c>
      <c r="D202" s="148">
        <v>2.593</v>
      </c>
      <c r="F202" s="60">
        <f t="shared" si="28"/>
        <v>2.5860000000000003</v>
      </c>
      <c r="G202" s="60"/>
      <c r="H202" s="60">
        <f t="shared" si="29"/>
        <v>2.5746666666666669</v>
      </c>
      <c r="J202" s="65">
        <f t="shared" si="30"/>
        <v>3.0005000000000002</v>
      </c>
      <c r="M202" s="59">
        <v>44043</v>
      </c>
      <c r="O202" s="113">
        <f t="shared" si="27"/>
        <v>2.593</v>
      </c>
      <c r="Q202" s="63">
        <f t="shared" si="31"/>
        <v>2.5860000000000003</v>
      </c>
      <c r="R202" s="63"/>
      <c r="S202" s="63">
        <f t="shared" si="32"/>
        <v>2.5746666666666669</v>
      </c>
      <c r="T202" s="63"/>
      <c r="U202" s="63">
        <f t="shared" si="33"/>
        <v>3.0005000000000002</v>
      </c>
    </row>
    <row r="203" spans="2:21" x14ac:dyDescent="0.2">
      <c r="B203" s="59">
        <v>44074</v>
      </c>
      <c r="D203" s="148">
        <v>2.5920000000000001</v>
      </c>
      <c r="F203" s="60">
        <f t="shared" si="28"/>
        <v>2.5925000000000002</v>
      </c>
      <c r="G203" s="60"/>
      <c r="H203" s="60">
        <f t="shared" si="29"/>
        <v>2.5880000000000005</v>
      </c>
      <c r="J203" s="65">
        <f t="shared" si="30"/>
        <v>2.9530833333333333</v>
      </c>
      <c r="M203" s="59">
        <v>44074</v>
      </c>
      <c r="O203" s="113">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48">
        <v>2.5680000000000001</v>
      </c>
      <c r="F204" s="60">
        <f t="shared" si="28"/>
        <v>2.58</v>
      </c>
      <c r="G204" s="60"/>
      <c r="H204" s="60">
        <f t="shared" si="29"/>
        <v>2.5843333333333334</v>
      </c>
      <c r="J204" s="65">
        <f t="shared" si="30"/>
        <v>2.9021666666666666</v>
      </c>
      <c r="M204" s="59">
        <v>44104</v>
      </c>
      <c r="O204" s="113">
        <f t="shared" si="27"/>
        <v>2.5680000000000001</v>
      </c>
      <c r="Q204" s="63">
        <f t="shared" si="31"/>
        <v>2.58</v>
      </c>
      <c r="R204" s="63"/>
      <c r="S204" s="63">
        <f t="shared" si="32"/>
        <v>2.5843333333333334</v>
      </c>
      <c r="T204" s="63"/>
      <c r="U204" s="63">
        <f t="shared" si="33"/>
        <v>2.9021666666666666</v>
      </c>
    </row>
    <row r="205" spans="2:21" x14ac:dyDescent="0.2">
      <c r="B205" s="59">
        <v>44135</v>
      </c>
      <c r="D205" s="148">
        <v>2.5379999999999998</v>
      </c>
      <c r="F205" s="60">
        <f t="shared" si="28"/>
        <v>2.5529999999999999</v>
      </c>
      <c r="G205" s="60"/>
      <c r="H205" s="60">
        <f t="shared" si="29"/>
        <v>2.5660000000000003</v>
      </c>
      <c r="J205" s="65">
        <f t="shared" si="30"/>
        <v>2.8402499999999997</v>
      </c>
      <c r="M205" s="59">
        <v>44135</v>
      </c>
      <c r="O205" s="113">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48">
        <v>2.6509999999999998</v>
      </c>
      <c r="F206" s="60">
        <f t="shared" si="28"/>
        <v>2.5945</v>
      </c>
      <c r="G206" s="60"/>
      <c r="H206" s="60">
        <f t="shared" si="29"/>
        <v>2.5856666666666666</v>
      </c>
      <c r="J206" s="65">
        <f t="shared" si="30"/>
        <v>2.7761666666666667</v>
      </c>
      <c r="M206" s="59">
        <v>44165</v>
      </c>
      <c r="O206" s="113">
        <f t="shared" si="27"/>
        <v>2.6509999999999998</v>
      </c>
      <c r="Q206" s="63">
        <f t="shared" si="31"/>
        <v>2.5945</v>
      </c>
      <c r="R206" s="63"/>
      <c r="S206" s="63">
        <f t="shared" si="32"/>
        <v>2.5856666666666666</v>
      </c>
      <c r="T206" s="63"/>
      <c r="U206" s="63">
        <f t="shared" si="33"/>
        <v>2.7761666666666667</v>
      </c>
    </row>
    <row r="207" spans="2:21" x14ac:dyDescent="0.2">
      <c r="B207" s="59">
        <v>44196</v>
      </c>
      <c r="D207" s="148">
        <v>2.7530000000000001</v>
      </c>
      <c r="F207" s="60">
        <f t="shared" si="28"/>
        <v>2.702</v>
      </c>
      <c r="G207" s="60"/>
      <c r="H207" s="60">
        <f t="shared" si="29"/>
        <v>2.6473333333333335</v>
      </c>
      <c r="J207" s="65">
        <f t="shared" si="30"/>
        <v>2.7304166666666667</v>
      </c>
      <c r="M207" s="59">
        <v>44196</v>
      </c>
      <c r="O207" s="113">
        <f t="shared" si="27"/>
        <v>2.7530000000000001</v>
      </c>
      <c r="Q207" s="63">
        <f t="shared" si="31"/>
        <v>2.702</v>
      </c>
      <c r="R207" s="63"/>
      <c r="S207" s="63">
        <f t="shared" si="32"/>
        <v>2.6473333333333335</v>
      </c>
      <c r="T207" s="63"/>
      <c r="U207" s="63">
        <f t="shared" si="33"/>
        <v>2.7304166666666667</v>
      </c>
    </row>
    <row r="208" spans="2:21" x14ac:dyDescent="0.2">
      <c r="B208" s="59">
        <v>44227</v>
      </c>
      <c r="D208" s="148">
        <v>2.7959999999999998</v>
      </c>
      <c r="F208" s="60">
        <f t="shared" si="28"/>
        <v>2.7744999999999997</v>
      </c>
      <c r="G208" s="60"/>
      <c r="H208" s="60">
        <f t="shared" si="29"/>
        <v>2.7333333333333329</v>
      </c>
      <c r="J208" s="65">
        <f t="shared" si="30"/>
        <v>2.6945000000000001</v>
      </c>
      <c r="M208" s="59">
        <v>44227</v>
      </c>
      <c r="O208" s="113">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48">
        <v>2.94</v>
      </c>
      <c r="F209" s="60">
        <f t="shared" si="28"/>
        <v>2.8679999999999999</v>
      </c>
      <c r="G209" s="60"/>
      <c r="H209" s="60">
        <f t="shared" si="29"/>
        <v>2.8296666666666663</v>
      </c>
      <c r="J209" s="65">
        <f t="shared" si="30"/>
        <v>2.6812499999999999</v>
      </c>
      <c r="M209" s="59">
        <v>44255</v>
      </c>
      <c r="O209" s="113">
        <f t="shared" si="27"/>
        <v>2.94</v>
      </c>
      <c r="Q209" s="63">
        <f t="shared" si="31"/>
        <v>2.8679999999999999</v>
      </c>
      <c r="R209" s="63"/>
      <c r="S209" s="63">
        <f t="shared" si="32"/>
        <v>2.8296666666666663</v>
      </c>
      <c r="T209" s="63"/>
      <c r="U209" s="63">
        <f t="shared" si="33"/>
        <v>2.6812499999999999</v>
      </c>
    </row>
    <row r="210" spans="2:22" x14ac:dyDescent="0.2">
      <c r="B210" s="59">
        <v>44286</v>
      </c>
      <c r="D210" s="148">
        <v>3.2519999999999998</v>
      </c>
      <c r="F210" s="60">
        <f t="shared" si="28"/>
        <v>3.0960000000000001</v>
      </c>
      <c r="G210" s="60"/>
      <c r="H210" s="60">
        <f t="shared" si="29"/>
        <v>2.996</v>
      </c>
      <c r="J210" s="65">
        <f t="shared" si="30"/>
        <v>2.7070833333333333</v>
      </c>
      <c r="M210" s="59">
        <v>44286</v>
      </c>
      <c r="O210" s="113">
        <f t="shared" si="27"/>
        <v>3.2519999999999998</v>
      </c>
      <c r="Q210" s="63">
        <f t="shared" si="31"/>
        <v>3.0960000000000001</v>
      </c>
      <c r="R210" s="63"/>
      <c r="S210" s="63">
        <f t="shared" si="32"/>
        <v>2.996</v>
      </c>
      <c r="T210" s="63"/>
      <c r="U210" s="63">
        <f t="shared" si="33"/>
        <v>2.7070833333333333</v>
      </c>
    </row>
    <row r="211" spans="2:22" x14ac:dyDescent="0.2">
      <c r="B211" s="59">
        <v>44316</v>
      </c>
      <c r="D211" s="148">
        <v>3.2509999999999999</v>
      </c>
      <c r="F211" s="60">
        <f t="shared" si="28"/>
        <v>3.2515000000000001</v>
      </c>
      <c r="G211" s="60"/>
      <c r="H211" s="60">
        <f t="shared" si="29"/>
        <v>3.1476666666666664</v>
      </c>
      <c r="J211" s="65">
        <f t="shared" si="30"/>
        <v>2.7554166666666666</v>
      </c>
      <c r="M211" s="59">
        <v>44316</v>
      </c>
      <c r="O211" s="113">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48">
        <v>3.3570000000000002</v>
      </c>
      <c r="F212" s="60">
        <f t="shared" si="28"/>
        <v>3.3040000000000003</v>
      </c>
      <c r="G212" s="60"/>
      <c r="H212" s="60">
        <f t="shared" si="29"/>
        <v>3.2866666666666666</v>
      </c>
      <c r="J212" s="65">
        <f t="shared" si="30"/>
        <v>2.8225000000000002</v>
      </c>
      <c r="M212" s="59">
        <v>44347</v>
      </c>
      <c r="O212" s="113">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48">
        <v>3.4670000000000001</v>
      </c>
      <c r="F213" s="60">
        <f t="shared" si="28"/>
        <v>3.4119999999999999</v>
      </c>
      <c r="G213" s="60"/>
      <c r="H213" s="60">
        <f t="shared" si="29"/>
        <v>3.3583333333333338</v>
      </c>
      <c r="J213" s="65">
        <f t="shared" si="30"/>
        <v>2.8965000000000001</v>
      </c>
      <c r="M213" s="59">
        <v>44377</v>
      </c>
      <c r="O213" s="113">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48">
        <v>3.5819999999999999</v>
      </c>
      <c r="F214" s="60">
        <f t="shared" si="28"/>
        <v>3.5244999999999997</v>
      </c>
      <c r="G214" s="60"/>
      <c r="H214" s="60">
        <f t="shared" si="29"/>
        <v>3.4686666666666661</v>
      </c>
      <c r="J214" s="65">
        <f t="shared" si="30"/>
        <v>2.9789166666666667</v>
      </c>
      <c r="M214" s="59">
        <v>44408</v>
      </c>
      <c r="O214" s="113">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48">
        <v>3.661</v>
      </c>
      <c r="F215" s="60">
        <f t="shared" si="28"/>
        <v>3.6215000000000002</v>
      </c>
      <c r="G215" s="60"/>
      <c r="H215" s="60">
        <f t="shared" si="29"/>
        <v>3.57</v>
      </c>
      <c r="J215" s="65">
        <f t="shared" si="30"/>
        <v>3.0679999999999996</v>
      </c>
      <c r="M215" s="59">
        <v>44439</v>
      </c>
      <c r="O215" s="113">
        <f t="shared" si="34"/>
        <v>3.661</v>
      </c>
      <c r="Q215" s="63">
        <f t="shared" si="31"/>
        <v>3.6215000000000002</v>
      </c>
      <c r="R215" s="63"/>
      <c r="S215" s="63">
        <f t="shared" si="32"/>
        <v>3.57</v>
      </c>
      <c r="T215" s="63"/>
      <c r="U215" s="63">
        <f t="shared" si="33"/>
        <v>3.0679999999999996</v>
      </c>
    </row>
    <row r="216" spans="2:22" x14ac:dyDescent="0.2">
      <c r="B216" s="59">
        <v>44469</v>
      </c>
      <c r="D216" s="148">
        <v>3.6629999999999998</v>
      </c>
      <c r="F216" s="60">
        <f t="shared" si="28"/>
        <v>3.6619999999999999</v>
      </c>
      <c r="G216" s="60"/>
      <c r="H216" s="60">
        <f t="shared" si="29"/>
        <v>3.6353333333333335</v>
      </c>
      <c r="J216" s="65">
        <f t="shared" si="30"/>
        <v>3.1592499999999997</v>
      </c>
      <c r="M216" s="59">
        <v>44469</v>
      </c>
      <c r="O216" s="113">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48">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3">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50">
        <v>3.9910000000000001</v>
      </c>
      <c r="F218" s="60">
        <f t="shared" si="35"/>
        <v>3.9020000000000001</v>
      </c>
      <c r="G218" s="60"/>
      <c r="H218" s="60">
        <f t="shared" si="36"/>
        <v>3.8223333333333334</v>
      </c>
      <c r="J218" s="65">
        <f t="shared" si="37"/>
        <v>3.3771666666666671</v>
      </c>
      <c r="M218" s="59">
        <v>44530</v>
      </c>
      <c r="O218" s="113">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53">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53">
        <f t="shared" si="34"/>
        <v>4.0579999999999998</v>
      </c>
      <c r="Q220" s="63">
        <f t="shared" si="38"/>
        <v>4.0065</v>
      </c>
      <c r="R220" s="63"/>
      <c r="S220" s="63">
        <f t="shared" si="39"/>
        <v>4.0013333333333332</v>
      </c>
      <c r="T220" s="63"/>
      <c r="U220" s="63">
        <f t="shared" si="40"/>
        <v>3.5825</v>
      </c>
    </row>
    <row r="221" spans="2:22" x14ac:dyDescent="0.2">
      <c r="B221" s="59">
        <v>44620</v>
      </c>
      <c r="D221" s="154">
        <v>4.266</v>
      </c>
      <c r="F221" s="155">
        <f t="shared" si="35"/>
        <v>4.1619999999999999</v>
      </c>
      <c r="G221" s="155"/>
      <c r="H221" s="155">
        <f t="shared" si="36"/>
        <v>4.093</v>
      </c>
      <c r="I221" s="155"/>
      <c r="J221" s="155">
        <f t="shared" si="37"/>
        <v>3.6929999999999996</v>
      </c>
      <c r="K221" s="151"/>
      <c r="L221" s="152"/>
      <c r="M221" s="151">
        <v>44620</v>
      </c>
      <c r="N221" s="151"/>
      <c r="O221" s="153">
        <f t="shared" si="34"/>
        <v>4.266</v>
      </c>
      <c r="P221" s="151"/>
      <c r="Q221" s="151">
        <f t="shared" si="38"/>
        <v>4.1619999999999999</v>
      </c>
      <c r="R221" s="151"/>
      <c r="S221" s="151">
        <f t="shared" si="39"/>
        <v>4.093</v>
      </c>
      <c r="T221" s="151"/>
      <c r="U221" s="151">
        <f t="shared" si="40"/>
        <v>3.6929999999999996</v>
      </c>
      <c r="V221" s="151"/>
    </row>
    <row r="222" spans="2:22" x14ac:dyDescent="0.2">
      <c r="B222" s="59">
        <v>44651</v>
      </c>
      <c r="D222" s="242">
        <v>5.2789999999999999</v>
      </c>
      <c r="F222" s="155">
        <f t="shared" si="35"/>
        <v>4.7725</v>
      </c>
      <c r="G222" s="155"/>
      <c r="H222" s="155">
        <f t="shared" si="36"/>
        <v>4.5343333333333335</v>
      </c>
      <c r="I222" s="155"/>
      <c r="J222" s="155">
        <f t="shared" si="37"/>
        <v>3.8619166666666671</v>
      </c>
      <c r="K222" s="151"/>
      <c r="L222" s="152"/>
      <c r="M222" s="151">
        <v>44651</v>
      </c>
      <c r="N222" s="151"/>
      <c r="O222" s="153">
        <f t="shared" si="34"/>
        <v>5.2789999999999999</v>
      </c>
      <c r="P222" s="151"/>
      <c r="Q222" s="151">
        <f t="shared" si="38"/>
        <v>4.7725</v>
      </c>
      <c r="R222" s="151"/>
      <c r="S222" s="151">
        <f t="shared" si="39"/>
        <v>4.5343333333333335</v>
      </c>
      <c r="T222" s="151"/>
      <c r="U222" s="151">
        <f t="shared" si="40"/>
        <v>3.8619166666666671</v>
      </c>
      <c r="V222" s="151"/>
    </row>
    <row r="223" spans="2:22" x14ac:dyDescent="0.2">
      <c r="B223" s="59">
        <v>44681</v>
      </c>
      <c r="D223" s="242">
        <v>5.2930000000000001</v>
      </c>
      <c r="F223" s="155">
        <f t="shared" si="35"/>
        <v>5.2859999999999996</v>
      </c>
      <c r="G223" s="155"/>
      <c r="H223" s="155">
        <f t="shared" si="36"/>
        <v>4.9460000000000006</v>
      </c>
      <c r="I223" s="155"/>
      <c r="J223" s="155">
        <f t="shared" si="37"/>
        <v>4.0320833333333335</v>
      </c>
      <c r="K223" s="151"/>
      <c r="L223" s="152"/>
      <c r="M223" s="151">
        <v>44681</v>
      </c>
      <c r="N223" s="151"/>
      <c r="O223" s="153">
        <f t="shared" si="34"/>
        <v>5.2930000000000001</v>
      </c>
      <c r="P223" s="151"/>
      <c r="Q223" s="151">
        <f t="shared" si="38"/>
        <v>5.2859999999999996</v>
      </c>
      <c r="R223" s="151"/>
      <c r="S223" s="151">
        <f t="shared" si="39"/>
        <v>4.9460000000000006</v>
      </c>
      <c r="T223" s="151"/>
      <c r="U223" s="151">
        <f t="shared" si="40"/>
        <v>4.0320833333333335</v>
      </c>
      <c r="V223" s="151"/>
    </row>
    <row r="224" spans="2:22" x14ac:dyDescent="0.2">
      <c r="B224" s="59">
        <v>44712</v>
      </c>
      <c r="D224" s="242">
        <v>5.6189999999999998</v>
      </c>
      <c r="F224" s="155">
        <f t="shared" si="35"/>
        <v>5.4559999999999995</v>
      </c>
      <c r="G224" s="155"/>
      <c r="H224" s="155">
        <f t="shared" si="36"/>
        <v>5.3969999999999994</v>
      </c>
      <c r="I224" s="155"/>
      <c r="J224" s="155">
        <f t="shared" si="37"/>
        <v>4.2205833333333329</v>
      </c>
      <c r="K224" s="151"/>
      <c r="L224" s="152"/>
      <c r="M224" s="151">
        <v>44712</v>
      </c>
      <c r="N224" s="151"/>
      <c r="O224" s="153">
        <f t="shared" si="34"/>
        <v>5.6189999999999998</v>
      </c>
      <c r="P224" s="151"/>
      <c r="Q224" s="151">
        <f t="shared" si="38"/>
        <v>5.4559999999999995</v>
      </c>
      <c r="R224" s="151"/>
      <c r="S224" s="151">
        <f t="shared" si="39"/>
        <v>5.3969999999999994</v>
      </c>
      <c r="T224" s="151"/>
      <c r="U224" s="151">
        <f t="shared" si="40"/>
        <v>4.2205833333333329</v>
      </c>
      <c r="V224" s="151"/>
    </row>
    <row r="225" spans="2:22" x14ac:dyDescent="0.2">
      <c r="B225" s="59">
        <v>44742</v>
      </c>
      <c r="D225" s="242">
        <v>6.0220000000000002</v>
      </c>
      <c r="F225" s="155">
        <f t="shared" si="35"/>
        <v>5.8205</v>
      </c>
      <c r="G225" s="155"/>
      <c r="H225" s="155">
        <f t="shared" si="36"/>
        <v>5.6446666666666658</v>
      </c>
      <c r="I225" s="155"/>
      <c r="J225" s="155">
        <f t="shared" si="37"/>
        <v>4.4334999999999996</v>
      </c>
      <c r="K225" s="151"/>
      <c r="L225" s="152"/>
      <c r="M225" s="151">
        <v>44742</v>
      </c>
      <c r="N225" s="151"/>
      <c r="O225" s="153">
        <f t="shared" si="34"/>
        <v>6.0220000000000002</v>
      </c>
      <c r="P225" s="151"/>
      <c r="Q225" s="151">
        <f t="shared" si="38"/>
        <v>5.8205</v>
      </c>
      <c r="R225" s="151"/>
      <c r="S225" s="151">
        <f t="shared" si="39"/>
        <v>5.6446666666666658</v>
      </c>
      <c r="T225" s="151"/>
      <c r="U225" s="151">
        <f t="shared" si="40"/>
        <v>4.4334999999999996</v>
      </c>
      <c r="V225" s="151"/>
    </row>
    <row r="226" spans="2:22" x14ac:dyDescent="0.2">
      <c r="B226" s="59">
        <v>44773</v>
      </c>
      <c r="D226" s="150">
        <v>5.84</v>
      </c>
      <c r="F226" s="155">
        <f t="shared" si="35"/>
        <v>5.931</v>
      </c>
      <c r="G226" s="155"/>
      <c r="H226" s="155">
        <f t="shared" si="36"/>
        <v>5.8270000000000008</v>
      </c>
      <c r="I226" s="155"/>
      <c r="J226" s="155">
        <f t="shared" si="37"/>
        <v>4.6216666666666661</v>
      </c>
      <c r="K226" s="151"/>
      <c r="L226" s="152"/>
      <c r="M226" s="151">
        <v>44773</v>
      </c>
      <c r="N226" s="151"/>
      <c r="O226" s="153">
        <f t="shared" si="34"/>
        <v>5.84</v>
      </c>
      <c r="P226" s="151"/>
      <c r="Q226" s="151">
        <f t="shared" si="38"/>
        <v>5.931</v>
      </c>
      <c r="R226" s="151"/>
      <c r="S226" s="151">
        <f t="shared" si="39"/>
        <v>5.8270000000000008</v>
      </c>
      <c r="T226" s="151"/>
      <c r="U226" s="151">
        <f t="shared" si="40"/>
        <v>4.6216666666666661</v>
      </c>
      <c r="V226" s="151"/>
    </row>
    <row r="227" spans="2:22" x14ac:dyDescent="0.2">
      <c r="B227" s="59">
        <v>44804</v>
      </c>
      <c r="D227" s="150">
        <v>5.2350000000000003</v>
      </c>
      <c r="F227" s="155">
        <f t="shared" si="35"/>
        <v>5.5374999999999996</v>
      </c>
      <c r="G227" s="155"/>
      <c r="H227" s="155">
        <f t="shared" si="36"/>
        <v>5.6990000000000007</v>
      </c>
      <c r="I227" s="155"/>
      <c r="J227" s="155">
        <f t="shared" si="37"/>
        <v>4.7528333333333341</v>
      </c>
      <c r="K227" s="151"/>
      <c r="L227" s="152"/>
      <c r="M227" s="151">
        <v>44804</v>
      </c>
      <c r="N227" s="151"/>
      <c r="O227" s="153">
        <f t="shared" si="34"/>
        <v>5.2350000000000003</v>
      </c>
      <c r="P227" s="151"/>
      <c r="Q227" s="151">
        <f t="shared" si="38"/>
        <v>5.5374999999999996</v>
      </c>
      <c r="R227" s="151"/>
      <c r="S227" s="151">
        <f t="shared" si="39"/>
        <v>5.6990000000000007</v>
      </c>
      <c r="T227" s="151"/>
      <c r="U227" s="151">
        <f t="shared" si="40"/>
        <v>4.7528333333333341</v>
      </c>
      <c r="V227" s="151"/>
    </row>
    <row r="228" spans="2:22" x14ac:dyDescent="0.2">
      <c r="B228" s="59">
        <v>44834</v>
      </c>
      <c r="D228" s="150"/>
      <c r="F228" s="155" t="str">
        <f t="shared" si="35"/>
        <v>NA</v>
      </c>
      <c r="G228" s="155"/>
      <c r="H228" s="155" t="str">
        <f t="shared" si="36"/>
        <v>NA</v>
      </c>
      <c r="I228" s="155"/>
      <c r="J228" s="155" t="str">
        <f t="shared" si="37"/>
        <v>NA</v>
      </c>
      <c r="K228" s="151"/>
      <c r="L228" s="152"/>
      <c r="M228" s="151">
        <v>44834</v>
      </c>
      <c r="N228" s="151"/>
      <c r="O228" s="153">
        <f t="shared" si="34"/>
        <v>0</v>
      </c>
      <c r="P228" s="151"/>
      <c r="Q228" s="151" t="str">
        <f t="shared" si="38"/>
        <v>NA</v>
      </c>
      <c r="R228" s="151"/>
      <c r="S228" s="151" t="str">
        <f t="shared" si="39"/>
        <v>NA</v>
      </c>
      <c r="T228" s="151"/>
      <c r="U228" s="151" t="str">
        <f t="shared" si="40"/>
        <v>NA</v>
      </c>
      <c r="V228" s="151"/>
    </row>
    <row r="229" spans="2:22" x14ac:dyDescent="0.2">
      <c r="B229" s="59">
        <v>44865</v>
      </c>
      <c r="D229" s="150"/>
      <c r="F229" s="155" t="str">
        <f t="shared" si="35"/>
        <v>NA</v>
      </c>
      <c r="G229" s="155"/>
      <c r="H229" s="155" t="str">
        <f t="shared" si="36"/>
        <v>NA</v>
      </c>
      <c r="I229" s="155"/>
      <c r="J229" s="155" t="str">
        <f t="shared" si="37"/>
        <v>NA</v>
      </c>
      <c r="K229" s="151"/>
      <c r="L229" s="152"/>
      <c r="M229" s="151">
        <v>44865</v>
      </c>
      <c r="N229" s="151"/>
      <c r="O229" s="153">
        <f t="shared" si="34"/>
        <v>0</v>
      </c>
      <c r="P229" s="151"/>
      <c r="Q229" s="151" t="str">
        <f t="shared" si="38"/>
        <v>NA</v>
      </c>
      <c r="R229" s="151"/>
      <c r="S229" s="151" t="str">
        <f t="shared" si="39"/>
        <v>NA</v>
      </c>
      <c r="T229" s="151"/>
      <c r="U229" s="151" t="str">
        <f t="shared" si="40"/>
        <v>NA</v>
      </c>
      <c r="V229" s="151"/>
    </row>
    <row r="230" spans="2:22" x14ac:dyDescent="0.2">
      <c r="B230" s="59">
        <v>44895</v>
      </c>
      <c r="D230" s="150"/>
      <c r="F230" s="155" t="str">
        <f t="shared" si="35"/>
        <v>NA</v>
      </c>
      <c r="G230" s="155"/>
      <c r="H230" s="155" t="str">
        <f t="shared" si="36"/>
        <v>NA</v>
      </c>
      <c r="I230" s="155"/>
      <c r="J230" s="155" t="str">
        <f t="shared" si="37"/>
        <v>NA</v>
      </c>
      <c r="K230" s="151"/>
      <c r="L230" s="152"/>
      <c r="M230" s="151">
        <v>44895</v>
      </c>
      <c r="N230" s="151"/>
      <c r="O230" s="153">
        <f t="shared" si="34"/>
        <v>0</v>
      </c>
      <c r="P230" s="151"/>
      <c r="Q230" s="151" t="str">
        <f t="shared" si="38"/>
        <v>NA</v>
      </c>
      <c r="R230" s="151"/>
      <c r="S230" s="151" t="str">
        <f t="shared" si="39"/>
        <v>NA</v>
      </c>
      <c r="T230" s="151"/>
      <c r="U230" s="151" t="str">
        <f t="shared" si="40"/>
        <v>NA</v>
      </c>
      <c r="V230" s="151"/>
    </row>
    <row r="231" spans="2:22" x14ac:dyDescent="0.2">
      <c r="B231" s="59">
        <v>44926</v>
      </c>
      <c r="D231" s="150"/>
      <c r="F231" s="155" t="str">
        <f t="shared" si="35"/>
        <v>NA</v>
      </c>
      <c r="G231" s="155"/>
      <c r="H231" s="155" t="str">
        <f t="shared" si="36"/>
        <v>NA</v>
      </c>
      <c r="I231" s="155"/>
      <c r="J231" s="155" t="str">
        <f t="shared" si="37"/>
        <v>NA</v>
      </c>
      <c r="K231" s="151"/>
      <c r="L231" s="152"/>
      <c r="M231" s="151">
        <v>44926</v>
      </c>
      <c r="N231" s="151"/>
      <c r="O231" s="153">
        <f t="shared" si="34"/>
        <v>0</v>
      </c>
      <c r="P231" s="151"/>
      <c r="Q231" s="151" t="str">
        <f t="shared" si="38"/>
        <v>NA</v>
      </c>
      <c r="R231" s="151"/>
      <c r="S231" s="151" t="str">
        <f t="shared" si="39"/>
        <v>NA</v>
      </c>
      <c r="T231" s="151"/>
      <c r="U231" s="151" t="str">
        <f t="shared" si="40"/>
        <v>NA</v>
      </c>
      <c r="V231" s="151"/>
    </row>
    <row r="232" spans="2:22" x14ac:dyDescent="0.2">
      <c r="B232" s="59">
        <v>44957</v>
      </c>
      <c r="D232" s="149"/>
      <c r="F232" s="155" t="str">
        <f t="shared" si="35"/>
        <v>NA</v>
      </c>
      <c r="G232" s="155"/>
      <c r="H232" s="155" t="str">
        <f t="shared" si="36"/>
        <v>NA</v>
      </c>
      <c r="I232" s="155"/>
      <c r="J232" s="155" t="str">
        <f t="shared" si="37"/>
        <v>NA</v>
      </c>
      <c r="K232" s="151"/>
      <c r="L232" s="152"/>
      <c r="M232" s="151">
        <v>44957</v>
      </c>
      <c r="N232" s="151"/>
      <c r="O232" s="153">
        <f t="shared" si="34"/>
        <v>0</v>
      </c>
      <c r="P232" s="151"/>
      <c r="Q232" s="151" t="str">
        <f t="shared" si="38"/>
        <v>NA</v>
      </c>
      <c r="R232" s="151"/>
      <c r="S232" s="151" t="str">
        <f t="shared" si="39"/>
        <v>NA</v>
      </c>
      <c r="T232" s="151"/>
      <c r="U232" s="151" t="str">
        <f t="shared" si="40"/>
        <v>NA</v>
      </c>
      <c r="V232" s="151"/>
    </row>
    <row r="233" spans="2:22" x14ac:dyDescent="0.2">
      <c r="B233" s="59">
        <v>44985</v>
      </c>
      <c r="D233" s="149"/>
      <c r="F233" s="155" t="str">
        <f t="shared" si="35"/>
        <v>NA</v>
      </c>
      <c r="G233" s="155"/>
      <c r="H233" s="155" t="str">
        <f t="shared" si="36"/>
        <v>NA</v>
      </c>
      <c r="I233" s="155"/>
      <c r="J233" s="155" t="str">
        <f t="shared" si="37"/>
        <v>NA</v>
      </c>
      <c r="K233" s="151"/>
      <c r="L233" s="152"/>
      <c r="M233" s="151">
        <v>44985</v>
      </c>
      <c r="N233" s="151"/>
      <c r="O233" s="153">
        <f t="shared" si="34"/>
        <v>0</v>
      </c>
      <c r="P233" s="151"/>
      <c r="Q233" s="151" t="str">
        <f t="shared" si="38"/>
        <v>NA</v>
      </c>
      <c r="R233" s="151"/>
      <c r="S233" s="151" t="str">
        <f t="shared" si="39"/>
        <v>NA</v>
      </c>
      <c r="T233" s="151"/>
      <c r="U233" s="151" t="str">
        <f t="shared" si="40"/>
        <v>NA</v>
      </c>
      <c r="V233" s="151"/>
    </row>
    <row r="234" spans="2:22" x14ac:dyDescent="0.2">
      <c r="B234" s="59">
        <v>45016</v>
      </c>
      <c r="D234" s="149"/>
      <c r="F234" s="155" t="str">
        <f t="shared" si="35"/>
        <v>NA</v>
      </c>
      <c r="G234" s="155"/>
      <c r="H234" s="155" t="str">
        <f t="shared" si="36"/>
        <v>NA</v>
      </c>
      <c r="I234" s="155"/>
      <c r="J234" s="155" t="str">
        <f t="shared" si="37"/>
        <v>NA</v>
      </c>
      <c r="K234" s="151"/>
      <c r="L234" s="152"/>
      <c r="M234" s="151">
        <v>45016</v>
      </c>
      <c r="N234" s="151"/>
      <c r="O234" s="153">
        <f t="shared" si="34"/>
        <v>0</v>
      </c>
      <c r="P234" s="151"/>
      <c r="Q234" s="151" t="str">
        <f t="shared" si="38"/>
        <v>NA</v>
      </c>
      <c r="R234" s="151"/>
      <c r="S234" s="151" t="str">
        <f t="shared" si="39"/>
        <v>NA</v>
      </c>
      <c r="T234" s="151"/>
      <c r="U234" s="151" t="str">
        <f t="shared" si="40"/>
        <v>NA</v>
      </c>
      <c r="V234" s="151"/>
    </row>
    <row r="235" spans="2:22" x14ac:dyDescent="0.2">
      <c r="B235" s="59">
        <v>45046</v>
      </c>
      <c r="D235" s="149"/>
      <c r="F235" s="155" t="str">
        <f t="shared" si="35"/>
        <v>NA</v>
      </c>
      <c r="G235" s="155"/>
      <c r="H235" s="155" t="str">
        <f t="shared" si="36"/>
        <v>NA</v>
      </c>
      <c r="I235" s="155"/>
      <c r="J235" s="155" t="str">
        <f t="shared" si="37"/>
        <v>NA</v>
      </c>
      <c r="K235" s="151"/>
      <c r="L235" s="152"/>
      <c r="M235" s="151">
        <v>45046</v>
      </c>
      <c r="N235" s="151"/>
      <c r="O235" s="153">
        <f t="shared" si="34"/>
        <v>0</v>
      </c>
      <c r="P235" s="151"/>
      <c r="Q235" s="151" t="str">
        <f t="shared" si="38"/>
        <v>NA</v>
      </c>
      <c r="R235" s="151"/>
      <c r="S235" s="151" t="str">
        <f t="shared" si="39"/>
        <v>NA</v>
      </c>
      <c r="T235" s="151"/>
      <c r="U235" s="151" t="str">
        <f t="shared" si="40"/>
        <v>NA</v>
      </c>
      <c r="V235" s="151"/>
    </row>
    <row r="236" spans="2:22" x14ac:dyDescent="0.2">
      <c r="B236" s="59">
        <v>45077</v>
      </c>
      <c r="D236" s="149"/>
      <c r="F236" s="155" t="str">
        <f t="shared" si="35"/>
        <v>NA</v>
      </c>
      <c r="G236" s="155"/>
      <c r="H236" s="155" t="str">
        <f t="shared" si="36"/>
        <v>NA</v>
      </c>
      <c r="I236" s="155"/>
      <c r="J236" s="155" t="str">
        <f t="shared" si="37"/>
        <v>NA</v>
      </c>
      <c r="K236" s="151"/>
      <c r="L236" s="152"/>
      <c r="M236" s="151">
        <v>45077</v>
      </c>
      <c r="N236" s="151"/>
      <c r="O236" s="153">
        <f t="shared" si="34"/>
        <v>0</v>
      </c>
      <c r="P236" s="151"/>
      <c r="Q236" s="151" t="str">
        <f t="shared" si="38"/>
        <v>NA</v>
      </c>
      <c r="R236" s="151"/>
      <c r="S236" s="151" t="str">
        <f t="shared" si="39"/>
        <v>NA</v>
      </c>
      <c r="T236" s="151"/>
      <c r="U236" s="151" t="str">
        <f t="shared" si="40"/>
        <v>NA</v>
      </c>
      <c r="V236" s="151"/>
    </row>
    <row r="237" spans="2:22" x14ac:dyDescent="0.2">
      <c r="B237" s="59">
        <v>45107</v>
      </c>
      <c r="D237" s="149"/>
      <c r="F237" s="155" t="str">
        <f t="shared" si="35"/>
        <v>NA</v>
      </c>
      <c r="G237" s="155"/>
      <c r="H237" s="155" t="str">
        <f t="shared" si="36"/>
        <v>NA</v>
      </c>
      <c r="I237" s="155"/>
      <c r="J237" s="155" t="str">
        <f t="shared" si="37"/>
        <v>NA</v>
      </c>
      <c r="K237" s="151"/>
      <c r="L237" s="152"/>
      <c r="M237" s="151">
        <v>45107</v>
      </c>
      <c r="N237" s="151"/>
      <c r="O237" s="153">
        <f t="shared" si="34"/>
        <v>0</v>
      </c>
      <c r="P237" s="151"/>
      <c r="Q237" s="151" t="str">
        <f t="shared" si="38"/>
        <v>NA</v>
      </c>
      <c r="R237" s="151"/>
      <c r="S237" s="151" t="str">
        <f t="shared" si="39"/>
        <v>NA</v>
      </c>
      <c r="T237" s="151"/>
      <c r="U237" s="151" t="str">
        <f t="shared" si="40"/>
        <v>NA</v>
      </c>
      <c r="V237" s="151"/>
    </row>
    <row r="238" spans="2:22" x14ac:dyDescent="0.2">
      <c r="B238" s="59">
        <v>45138</v>
      </c>
      <c r="D238" s="149"/>
      <c r="F238" s="155" t="str">
        <f t="shared" si="35"/>
        <v>NA</v>
      </c>
      <c r="G238" s="155"/>
      <c r="H238" s="155" t="str">
        <f t="shared" si="36"/>
        <v>NA</v>
      </c>
      <c r="I238" s="155"/>
      <c r="J238" s="155" t="str">
        <f t="shared" si="37"/>
        <v>NA</v>
      </c>
      <c r="K238" s="151"/>
      <c r="L238" s="152"/>
      <c r="M238" s="151">
        <v>45138</v>
      </c>
      <c r="N238" s="151"/>
      <c r="O238" s="153">
        <f t="shared" si="34"/>
        <v>0</v>
      </c>
      <c r="P238" s="151"/>
      <c r="Q238" s="151" t="str">
        <f t="shared" si="38"/>
        <v>NA</v>
      </c>
      <c r="R238" s="151"/>
      <c r="S238" s="151" t="str">
        <f t="shared" si="39"/>
        <v>NA</v>
      </c>
      <c r="T238" s="151"/>
      <c r="U238" s="151" t="str">
        <f t="shared" si="40"/>
        <v>NA</v>
      </c>
      <c r="V238" s="151"/>
    </row>
    <row r="239" spans="2:22" x14ac:dyDescent="0.2">
      <c r="B239" s="59">
        <v>45169</v>
      </c>
      <c r="D239" s="149"/>
      <c r="F239" s="155" t="str">
        <f t="shared" si="35"/>
        <v>NA</v>
      </c>
      <c r="G239" s="155"/>
      <c r="H239" s="155" t="str">
        <f t="shared" si="36"/>
        <v>NA</v>
      </c>
      <c r="I239" s="155"/>
      <c r="J239" s="155" t="str">
        <f t="shared" si="37"/>
        <v>NA</v>
      </c>
      <c r="K239" s="151"/>
      <c r="L239" s="152"/>
      <c r="M239" s="151">
        <v>45169</v>
      </c>
      <c r="N239" s="151"/>
      <c r="O239" s="153">
        <f t="shared" si="34"/>
        <v>0</v>
      </c>
      <c r="P239" s="151"/>
      <c r="Q239" s="151" t="str">
        <f t="shared" si="38"/>
        <v>NA</v>
      </c>
      <c r="R239" s="151"/>
      <c r="S239" s="151" t="str">
        <f t="shared" si="39"/>
        <v>NA</v>
      </c>
      <c r="T239" s="151"/>
      <c r="U239" s="151" t="str">
        <f t="shared" si="40"/>
        <v>NA</v>
      </c>
      <c r="V239" s="151"/>
    </row>
    <row r="240" spans="2:22" x14ac:dyDescent="0.2">
      <c r="B240" s="59">
        <v>45199</v>
      </c>
      <c r="D240" s="149"/>
      <c r="F240" s="155" t="str">
        <f t="shared" si="35"/>
        <v>NA</v>
      </c>
      <c r="G240" s="155"/>
      <c r="H240" s="155" t="str">
        <f t="shared" si="36"/>
        <v>NA</v>
      </c>
      <c r="I240" s="155"/>
      <c r="J240" s="155" t="str">
        <f t="shared" si="37"/>
        <v>NA</v>
      </c>
      <c r="K240" s="151"/>
      <c r="L240" s="152"/>
      <c r="M240" s="151">
        <v>45199</v>
      </c>
      <c r="N240" s="151"/>
      <c r="O240" s="153">
        <f t="shared" si="34"/>
        <v>0</v>
      </c>
      <c r="P240" s="151"/>
      <c r="Q240" s="151" t="str">
        <f t="shared" si="38"/>
        <v>NA</v>
      </c>
      <c r="R240" s="151"/>
      <c r="S240" s="151" t="str">
        <f t="shared" si="39"/>
        <v>NA</v>
      </c>
      <c r="T240" s="151"/>
      <c r="U240" s="151" t="str">
        <f t="shared" si="40"/>
        <v>NA</v>
      </c>
      <c r="V240" s="151"/>
    </row>
    <row r="241" spans="2:22" x14ac:dyDescent="0.2">
      <c r="B241" s="59">
        <v>45230</v>
      </c>
      <c r="D241" s="149"/>
      <c r="F241" s="155" t="str">
        <f t="shared" si="35"/>
        <v>NA</v>
      </c>
      <c r="G241" s="155"/>
      <c r="H241" s="155" t="str">
        <f t="shared" si="36"/>
        <v>NA</v>
      </c>
      <c r="I241" s="155"/>
      <c r="J241" s="155" t="str">
        <f t="shared" si="37"/>
        <v>NA</v>
      </c>
      <c r="K241" s="151"/>
      <c r="L241" s="152"/>
      <c r="M241" s="151">
        <v>45230</v>
      </c>
      <c r="N241" s="151"/>
      <c r="O241" s="153">
        <f t="shared" si="34"/>
        <v>0</v>
      </c>
      <c r="P241" s="151"/>
      <c r="Q241" s="151" t="str">
        <f t="shared" si="38"/>
        <v>NA</v>
      </c>
      <c r="R241" s="151"/>
      <c r="S241" s="151" t="str">
        <f t="shared" si="39"/>
        <v>NA</v>
      </c>
      <c r="T241" s="151"/>
      <c r="U241" s="151" t="str">
        <f t="shared" si="40"/>
        <v>NA</v>
      </c>
      <c r="V241" s="151"/>
    </row>
    <row r="242" spans="2:22" x14ac:dyDescent="0.2">
      <c r="B242" s="59">
        <v>45260</v>
      </c>
      <c r="D242" s="149"/>
      <c r="F242" s="155" t="str">
        <f t="shared" si="35"/>
        <v>NA</v>
      </c>
      <c r="G242" s="155"/>
      <c r="H242" s="155" t="str">
        <f t="shared" si="36"/>
        <v>NA</v>
      </c>
      <c r="I242" s="155"/>
      <c r="J242" s="155" t="str">
        <f t="shared" si="37"/>
        <v>NA</v>
      </c>
      <c r="K242" s="151"/>
      <c r="L242" s="152"/>
      <c r="M242" s="151">
        <v>45260</v>
      </c>
      <c r="N242" s="151"/>
      <c r="O242" s="153">
        <f t="shared" si="34"/>
        <v>0</v>
      </c>
      <c r="P242" s="151"/>
      <c r="Q242" s="151" t="str">
        <f t="shared" si="38"/>
        <v>NA</v>
      </c>
      <c r="R242" s="151"/>
      <c r="S242" s="151" t="str">
        <f t="shared" si="39"/>
        <v>NA</v>
      </c>
      <c r="T242" s="151"/>
      <c r="U242" s="151" t="str">
        <f t="shared" si="40"/>
        <v>NA</v>
      </c>
      <c r="V242" s="151"/>
    </row>
    <row r="243" spans="2:22" x14ac:dyDescent="0.2">
      <c r="B243" s="59">
        <v>45291</v>
      </c>
      <c r="D243" s="149"/>
      <c r="F243" s="155" t="str">
        <f t="shared" si="35"/>
        <v>NA</v>
      </c>
      <c r="G243" s="155"/>
      <c r="H243" s="155" t="str">
        <f t="shared" si="36"/>
        <v>NA</v>
      </c>
      <c r="I243" s="155"/>
      <c r="J243" s="155" t="str">
        <f t="shared" si="37"/>
        <v>NA</v>
      </c>
      <c r="K243" s="151"/>
      <c r="L243" s="152"/>
      <c r="M243" s="151">
        <v>45291</v>
      </c>
      <c r="N243" s="151"/>
      <c r="O243" s="153">
        <f t="shared" si="34"/>
        <v>0</v>
      </c>
      <c r="P243" s="151"/>
      <c r="Q243" s="151" t="str">
        <f t="shared" si="38"/>
        <v>NA</v>
      </c>
      <c r="R243" s="151"/>
      <c r="S243" s="151" t="str">
        <f t="shared" si="39"/>
        <v>NA</v>
      </c>
      <c r="T243" s="151"/>
      <c r="U243" s="151" t="str">
        <f t="shared" si="40"/>
        <v>NA</v>
      </c>
      <c r="V243" s="151"/>
    </row>
    <row r="244" spans="2:22" x14ac:dyDescent="0.2">
      <c r="B244" s="59">
        <v>45322</v>
      </c>
      <c r="D244" s="149"/>
      <c r="F244" s="155" t="str">
        <f t="shared" si="35"/>
        <v>NA</v>
      </c>
      <c r="G244" s="155"/>
      <c r="H244" s="155" t="str">
        <f t="shared" si="36"/>
        <v>NA</v>
      </c>
      <c r="I244" s="155"/>
      <c r="J244" s="155" t="str">
        <f t="shared" si="37"/>
        <v>NA</v>
      </c>
      <c r="K244" s="151"/>
      <c r="L244" s="152"/>
      <c r="M244" s="151">
        <v>45322</v>
      </c>
      <c r="N244" s="151"/>
      <c r="O244" s="153">
        <f t="shared" si="34"/>
        <v>0</v>
      </c>
      <c r="P244" s="151"/>
      <c r="Q244" s="151" t="str">
        <f t="shared" si="38"/>
        <v>NA</v>
      </c>
      <c r="R244" s="151"/>
      <c r="S244" s="151" t="str">
        <f t="shared" si="39"/>
        <v>NA</v>
      </c>
      <c r="T244" s="151"/>
      <c r="U244" s="151" t="str">
        <f t="shared" si="40"/>
        <v>NA</v>
      </c>
      <c r="V244" s="151"/>
    </row>
    <row r="245" spans="2:22" x14ac:dyDescent="0.2">
      <c r="B245" s="59">
        <v>45351</v>
      </c>
      <c r="D245" s="149"/>
      <c r="F245" s="155" t="str">
        <f t="shared" si="35"/>
        <v>NA</v>
      </c>
      <c r="G245" s="155"/>
      <c r="H245" s="155" t="str">
        <f t="shared" si="36"/>
        <v>NA</v>
      </c>
      <c r="I245" s="155"/>
      <c r="J245" s="155" t="str">
        <f t="shared" si="37"/>
        <v>NA</v>
      </c>
      <c r="K245" s="151"/>
      <c r="L245" s="152"/>
      <c r="M245" s="151">
        <v>45351</v>
      </c>
      <c r="N245" s="151"/>
      <c r="O245" s="153">
        <f t="shared" si="34"/>
        <v>0</v>
      </c>
      <c r="P245" s="151"/>
      <c r="Q245" s="151" t="str">
        <f t="shared" si="38"/>
        <v>NA</v>
      </c>
      <c r="R245" s="151"/>
      <c r="S245" s="151" t="str">
        <f t="shared" si="39"/>
        <v>NA</v>
      </c>
      <c r="T245" s="151"/>
      <c r="U245" s="151" t="str">
        <f t="shared" si="40"/>
        <v>NA</v>
      </c>
      <c r="V245" s="151"/>
    </row>
    <row r="246" spans="2:22" x14ac:dyDescent="0.2">
      <c r="B246" s="59">
        <v>45382</v>
      </c>
      <c r="D246" s="149"/>
      <c r="F246" s="155" t="str">
        <f t="shared" si="35"/>
        <v>NA</v>
      </c>
      <c r="G246" s="155"/>
      <c r="H246" s="155" t="str">
        <f t="shared" si="36"/>
        <v>NA</v>
      </c>
      <c r="I246" s="155"/>
      <c r="J246" s="155" t="str">
        <f t="shared" si="37"/>
        <v>NA</v>
      </c>
      <c r="K246" s="151"/>
      <c r="L246" s="152"/>
      <c r="M246" s="151">
        <v>45382</v>
      </c>
      <c r="N246" s="151"/>
      <c r="O246" s="153">
        <f t="shared" si="34"/>
        <v>0</v>
      </c>
      <c r="P246" s="151"/>
      <c r="Q246" s="151" t="str">
        <f t="shared" si="38"/>
        <v>NA</v>
      </c>
      <c r="R246" s="151"/>
      <c r="S246" s="151" t="str">
        <f t="shared" si="39"/>
        <v>NA</v>
      </c>
      <c r="T246" s="151"/>
      <c r="U246" s="151" t="str">
        <f t="shared" si="40"/>
        <v>NA</v>
      </c>
      <c r="V246" s="151"/>
    </row>
    <row r="247" spans="2:22" x14ac:dyDescent="0.2">
      <c r="B247" s="59">
        <v>45412</v>
      </c>
      <c r="D247" s="149"/>
      <c r="F247" s="155" t="str">
        <f t="shared" si="35"/>
        <v>NA</v>
      </c>
      <c r="G247" s="155"/>
      <c r="H247" s="155" t="str">
        <f t="shared" si="36"/>
        <v>NA</v>
      </c>
      <c r="I247" s="155"/>
      <c r="J247" s="155" t="str">
        <f t="shared" si="37"/>
        <v>NA</v>
      </c>
      <c r="K247" s="151"/>
      <c r="L247" s="152"/>
      <c r="M247" s="151">
        <v>45412</v>
      </c>
      <c r="N247" s="151"/>
      <c r="O247" s="153">
        <f t="shared" si="34"/>
        <v>0</v>
      </c>
      <c r="P247" s="151"/>
      <c r="Q247" s="151" t="str">
        <f t="shared" si="38"/>
        <v>NA</v>
      </c>
      <c r="R247" s="151"/>
      <c r="S247" s="151" t="str">
        <f t="shared" si="39"/>
        <v>NA</v>
      </c>
      <c r="T247" s="151"/>
      <c r="U247" s="151" t="str">
        <f t="shared" si="40"/>
        <v>NA</v>
      </c>
      <c r="V247" s="151"/>
    </row>
    <row r="248" spans="2:22" x14ac:dyDescent="0.2">
      <c r="B248" s="59">
        <v>45443</v>
      </c>
      <c r="D248" s="149"/>
      <c r="F248" s="155" t="str">
        <f t="shared" si="35"/>
        <v>NA</v>
      </c>
      <c r="G248" s="155"/>
      <c r="H248" s="155" t="str">
        <f t="shared" si="36"/>
        <v>NA</v>
      </c>
      <c r="I248" s="155"/>
      <c r="J248" s="155" t="str">
        <f t="shared" si="37"/>
        <v>NA</v>
      </c>
      <c r="K248" s="151"/>
      <c r="L248" s="152"/>
      <c r="M248" s="151">
        <v>45443</v>
      </c>
      <c r="N248" s="151"/>
      <c r="O248" s="153">
        <f t="shared" si="34"/>
        <v>0</v>
      </c>
      <c r="P248" s="151"/>
      <c r="Q248" s="151" t="str">
        <f t="shared" si="38"/>
        <v>NA</v>
      </c>
      <c r="R248" s="151"/>
      <c r="S248" s="151" t="str">
        <f t="shared" si="39"/>
        <v>NA</v>
      </c>
      <c r="T248" s="151"/>
      <c r="U248" s="151" t="str">
        <f t="shared" si="40"/>
        <v>NA</v>
      </c>
      <c r="V248" s="151"/>
    </row>
    <row r="249" spans="2:22" x14ac:dyDescent="0.2">
      <c r="B249" s="59">
        <v>45473</v>
      </c>
      <c r="D249" s="149"/>
      <c r="F249" s="155" t="str">
        <f t="shared" si="35"/>
        <v>NA</v>
      </c>
      <c r="G249" s="155"/>
      <c r="H249" s="155" t="str">
        <f t="shared" si="36"/>
        <v>NA</v>
      </c>
      <c r="I249" s="155"/>
      <c r="J249" s="155" t="str">
        <f t="shared" si="37"/>
        <v>NA</v>
      </c>
      <c r="K249" s="151"/>
      <c r="L249" s="152"/>
      <c r="M249" s="151">
        <v>45473</v>
      </c>
      <c r="N249" s="151"/>
      <c r="O249" s="153">
        <f t="shared" si="34"/>
        <v>0</v>
      </c>
      <c r="P249" s="151"/>
      <c r="Q249" s="151" t="str">
        <f t="shared" si="38"/>
        <v>NA</v>
      </c>
      <c r="R249" s="151"/>
      <c r="S249" s="151" t="str">
        <f t="shared" si="39"/>
        <v>NA</v>
      </c>
      <c r="T249" s="151"/>
      <c r="U249" s="151" t="str">
        <f t="shared" si="40"/>
        <v>NA</v>
      </c>
      <c r="V249" s="151"/>
    </row>
    <row r="250" spans="2:22" x14ac:dyDescent="0.2">
      <c r="B250" s="59">
        <v>45504</v>
      </c>
      <c r="D250" s="149"/>
      <c r="F250" s="155" t="str">
        <f t="shared" si="35"/>
        <v>NA</v>
      </c>
      <c r="G250" s="155"/>
      <c r="H250" s="155" t="str">
        <f t="shared" si="36"/>
        <v>NA</v>
      </c>
      <c r="I250" s="155"/>
      <c r="J250" s="155" t="str">
        <f t="shared" si="37"/>
        <v>NA</v>
      </c>
      <c r="K250" s="151"/>
      <c r="L250" s="152"/>
      <c r="M250" s="151">
        <v>45504</v>
      </c>
      <c r="N250" s="151"/>
      <c r="O250" s="153">
        <f t="shared" si="34"/>
        <v>0</v>
      </c>
      <c r="P250" s="151"/>
      <c r="Q250" s="151" t="str">
        <f t="shared" si="38"/>
        <v>NA</v>
      </c>
      <c r="R250" s="151"/>
      <c r="S250" s="151" t="str">
        <f t="shared" si="39"/>
        <v>NA</v>
      </c>
      <c r="T250" s="151"/>
      <c r="U250" s="151" t="str">
        <f t="shared" si="40"/>
        <v>NA</v>
      </c>
      <c r="V250" s="151"/>
    </row>
    <row r="251" spans="2:22" x14ac:dyDescent="0.2">
      <c r="B251" s="59">
        <v>45535</v>
      </c>
      <c r="D251" s="149"/>
      <c r="F251" s="155" t="str">
        <f t="shared" si="35"/>
        <v>NA</v>
      </c>
      <c r="G251" s="155"/>
      <c r="H251" s="155" t="str">
        <f t="shared" si="36"/>
        <v>NA</v>
      </c>
      <c r="I251" s="155"/>
      <c r="J251" s="155" t="str">
        <f t="shared" si="37"/>
        <v>NA</v>
      </c>
      <c r="K251" s="151"/>
      <c r="L251" s="152"/>
      <c r="M251" s="151">
        <v>45535</v>
      </c>
      <c r="N251" s="151"/>
      <c r="O251" s="153">
        <f t="shared" si="34"/>
        <v>0</v>
      </c>
      <c r="P251" s="151"/>
      <c r="Q251" s="151" t="str">
        <f t="shared" si="38"/>
        <v>NA</v>
      </c>
      <c r="R251" s="151"/>
      <c r="S251" s="151" t="str">
        <f t="shared" si="39"/>
        <v>NA</v>
      </c>
      <c r="T251" s="151"/>
      <c r="U251" s="151" t="str">
        <f t="shared" si="40"/>
        <v>NA</v>
      </c>
      <c r="V251" s="151"/>
    </row>
    <row r="252" spans="2:22" x14ac:dyDescent="0.2">
      <c r="B252" s="59">
        <v>45565</v>
      </c>
      <c r="D252" s="149"/>
      <c r="F252" s="155" t="str">
        <f t="shared" si="35"/>
        <v>NA</v>
      </c>
      <c r="G252" s="155"/>
      <c r="H252" s="155" t="str">
        <f t="shared" si="36"/>
        <v>NA</v>
      </c>
      <c r="I252" s="155"/>
      <c r="J252" s="155" t="str">
        <f t="shared" si="37"/>
        <v>NA</v>
      </c>
      <c r="K252" s="151"/>
      <c r="L252" s="152"/>
      <c r="M252" s="151">
        <v>45565</v>
      </c>
      <c r="N252" s="151"/>
      <c r="O252" s="153">
        <f t="shared" si="34"/>
        <v>0</v>
      </c>
      <c r="P252" s="151"/>
      <c r="Q252" s="151" t="str">
        <f t="shared" si="38"/>
        <v>NA</v>
      </c>
      <c r="R252" s="151"/>
      <c r="S252" s="151" t="str">
        <f t="shared" si="39"/>
        <v>NA</v>
      </c>
      <c r="T252" s="151"/>
      <c r="U252" s="151" t="str">
        <f t="shared" si="40"/>
        <v>NA</v>
      </c>
      <c r="V252" s="151"/>
    </row>
    <row r="253" spans="2:22" x14ac:dyDescent="0.2">
      <c r="B253" s="59">
        <v>45596</v>
      </c>
      <c r="D253" s="149"/>
      <c r="F253" s="155" t="str">
        <f t="shared" si="35"/>
        <v>NA</v>
      </c>
      <c r="G253" s="155"/>
      <c r="H253" s="155" t="str">
        <f t="shared" si="36"/>
        <v>NA</v>
      </c>
      <c r="I253" s="155"/>
      <c r="J253" s="155" t="str">
        <f t="shared" si="37"/>
        <v>NA</v>
      </c>
      <c r="K253" s="151"/>
      <c r="L253" s="152"/>
      <c r="M253" s="151">
        <v>45596</v>
      </c>
      <c r="N253" s="151"/>
      <c r="O253" s="153">
        <f t="shared" si="34"/>
        <v>0</v>
      </c>
      <c r="P253" s="151"/>
      <c r="Q253" s="151" t="str">
        <f t="shared" si="38"/>
        <v>NA</v>
      </c>
      <c r="R253" s="151"/>
      <c r="S253" s="151" t="str">
        <f t="shared" si="39"/>
        <v>NA</v>
      </c>
      <c r="T253" s="151"/>
      <c r="U253" s="151" t="str">
        <f t="shared" si="40"/>
        <v>NA</v>
      </c>
      <c r="V253" s="151"/>
    </row>
    <row r="254" spans="2:22" x14ac:dyDescent="0.2">
      <c r="B254" s="59">
        <v>45626</v>
      </c>
      <c r="D254" s="149"/>
      <c r="F254" s="155" t="str">
        <f t="shared" si="35"/>
        <v>NA</v>
      </c>
      <c r="G254" s="155"/>
      <c r="H254" s="155" t="str">
        <f t="shared" si="36"/>
        <v>NA</v>
      </c>
      <c r="I254" s="155"/>
      <c r="J254" s="155" t="str">
        <f t="shared" si="37"/>
        <v>NA</v>
      </c>
      <c r="K254" s="151"/>
      <c r="L254" s="152"/>
      <c r="M254" s="151">
        <v>45626</v>
      </c>
      <c r="N254" s="151"/>
      <c r="O254" s="153">
        <f t="shared" si="34"/>
        <v>0</v>
      </c>
      <c r="P254" s="151"/>
      <c r="Q254" s="151" t="str">
        <f t="shared" si="38"/>
        <v>NA</v>
      </c>
      <c r="R254" s="151"/>
      <c r="S254" s="151" t="str">
        <f t="shared" si="39"/>
        <v>NA</v>
      </c>
      <c r="T254" s="151"/>
      <c r="U254" s="151" t="str">
        <f t="shared" si="40"/>
        <v>NA</v>
      </c>
      <c r="V254" s="151"/>
    </row>
    <row r="255" spans="2:22" x14ac:dyDescent="0.2">
      <c r="B255" s="59">
        <v>45657</v>
      </c>
      <c r="D255" s="149"/>
      <c r="F255" s="155" t="str">
        <f t="shared" si="35"/>
        <v>NA</v>
      </c>
      <c r="G255" s="155"/>
      <c r="H255" s="155" t="str">
        <f t="shared" si="36"/>
        <v>NA</v>
      </c>
      <c r="I255" s="155"/>
      <c r="J255" s="155" t="str">
        <f t="shared" si="37"/>
        <v>NA</v>
      </c>
      <c r="K255" s="151"/>
      <c r="L255" s="152"/>
      <c r="M255" s="151">
        <v>45657</v>
      </c>
      <c r="N255" s="151"/>
      <c r="O255" s="153">
        <f t="shared" si="34"/>
        <v>0</v>
      </c>
      <c r="P255" s="151"/>
      <c r="Q255" s="151" t="str">
        <f t="shared" si="38"/>
        <v>NA</v>
      </c>
      <c r="R255" s="151"/>
      <c r="S255" s="151" t="str">
        <f t="shared" si="39"/>
        <v>NA</v>
      </c>
      <c r="T255" s="151"/>
      <c r="U255" s="151" t="str">
        <f t="shared" si="40"/>
        <v>NA</v>
      </c>
      <c r="V255" s="151"/>
    </row>
    <row r="256" spans="2:22" x14ac:dyDescent="0.2">
      <c r="B256" s="59">
        <v>45688</v>
      </c>
      <c r="D256" s="149"/>
      <c r="F256" s="155" t="str">
        <f t="shared" si="35"/>
        <v>NA</v>
      </c>
      <c r="G256" s="155"/>
      <c r="H256" s="155" t="str">
        <f t="shared" si="36"/>
        <v>NA</v>
      </c>
      <c r="I256" s="155"/>
      <c r="J256" s="155" t="str">
        <f t="shared" si="37"/>
        <v>NA</v>
      </c>
      <c r="K256" s="151"/>
      <c r="L256" s="152"/>
      <c r="M256" s="151">
        <v>45688</v>
      </c>
      <c r="N256" s="151"/>
      <c r="O256" s="153">
        <f t="shared" si="34"/>
        <v>0</v>
      </c>
      <c r="P256" s="151"/>
      <c r="Q256" s="151" t="str">
        <f t="shared" si="38"/>
        <v>NA</v>
      </c>
      <c r="R256" s="151"/>
      <c r="S256" s="151" t="str">
        <f t="shared" si="39"/>
        <v>NA</v>
      </c>
      <c r="T256" s="151"/>
      <c r="U256" s="151" t="str">
        <f t="shared" si="40"/>
        <v>NA</v>
      </c>
      <c r="V256" s="151"/>
    </row>
    <row r="257" spans="2:22" x14ac:dyDescent="0.2">
      <c r="B257" s="59">
        <v>45716</v>
      </c>
      <c r="D257" s="149"/>
      <c r="F257" s="155" t="str">
        <f t="shared" si="35"/>
        <v>NA</v>
      </c>
      <c r="G257" s="155"/>
      <c r="H257" s="155" t="str">
        <f t="shared" si="36"/>
        <v>NA</v>
      </c>
      <c r="I257" s="155"/>
      <c r="J257" s="155" t="str">
        <f t="shared" si="37"/>
        <v>NA</v>
      </c>
      <c r="K257" s="151"/>
      <c r="L257" s="152"/>
      <c r="M257" s="151">
        <v>45716</v>
      </c>
      <c r="N257" s="151"/>
      <c r="O257" s="153">
        <f t="shared" si="34"/>
        <v>0</v>
      </c>
      <c r="P257" s="151"/>
      <c r="Q257" s="151" t="str">
        <f t="shared" si="38"/>
        <v>NA</v>
      </c>
      <c r="R257" s="151"/>
      <c r="S257" s="151" t="str">
        <f t="shared" si="39"/>
        <v>NA</v>
      </c>
      <c r="T257" s="151"/>
      <c r="U257" s="151" t="str">
        <f t="shared" si="40"/>
        <v>NA</v>
      </c>
      <c r="V257" s="151"/>
    </row>
    <row r="258" spans="2:22" x14ac:dyDescent="0.2">
      <c r="B258" s="59">
        <v>45747</v>
      </c>
      <c r="D258" s="149"/>
      <c r="F258" s="155" t="str">
        <f t="shared" si="35"/>
        <v>NA</v>
      </c>
      <c r="G258" s="155"/>
      <c r="H258" s="155" t="str">
        <f t="shared" si="36"/>
        <v>NA</v>
      </c>
      <c r="I258" s="155"/>
      <c r="J258" s="155" t="str">
        <f t="shared" si="37"/>
        <v>NA</v>
      </c>
      <c r="K258" s="151"/>
      <c r="L258" s="152"/>
      <c r="M258" s="151">
        <v>45747</v>
      </c>
      <c r="N258" s="151"/>
      <c r="O258" s="153">
        <f t="shared" si="34"/>
        <v>0</v>
      </c>
      <c r="P258" s="151"/>
      <c r="Q258" s="151" t="str">
        <f t="shared" si="38"/>
        <v>NA</v>
      </c>
      <c r="R258" s="151"/>
      <c r="S258" s="151" t="str">
        <f t="shared" si="39"/>
        <v>NA</v>
      </c>
      <c r="T258" s="151"/>
      <c r="U258" s="151" t="str">
        <f t="shared" si="40"/>
        <v>NA</v>
      </c>
      <c r="V258" s="151"/>
    </row>
    <row r="259" spans="2:22" x14ac:dyDescent="0.2">
      <c r="B259" s="59">
        <v>45777</v>
      </c>
      <c r="D259" s="149"/>
      <c r="F259" s="155" t="str">
        <f t="shared" si="35"/>
        <v>NA</v>
      </c>
      <c r="G259" s="155"/>
      <c r="H259" s="155" t="str">
        <f t="shared" si="36"/>
        <v>NA</v>
      </c>
      <c r="I259" s="155"/>
      <c r="J259" s="155" t="str">
        <f t="shared" si="37"/>
        <v>NA</v>
      </c>
      <c r="K259" s="151"/>
      <c r="L259" s="152"/>
      <c r="M259" s="151">
        <v>45777</v>
      </c>
      <c r="N259" s="151"/>
      <c r="O259" s="153">
        <f t="shared" si="34"/>
        <v>0</v>
      </c>
      <c r="P259" s="151"/>
      <c r="Q259" s="151" t="str">
        <f t="shared" si="38"/>
        <v>NA</v>
      </c>
      <c r="R259" s="151"/>
      <c r="S259" s="151" t="str">
        <f t="shared" si="39"/>
        <v>NA</v>
      </c>
      <c r="T259" s="151"/>
      <c r="U259" s="151" t="str">
        <f t="shared" si="40"/>
        <v>NA</v>
      </c>
      <c r="V259" s="151"/>
    </row>
    <row r="260" spans="2:22" x14ac:dyDescent="0.2">
      <c r="B260" s="59">
        <v>45808</v>
      </c>
      <c r="D260" s="149"/>
      <c r="F260" s="155" t="str">
        <f t="shared" si="35"/>
        <v>NA</v>
      </c>
      <c r="G260" s="155"/>
      <c r="H260" s="155" t="str">
        <f t="shared" si="36"/>
        <v>NA</v>
      </c>
      <c r="I260" s="155"/>
      <c r="J260" s="155" t="str">
        <f t="shared" si="37"/>
        <v>NA</v>
      </c>
      <c r="K260" s="151"/>
      <c r="L260" s="152"/>
      <c r="M260" s="151">
        <v>45808</v>
      </c>
      <c r="N260" s="151"/>
      <c r="O260" s="153">
        <f t="shared" si="34"/>
        <v>0</v>
      </c>
      <c r="P260" s="151"/>
      <c r="Q260" s="151" t="str">
        <f t="shared" si="38"/>
        <v>NA</v>
      </c>
      <c r="R260" s="151"/>
      <c r="S260" s="151" t="str">
        <f t="shared" si="39"/>
        <v>NA</v>
      </c>
      <c r="T260" s="151"/>
      <c r="U260" s="151" t="str">
        <f t="shared" si="40"/>
        <v>NA</v>
      </c>
      <c r="V260" s="151"/>
    </row>
    <row r="261" spans="2:22" x14ac:dyDescent="0.2">
      <c r="B261" s="59">
        <v>45838</v>
      </c>
      <c r="D261" s="149"/>
      <c r="F261" s="155" t="str">
        <f t="shared" si="35"/>
        <v>NA</v>
      </c>
      <c r="G261" s="155"/>
      <c r="H261" s="155" t="str">
        <f t="shared" si="36"/>
        <v>NA</v>
      </c>
      <c r="I261" s="155"/>
      <c r="J261" s="155" t="str">
        <f t="shared" si="37"/>
        <v>NA</v>
      </c>
      <c r="K261" s="151"/>
      <c r="L261" s="152"/>
      <c r="M261" s="151">
        <v>45838</v>
      </c>
      <c r="N261" s="151"/>
      <c r="O261" s="153">
        <f t="shared" si="34"/>
        <v>0</v>
      </c>
      <c r="P261" s="151"/>
      <c r="Q261" s="151" t="str">
        <f t="shared" si="38"/>
        <v>NA</v>
      </c>
      <c r="R261" s="151"/>
      <c r="S261" s="151" t="str">
        <f t="shared" si="39"/>
        <v>NA</v>
      </c>
      <c r="T261" s="151"/>
      <c r="U261" s="151" t="str">
        <f t="shared" si="40"/>
        <v>NA</v>
      </c>
      <c r="V261" s="151"/>
    </row>
    <row r="262" spans="2:22" x14ac:dyDescent="0.2">
      <c r="B262" s="59">
        <v>45869</v>
      </c>
      <c r="D262" s="149"/>
      <c r="F262" s="155" t="str">
        <f t="shared" si="35"/>
        <v>NA</v>
      </c>
      <c r="G262" s="155"/>
      <c r="H262" s="155" t="str">
        <f t="shared" si="36"/>
        <v>NA</v>
      </c>
      <c r="I262" s="155"/>
      <c r="J262" s="155" t="str">
        <f t="shared" si="37"/>
        <v>NA</v>
      </c>
      <c r="K262" s="151"/>
      <c r="L262" s="152"/>
      <c r="M262" s="151">
        <v>45869</v>
      </c>
      <c r="N262" s="151"/>
      <c r="O262" s="153">
        <f t="shared" si="34"/>
        <v>0</v>
      </c>
      <c r="P262" s="151"/>
      <c r="Q262" s="151" t="str">
        <f t="shared" si="38"/>
        <v>NA</v>
      </c>
      <c r="R262" s="151"/>
      <c r="S262" s="151" t="str">
        <f t="shared" si="39"/>
        <v>NA</v>
      </c>
      <c r="T262" s="151"/>
      <c r="U262" s="151" t="str">
        <f t="shared" si="40"/>
        <v>NA</v>
      </c>
      <c r="V262" s="151"/>
    </row>
    <row r="263" spans="2:22" x14ac:dyDescent="0.2">
      <c r="B263" s="59">
        <v>45900</v>
      </c>
      <c r="D263" s="149"/>
      <c r="F263" s="155" t="str">
        <f t="shared" si="35"/>
        <v>NA</v>
      </c>
      <c r="G263" s="155"/>
      <c r="H263" s="155" t="str">
        <f t="shared" si="36"/>
        <v>NA</v>
      </c>
      <c r="I263" s="155"/>
      <c r="J263" s="155" t="str">
        <f t="shared" si="37"/>
        <v>NA</v>
      </c>
      <c r="K263" s="151"/>
      <c r="L263" s="152"/>
      <c r="M263" s="151">
        <v>45900</v>
      </c>
      <c r="N263" s="151"/>
      <c r="O263" s="153">
        <f t="shared" si="34"/>
        <v>0</v>
      </c>
      <c r="P263" s="151"/>
      <c r="Q263" s="151" t="str">
        <f t="shared" si="38"/>
        <v>NA</v>
      </c>
      <c r="R263" s="151"/>
      <c r="S263" s="151" t="str">
        <f t="shared" si="39"/>
        <v>NA</v>
      </c>
      <c r="T263" s="151"/>
      <c r="U263" s="151" t="str">
        <f t="shared" si="40"/>
        <v>NA</v>
      </c>
      <c r="V263" s="151"/>
    </row>
    <row r="264" spans="2:22" x14ac:dyDescent="0.2">
      <c r="B264" s="59">
        <v>45930</v>
      </c>
      <c r="D264" s="149"/>
      <c r="F264" s="155" t="str">
        <f t="shared" si="35"/>
        <v>NA</v>
      </c>
      <c r="G264" s="155"/>
      <c r="H264" s="155" t="str">
        <f t="shared" si="36"/>
        <v>NA</v>
      </c>
      <c r="I264" s="155"/>
      <c r="J264" s="155" t="str">
        <f t="shared" si="37"/>
        <v>NA</v>
      </c>
      <c r="K264" s="151"/>
      <c r="L264" s="152"/>
      <c r="M264" s="151">
        <v>45930</v>
      </c>
      <c r="N264" s="151"/>
      <c r="O264" s="153">
        <f t="shared" si="34"/>
        <v>0</v>
      </c>
      <c r="P264" s="151"/>
      <c r="Q264" s="151" t="str">
        <f t="shared" si="38"/>
        <v>NA</v>
      </c>
      <c r="R264" s="151"/>
      <c r="S264" s="151" t="str">
        <f t="shared" si="39"/>
        <v>NA</v>
      </c>
      <c r="T264" s="151"/>
      <c r="U264" s="151" t="str">
        <f t="shared" si="40"/>
        <v>NA</v>
      </c>
      <c r="V264" s="151"/>
    </row>
    <row r="265" spans="2:22" x14ac:dyDescent="0.2">
      <c r="B265" s="59">
        <v>45961</v>
      </c>
      <c r="D265" s="149"/>
      <c r="F265" s="155" t="str">
        <f t="shared" si="35"/>
        <v>NA</v>
      </c>
      <c r="G265" s="155"/>
      <c r="H265" s="155" t="str">
        <f t="shared" si="36"/>
        <v>NA</v>
      </c>
      <c r="I265" s="155"/>
      <c r="J265" s="155" t="str">
        <f t="shared" si="37"/>
        <v>NA</v>
      </c>
      <c r="K265" s="151"/>
      <c r="L265" s="152"/>
      <c r="M265" s="151">
        <v>45961</v>
      </c>
      <c r="N265" s="151"/>
      <c r="O265" s="153">
        <f t="shared" si="34"/>
        <v>0</v>
      </c>
      <c r="P265" s="151"/>
      <c r="Q265" s="151" t="str">
        <f t="shared" si="38"/>
        <v>NA</v>
      </c>
      <c r="R265" s="151"/>
      <c r="S265" s="151" t="str">
        <f t="shared" si="39"/>
        <v>NA</v>
      </c>
      <c r="T265" s="151"/>
      <c r="U265" s="151" t="str">
        <f t="shared" si="40"/>
        <v>NA</v>
      </c>
      <c r="V265" s="151"/>
    </row>
    <row r="266" spans="2:22" x14ac:dyDescent="0.2">
      <c r="B266" s="59">
        <v>45991</v>
      </c>
      <c r="D266" s="149"/>
      <c r="F266" s="155" t="str">
        <f t="shared" si="35"/>
        <v>NA</v>
      </c>
      <c r="G266" s="155"/>
      <c r="H266" s="155" t="str">
        <f t="shared" si="36"/>
        <v>NA</v>
      </c>
      <c r="I266" s="155"/>
      <c r="J266" s="155" t="str">
        <f t="shared" si="37"/>
        <v>NA</v>
      </c>
      <c r="K266" s="151"/>
      <c r="L266" s="152"/>
      <c r="M266" s="151">
        <v>45991</v>
      </c>
      <c r="N266" s="151"/>
      <c r="O266" s="153">
        <f t="shared" si="34"/>
        <v>0</v>
      </c>
      <c r="P266" s="151"/>
      <c r="Q266" s="151" t="str">
        <f t="shared" si="38"/>
        <v>NA</v>
      </c>
      <c r="R266" s="151"/>
      <c r="S266" s="151" t="str">
        <f t="shared" si="39"/>
        <v>NA</v>
      </c>
      <c r="T266" s="151"/>
      <c r="U266" s="151" t="str">
        <f t="shared" si="40"/>
        <v>NA</v>
      </c>
      <c r="V266" s="151"/>
    </row>
    <row r="267" spans="2:22" x14ac:dyDescent="0.2">
      <c r="B267" s="59">
        <v>46022</v>
      </c>
      <c r="D267" s="149"/>
      <c r="F267" s="155" t="str">
        <f t="shared" si="35"/>
        <v>NA</v>
      </c>
      <c r="G267" s="155"/>
      <c r="H267" s="155" t="str">
        <f t="shared" si="36"/>
        <v>NA</v>
      </c>
      <c r="I267" s="155"/>
      <c r="J267" s="155" t="str">
        <f t="shared" si="37"/>
        <v>NA</v>
      </c>
      <c r="K267" s="151"/>
      <c r="L267" s="152"/>
      <c r="M267" s="151">
        <v>46022</v>
      </c>
      <c r="N267" s="151"/>
      <c r="O267" s="153">
        <f t="shared" si="34"/>
        <v>0</v>
      </c>
      <c r="P267" s="151"/>
      <c r="Q267" s="151" t="str">
        <f t="shared" si="38"/>
        <v>NA</v>
      </c>
      <c r="R267" s="151"/>
      <c r="S267" s="151" t="str">
        <f t="shared" si="39"/>
        <v>NA</v>
      </c>
      <c r="T267" s="151"/>
      <c r="U267" s="151" t="str">
        <f t="shared" si="40"/>
        <v>NA</v>
      </c>
      <c r="V267" s="151"/>
    </row>
    <row r="268" spans="2:22" x14ac:dyDescent="0.2">
      <c r="B268" s="59">
        <v>46053</v>
      </c>
      <c r="D268" s="149"/>
      <c r="F268" s="155" t="str">
        <f t="shared" si="35"/>
        <v>NA</v>
      </c>
      <c r="G268" s="155"/>
      <c r="H268" s="155" t="str">
        <f t="shared" si="36"/>
        <v>NA</v>
      </c>
      <c r="I268" s="155"/>
      <c r="J268" s="155" t="str">
        <f t="shared" si="37"/>
        <v>NA</v>
      </c>
      <c r="K268" s="151"/>
      <c r="L268" s="152"/>
      <c r="M268" s="151">
        <v>46053</v>
      </c>
      <c r="N268" s="151"/>
      <c r="O268" s="153">
        <f t="shared" si="34"/>
        <v>0</v>
      </c>
      <c r="P268" s="151"/>
      <c r="Q268" s="151" t="str">
        <f t="shared" si="38"/>
        <v>NA</v>
      </c>
      <c r="R268" s="151"/>
      <c r="S268" s="151" t="str">
        <f t="shared" si="39"/>
        <v>NA</v>
      </c>
      <c r="T268" s="151"/>
      <c r="U268" s="151" t="str">
        <f t="shared" si="40"/>
        <v>NA</v>
      </c>
      <c r="V268" s="151"/>
    </row>
    <row r="269" spans="2:22" x14ac:dyDescent="0.2">
      <c r="B269" s="59">
        <v>46081</v>
      </c>
      <c r="D269" s="149"/>
      <c r="F269" s="155" t="str">
        <f t="shared" si="35"/>
        <v>NA</v>
      </c>
      <c r="G269" s="155"/>
      <c r="H269" s="155" t="str">
        <f t="shared" si="36"/>
        <v>NA</v>
      </c>
      <c r="I269" s="155"/>
      <c r="J269" s="155" t="str">
        <f t="shared" si="37"/>
        <v>NA</v>
      </c>
      <c r="K269" s="151"/>
      <c r="L269" s="152"/>
      <c r="M269" s="151">
        <v>46081</v>
      </c>
      <c r="N269" s="151"/>
      <c r="O269" s="153">
        <f t="shared" si="34"/>
        <v>0</v>
      </c>
      <c r="P269" s="151"/>
      <c r="Q269" s="151" t="str">
        <f t="shared" si="38"/>
        <v>NA</v>
      </c>
      <c r="R269" s="151"/>
      <c r="S269" s="151" t="str">
        <f t="shared" si="39"/>
        <v>NA</v>
      </c>
      <c r="T269" s="151"/>
      <c r="U269" s="151" t="str">
        <f t="shared" si="40"/>
        <v>NA</v>
      </c>
      <c r="V269" s="151"/>
    </row>
    <row r="270" spans="2:22" x14ac:dyDescent="0.2">
      <c r="B270" s="59">
        <v>46112</v>
      </c>
      <c r="D270" s="149"/>
      <c r="F270" s="155" t="str">
        <f t="shared" si="35"/>
        <v>NA</v>
      </c>
      <c r="G270" s="155"/>
      <c r="H270" s="155" t="str">
        <f t="shared" si="36"/>
        <v>NA</v>
      </c>
      <c r="I270" s="155"/>
      <c r="J270" s="155" t="str">
        <f t="shared" si="37"/>
        <v>NA</v>
      </c>
      <c r="K270" s="151"/>
      <c r="L270" s="152"/>
      <c r="M270" s="151">
        <v>46112</v>
      </c>
      <c r="N270" s="151"/>
      <c r="O270" s="153">
        <f t="shared" si="34"/>
        <v>0</v>
      </c>
      <c r="P270" s="151"/>
      <c r="Q270" s="151" t="str">
        <f t="shared" si="38"/>
        <v>NA</v>
      </c>
      <c r="R270" s="151"/>
      <c r="S270" s="151" t="str">
        <f t="shared" si="39"/>
        <v>NA</v>
      </c>
      <c r="T270" s="151"/>
      <c r="U270" s="151" t="str">
        <f t="shared" si="40"/>
        <v>NA</v>
      </c>
      <c r="V270" s="151"/>
    </row>
    <row r="271" spans="2:22" x14ac:dyDescent="0.2">
      <c r="B271" s="59">
        <v>46142</v>
      </c>
      <c r="D271" s="149"/>
      <c r="F271" s="155" t="str">
        <f t="shared" si="35"/>
        <v>NA</v>
      </c>
      <c r="G271" s="155"/>
      <c r="H271" s="155" t="str">
        <f t="shared" si="36"/>
        <v>NA</v>
      </c>
      <c r="I271" s="155"/>
      <c r="J271" s="155" t="str">
        <f t="shared" si="37"/>
        <v>NA</v>
      </c>
      <c r="K271" s="151"/>
      <c r="L271" s="152"/>
      <c r="M271" s="151">
        <v>46142</v>
      </c>
      <c r="N271" s="151"/>
      <c r="O271" s="153">
        <f t="shared" si="34"/>
        <v>0</v>
      </c>
      <c r="P271" s="151"/>
      <c r="Q271" s="151" t="str">
        <f t="shared" si="38"/>
        <v>NA</v>
      </c>
      <c r="R271" s="151"/>
      <c r="S271" s="151" t="str">
        <f t="shared" si="39"/>
        <v>NA</v>
      </c>
      <c r="T271" s="151"/>
      <c r="U271" s="151" t="str">
        <f t="shared" si="40"/>
        <v>NA</v>
      </c>
      <c r="V271" s="151"/>
    </row>
    <row r="272" spans="2:22" x14ac:dyDescent="0.2">
      <c r="B272" s="59">
        <v>46173</v>
      </c>
      <c r="D272" s="149"/>
      <c r="F272" s="155" t="str">
        <f t="shared" si="35"/>
        <v>NA</v>
      </c>
      <c r="G272" s="155"/>
      <c r="H272" s="155" t="str">
        <f t="shared" si="36"/>
        <v>NA</v>
      </c>
      <c r="I272" s="155"/>
      <c r="J272" s="155" t="str">
        <f t="shared" si="37"/>
        <v>NA</v>
      </c>
      <c r="K272" s="151"/>
      <c r="L272" s="152"/>
      <c r="M272" s="151">
        <v>46173</v>
      </c>
      <c r="N272" s="151"/>
      <c r="O272" s="153">
        <f t="shared" si="34"/>
        <v>0</v>
      </c>
      <c r="P272" s="151"/>
      <c r="Q272" s="151" t="str">
        <f t="shared" si="38"/>
        <v>NA</v>
      </c>
      <c r="R272" s="151"/>
      <c r="S272" s="151" t="str">
        <f t="shared" si="39"/>
        <v>NA</v>
      </c>
      <c r="T272" s="151"/>
      <c r="U272" s="151" t="str">
        <f t="shared" si="40"/>
        <v>NA</v>
      </c>
      <c r="V272" s="151"/>
    </row>
    <row r="273" spans="2:22" x14ac:dyDescent="0.2">
      <c r="B273" s="59">
        <v>46203</v>
      </c>
      <c r="D273" s="149"/>
      <c r="F273" s="155" t="str">
        <f t="shared" si="35"/>
        <v>NA</v>
      </c>
      <c r="G273" s="155"/>
      <c r="H273" s="155" t="str">
        <f t="shared" si="36"/>
        <v>NA</v>
      </c>
      <c r="I273" s="155"/>
      <c r="J273" s="155" t="str">
        <f t="shared" si="37"/>
        <v>NA</v>
      </c>
      <c r="K273" s="151"/>
      <c r="L273" s="152"/>
      <c r="M273" s="151">
        <v>46203</v>
      </c>
      <c r="N273" s="151"/>
      <c r="O273" s="153">
        <f t="shared" si="34"/>
        <v>0</v>
      </c>
      <c r="P273" s="151"/>
      <c r="Q273" s="151" t="str">
        <f t="shared" si="38"/>
        <v>NA</v>
      </c>
      <c r="R273" s="151"/>
      <c r="S273" s="151" t="str">
        <f t="shared" si="39"/>
        <v>NA</v>
      </c>
      <c r="T273" s="151"/>
      <c r="U273" s="151" t="str">
        <f t="shared" si="40"/>
        <v>NA</v>
      </c>
      <c r="V273" s="151"/>
    </row>
    <row r="274" spans="2:22" x14ac:dyDescent="0.2">
      <c r="B274" s="59">
        <v>46234</v>
      </c>
      <c r="D274" s="149"/>
      <c r="F274" s="155" t="str">
        <f t="shared" si="35"/>
        <v>NA</v>
      </c>
      <c r="G274" s="155"/>
      <c r="H274" s="155" t="str">
        <f t="shared" si="36"/>
        <v>NA</v>
      </c>
      <c r="I274" s="155"/>
      <c r="J274" s="155" t="str">
        <f t="shared" si="37"/>
        <v>NA</v>
      </c>
      <c r="K274" s="151"/>
      <c r="L274" s="152"/>
      <c r="M274" s="151">
        <v>46234</v>
      </c>
      <c r="N274" s="151"/>
      <c r="O274" s="153">
        <f t="shared" si="34"/>
        <v>0</v>
      </c>
      <c r="P274" s="151"/>
      <c r="Q274" s="151" t="str">
        <f t="shared" si="38"/>
        <v>NA</v>
      </c>
      <c r="R274" s="151"/>
      <c r="S274" s="151" t="str">
        <f t="shared" si="39"/>
        <v>NA</v>
      </c>
      <c r="T274" s="151"/>
      <c r="U274" s="151" t="str">
        <f t="shared" si="40"/>
        <v>NA</v>
      </c>
      <c r="V274" s="151"/>
    </row>
    <row r="275" spans="2:22" x14ac:dyDescent="0.2">
      <c r="B275" s="59">
        <v>46265</v>
      </c>
      <c r="D275" s="149"/>
      <c r="F275" s="155" t="str">
        <f t="shared" si="35"/>
        <v>NA</v>
      </c>
      <c r="G275" s="155"/>
      <c r="H275" s="155" t="str">
        <f t="shared" si="36"/>
        <v>NA</v>
      </c>
      <c r="I275" s="155"/>
      <c r="J275" s="155" t="str">
        <f t="shared" si="37"/>
        <v>NA</v>
      </c>
      <c r="K275" s="151"/>
      <c r="L275" s="152"/>
      <c r="M275" s="151">
        <v>46265</v>
      </c>
      <c r="N275" s="151"/>
      <c r="O275" s="153">
        <f t="shared" si="34"/>
        <v>0</v>
      </c>
      <c r="P275" s="151"/>
      <c r="Q275" s="151" t="str">
        <f t="shared" si="38"/>
        <v>NA</v>
      </c>
      <c r="R275" s="151"/>
      <c r="S275" s="151" t="str">
        <f t="shared" si="39"/>
        <v>NA</v>
      </c>
      <c r="T275" s="151"/>
      <c r="U275" s="151" t="str">
        <f t="shared" si="40"/>
        <v>NA</v>
      </c>
      <c r="V275" s="151"/>
    </row>
    <row r="276" spans="2:22" x14ac:dyDescent="0.2">
      <c r="B276" s="59">
        <v>46295</v>
      </c>
      <c r="D276" s="149"/>
      <c r="F276" s="155" t="str">
        <f t="shared" si="35"/>
        <v>NA</v>
      </c>
      <c r="G276" s="155"/>
      <c r="H276" s="155" t="str">
        <f t="shared" si="36"/>
        <v>NA</v>
      </c>
      <c r="I276" s="155"/>
      <c r="J276" s="155" t="str">
        <f t="shared" si="37"/>
        <v>NA</v>
      </c>
      <c r="K276" s="151"/>
      <c r="L276" s="152"/>
      <c r="M276" s="151">
        <v>46295</v>
      </c>
      <c r="N276" s="151"/>
      <c r="O276" s="153">
        <f t="shared" si="34"/>
        <v>0</v>
      </c>
      <c r="P276" s="151"/>
      <c r="Q276" s="151" t="str">
        <f t="shared" si="38"/>
        <v>NA</v>
      </c>
      <c r="R276" s="151"/>
      <c r="S276" s="151" t="str">
        <f t="shared" si="39"/>
        <v>NA</v>
      </c>
      <c r="T276" s="151"/>
      <c r="U276" s="151" t="str">
        <f t="shared" si="40"/>
        <v>NA</v>
      </c>
      <c r="V276" s="151"/>
    </row>
    <row r="277" spans="2:22" x14ac:dyDescent="0.2">
      <c r="B277" s="59">
        <v>46326</v>
      </c>
      <c r="D277" s="149"/>
      <c r="F277" s="155" t="str">
        <f t="shared" si="35"/>
        <v>NA</v>
      </c>
      <c r="G277" s="155"/>
      <c r="H277" s="155" t="str">
        <f t="shared" si="36"/>
        <v>NA</v>
      </c>
      <c r="I277" s="155"/>
      <c r="J277" s="155" t="str">
        <f t="shared" si="37"/>
        <v>NA</v>
      </c>
      <c r="K277" s="151"/>
      <c r="L277" s="152"/>
      <c r="M277" s="151">
        <v>46326</v>
      </c>
      <c r="N277" s="151"/>
      <c r="O277" s="153">
        <f t="shared" ref="O277:O323" si="41">D277</f>
        <v>0</v>
      </c>
      <c r="P277" s="151"/>
      <c r="Q277" s="151" t="str">
        <f t="shared" si="38"/>
        <v>NA</v>
      </c>
      <c r="R277" s="151"/>
      <c r="S277" s="151" t="str">
        <f t="shared" si="39"/>
        <v>NA</v>
      </c>
      <c r="T277" s="151"/>
      <c r="U277" s="151" t="str">
        <f t="shared" si="40"/>
        <v>NA</v>
      </c>
      <c r="V277" s="151"/>
    </row>
    <row r="278" spans="2:22" x14ac:dyDescent="0.2">
      <c r="B278" s="59">
        <v>46356</v>
      </c>
      <c r="D278" s="149"/>
      <c r="F278" s="155" t="str">
        <f t="shared" si="35"/>
        <v>NA</v>
      </c>
      <c r="G278" s="155"/>
      <c r="H278" s="155" t="str">
        <f t="shared" si="36"/>
        <v>NA</v>
      </c>
      <c r="I278" s="155"/>
      <c r="J278" s="155" t="str">
        <f t="shared" si="37"/>
        <v>NA</v>
      </c>
      <c r="K278" s="151"/>
      <c r="L278" s="152"/>
      <c r="M278" s="151">
        <v>46356</v>
      </c>
      <c r="N278" s="151"/>
      <c r="O278" s="153">
        <f t="shared" si="41"/>
        <v>0</v>
      </c>
      <c r="P278" s="151"/>
      <c r="Q278" s="151" t="str">
        <f t="shared" si="38"/>
        <v>NA</v>
      </c>
      <c r="R278" s="151"/>
      <c r="S278" s="151" t="str">
        <f t="shared" si="39"/>
        <v>NA</v>
      </c>
      <c r="T278" s="151"/>
      <c r="U278" s="151" t="str">
        <f t="shared" si="40"/>
        <v>NA</v>
      </c>
      <c r="V278" s="151"/>
    </row>
    <row r="279" spans="2:22" x14ac:dyDescent="0.2">
      <c r="B279" s="59">
        <v>46387</v>
      </c>
      <c r="D279" s="149"/>
      <c r="F279" s="155" t="str">
        <f t="shared" si="35"/>
        <v>NA</v>
      </c>
      <c r="G279" s="155"/>
      <c r="H279" s="155" t="str">
        <f t="shared" si="36"/>
        <v>NA</v>
      </c>
      <c r="I279" s="155"/>
      <c r="J279" s="155" t="str">
        <f t="shared" si="37"/>
        <v>NA</v>
      </c>
      <c r="K279" s="151"/>
      <c r="L279" s="152"/>
      <c r="M279" s="151">
        <v>46387</v>
      </c>
      <c r="N279" s="151"/>
      <c r="O279" s="153">
        <f t="shared" si="41"/>
        <v>0</v>
      </c>
      <c r="P279" s="151"/>
      <c r="Q279" s="151" t="str">
        <f t="shared" si="38"/>
        <v>NA</v>
      </c>
      <c r="R279" s="151"/>
      <c r="S279" s="151" t="str">
        <f t="shared" si="39"/>
        <v>NA</v>
      </c>
      <c r="T279" s="151"/>
      <c r="U279" s="151" t="str">
        <f t="shared" si="40"/>
        <v>NA</v>
      </c>
      <c r="V279" s="151"/>
    </row>
    <row r="280" spans="2:22" x14ac:dyDescent="0.2">
      <c r="B280" s="59">
        <v>46418</v>
      </c>
      <c r="D280" s="149"/>
      <c r="F280" s="155" t="str">
        <f t="shared" si="35"/>
        <v>NA</v>
      </c>
      <c r="G280" s="155"/>
      <c r="H280" s="155" t="str">
        <f t="shared" si="36"/>
        <v>NA</v>
      </c>
      <c r="I280" s="155"/>
      <c r="J280" s="155" t="str">
        <f t="shared" si="37"/>
        <v>NA</v>
      </c>
      <c r="K280" s="151"/>
      <c r="L280" s="152"/>
      <c r="M280" s="151">
        <v>46418</v>
      </c>
      <c r="N280" s="151"/>
      <c r="O280" s="153">
        <f t="shared" si="41"/>
        <v>0</v>
      </c>
      <c r="P280" s="151"/>
      <c r="Q280" s="151" t="str">
        <f t="shared" si="38"/>
        <v>NA</v>
      </c>
      <c r="R280" s="151"/>
      <c r="S280" s="151" t="str">
        <f t="shared" si="39"/>
        <v>NA</v>
      </c>
      <c r="T280" s="151"/>
      <c r="U280" s="151" t="str">
        <f t="shared" si="40"/>
        <v>NA</v>
      </c>
      <c r="V280" s="151"/>
    </row>
    <row r="281" spans="2:22" x14ac:dyDescent="0.2">
      <c r="B281" s="59">
        <v>46446</v>
      </c>
      <c r="D281" s="149"/>
      <c r="F281" s="155" t="str">
        <f t="shared" ref="F281:F323" si="42">+IF(D281&gt;0,+AVERAGE(D280:D281),"NA")</f>
        <v>NA</v>
      </c>
      <c r="G281" s="155"/>
      <c r="H281" s="155" t="str">
        <f t="shared" ref="H281:H323" si="43">+IF(D281&gt;0,+AVERAGE(D279:D281),"NA")</f>
        <v>NA</v>
      </c>
      <c r="I281" s="155"/>
      <c r="J281" s="155" t="str">
        <f t="shared" ref="J281:J323" si="44">+IF(D281&gt;0,+AVERAGE(D270:D281),"NA")</f>
        <v>NA</v>
      </c>
      <c r="K281" s="151"/>
      <c r="L281" s="152"/>
      <c r="M281" s="151">
        <v>46446</v>
      </c>
      <c r="N281" s="151"/>
      <c r="O281" s="153">
        <f t="shared" si="41"/>
        <v>0</v>
      </c>
      <c r="P281" s="151"/>
      <c r="Q281" s="151" t="str">
        <f t="shared" ref="Q281:Q323" si="45">+IF(O281&gt;0,+AVERAGE(O280:O281),"NA")</f>
        <v>NA</v>
      </c>
      <c r="R281" s="151"/>
      <c r="S281" s="151" t="str">
        <f t="shared" ref="S281:S323" si="46">+IF(O281&gt;0,+AVERAGE(O279:O281),"NA")</f>
        <v>NA</v>
      </c>
      <c r="T281" s="151"/>
      <c r="U281" s="151" t="str">
        <f t="shared" ref="U281:U323" si="47">+IF(O281&gt;0,+AVERAGE(O270:O281),"NA")</f>
        <v>NA</v>
      </c>
      <c r="V281" s="151"/>
    </row>
    <row r="282" spans="2:22" x14ac:dyDescent="0.2">
      <c r="B282" s="59">
        <v>46477</v>
      </c>
      <c r="D282" s="149"/>
      <c r="F282" s="155" t="str">
        <f t="shared" si="42"/>
        <v>NA</v>
      </c>
      <c r="G282" s="155"/>
      <c r="H282" s="155" t="str">
        <f t="shared" si="43"/>
        <v>NA</v>
      </c>
      <c r="I282" s="155"/>
      <c r="J282" s="155" t="str">
        <f t="shared" si="44"/>
        <v>NA</v>
      </c>
      <c r="K282" s="151"/>
      <c r="L282" s="152"/>
      <c r="M282" s="151">
        <v>46477</v>
      </c>
      <c r="N282" s="151"/>
      <c r="O282" s="153">
        <f t="shared" si="41"/>
        <v>0</v>
      </c>
      <c r="P282" s="151"/>
      <c r="Q282" s="151" t="str">
        <f t="shared" si="45"/>
        <v>NA</v>
      </c>
      <c r="R282" s="151"/>
      <c r="S282" s="151" t="str">
        <f t="shared" si="46"/>
        <v>NA</v>
      </c>
      <c r="T282" s="151"/>
      <c r="U282" s="151" t="str">
        <f t="shared" si="47"/>
        <v>NA</v>
      </c>
      <c r="V282" s="151"/>
    </row>
    <row r="283" spans="2:22" x14ac:dyDescent="0.2">
      <c r="B283" s="59">
        <v>46507</v>
      </c>
      <c r="D283" s="149"/>
      <c r="F283" s="155" t="str">
        <f t="shared" si="42"/>
        <v>NA</v>
      </c>
      <c r="G283" s="155"/>
      <c r="H283" s="155" t="str">
        <f t="shared" si="43"/>
        <v>NA</v>
      </c>
      <c r="I283" s="155"/>
      <c r="J283" s="155" t="str">
        <f t="shared" si="44"/>
        <v>NA</v>
      </c>
      <c r="K283" s="151"/>
      <c r="L283" s="152"/>
      <c r="M283" s="151">
        <v>46507</v>
      </c>
      <c r="N283" s="151"/>
      <c r="O283" s="153">
        <f t="shared" si="41"/>
        <v>0</v>
      </c>
      <c r="P283" s="151"/>
      <c r="Q283" s="151" t="str">
        <f t="shared" si="45"/>
        <v>NA</v>
      </c>
      <c r="R283" s="151"/>
      <c r="S283" s="151" t="str">
        <f t="shared" si="46"/>
        <v>NA</v>
      </c>
      <c r="T283" s="151"/>
      <c r="U283" s="151" t="str">
        <f t="shared" si="47"/>
        <v>NA</v>
      </c>
      <c r="V283" s="151"/>
    </row>
    <row r="284" spans="2:22" x14ac:dyDescent="0.2">
      <c r="B284" s="59">
        <v>46538</v>
      </c>
      <c r="D284" s="149"/>
      <c r="F284" s="155" t="str">
        <f t="shared" si="42"/>
        <v>NA</v>
      </c>
      <c r="G284" s="155"/>
      <c r="H284" s="155" t="str">
        <f t="shared" si="43"/>
        <v>NA</v>
      </c>
      <c r="I284" s="155"/>
      <c r="J284" s="155" t="str">
        <f t="shared" si="44"/>
        <v>NA</v>
      </c>
      <c r="K284" s="151"/>
      <c r="L284" s="152"/>
      <c r="M284" s="151">
        <v>46538</v>
      </c>
      <c r="N284" s="151"/>
      <c r="O284" s="153">
        <f t="shared" si="41"/>
        <v>0</v>
      </c>
      <c r="P284" s="151"/>
      <c r="Q284" s="151" t="str">
        <f t="shared" si="45"/>
        <v>NA</v>
      </c>
      <c r="R284" s="151"/>
      <c r="S284" s="151" t="str">
        <f t="shared" si="46"/>
        <v>NA</v>
      </c>
      <c r="T284" s="151"/>
      <c r="U284" s="151" t="str">
        <f t="shared" si="47"/>
        <v>NA</v>
      </c>
      <c r="V284" s="151"/>
    </row>
    <row r="285" spans="2:22" x14ac:dyDescent="0.2">
      <c r="B285" s="59">
        <v>46568</v>
      </c>
      <c r="D285" s="149"/>
      <c r="F285" s="155" t="str">
        <f t="shared" si="42"/>
        <v>NA</v>
      </c>
      <c r="G285" s="155"/>
      <c r="H285" s="155" t="str">
        <f t="shared" si="43"/>
        <v>NA</v>
      </c>
      <c r="I285" s="155"/>
      <c r="J285" s="155" t="str">
        <f t="shared" si="44"/>
        <v>NA</v>
      </c>
      <c r="K285" s="151"/>
      <c r="L285" s="152"/>
      <c r="M285" s="151">
        <v>46568</v>
      </c>
      <c r="N285" s="151"/>
      <c r="O285" s="153">
        <f t="shared" si="41"/>
        <v>0</v>
      </c>
      <c r="P285" s="151"/>
      <c r="Q285" s="151" t="str">
        <f t="shared" si="45"/>
        <v>NA</v>
      </c>
      <c r="R285" s="151"/>
      <c r="S285" s="151" t="str">
        <f t="shared" si="46"/>
        <v>NA</v>
      </c>
      <c r="T285" s="151"/>
      <c r="U285" s="151" t="str">
        <f t="shared" si="47"/>
        <v>NA</v>
      </c>
      <c r="V285" s="151"/>
    </row>
    <row r="286" spans="2:22" x14ac:dyDescent="0.2">
      <c r="B286" s="59">
        <v>46599</v>
      </c>
      <c r="D286" s="149"/>
      <c r="F286" s="155" t="str">
        <f t="shared" si="42"/>
        <v>NA</v>
      </c>
      <c r="G286" s="155"/>
      <c r="H286" s="155" t="str">
        <f t="shared" si="43"/>
        <v>NA</v>
      </c>
      <c r="I286" s="155"/>
      <c r="J286" s="155" t="str">
        <f t="shared" si="44"/>
        <v>NA</v>
      </c>
      <c r="K286" s="151"/>
      <c r="L286" s="152"/>
      <c r="M286" s="151">
        <v>46599</v>
      </c>
      <c r="N286" s="151"/>
      <c r="O286" s="153">
        <f t="shared" si="41"/>
        <v>0</v>
      </c>
      <c r="P286" s="151"/>
      <c r="Q286" s="151" t="str">
        <f t="shared" si="45"/>
        <v>NA</v>
      </c>
      <c r="R286" s="151"/>
      <c r="S286" s="151" t="str">
        <f t="shared" si="46"/>
        <v>NA</v>
      </c>
      <c r="T286" s="151"/>
      <c r="U286" s="151" t="str">
        <f t="shared" si="47"/>
        <v>NA</v>
      </c>
      <c r="V286" s="151"/>
    </row>
    <row r="287" spans="2:22" x14ac:dyDescent="0.2">
      <c r="B287" s="59">
        <v>46630</v>
      </c>
      <c r="D287" s="149"/>
      <c r="F287" s="155" t="str">
        <f t="shared" si="42"/>
        <v>NA</v>
      </c>
      <c r="G287" s="155"/>
      <c r="H287" s="155" t="str">
        <f t="shared" si="43"/>
        <v>NA</v>
      </c>
      <c r="I287" s="155"/>
      <c r="J287" s="155" t="str">
        <f t="shared" si="44"/>
        <v>NA</v>
      </c>
      <c r="K287" s="151"/>
      <c r="L287" s="152"/>
      <c r="M287" s="151">
        <v>46630</v>
      </c>
      <c r="N287" s="151"/>
      <c r="O287" s="153">
        <f t="shared" si="41"/>
        <v>0</v>
      </c>
      <c r="P287" s="151"/>
      <c r="Q287" s="151" t="str">
        <f t="shared" si="45"/>
        <v>NA</v>
      </c>
      <c r="R287" s="151"/>
      <c r="S287" s="151" t="str">
        <f t="shared" si="46"/>
        <v>NA</v>
      </c>
      <c r="T287" s="151"/>
      <c r="U287" s="151" t="str">
        <f t="shared" si="47"/>
        <v>NA</v>
      </c>
      <c r="V287" s="151"/>
    </row>
    <row r="288" spans="2:22" x14ac:dyDescent="0.2">
      <c r="B288" s="59">
        <v>46660</v>
      </c>
      <c r="D288" s="149"/>
      <c r="F288" s="155" t="str">
        <f t="shared" si="42"/>
        <v>NA</v>
      </c>
      <c r="G288" s="155"/>
      <c r="H288" s="155" t="str">
        <f t="shared" si="43"/>
        <v>NA</v>
      </c>
      <c r="I288" s="155"/>
      <c r="J288" s="155" t="str">
        <f t="shared" si="44"/>
        <v>NA</v>
      </c>
      <c r="K288" s="151"/>
      <c r="L288" s="152"/>
      <c r="M288" s="151">
        <v>46660</v>
      </c>
      <c r="N288" s="151"/>
      <c r="O288" s="153">
        <f t="shared" si="41"/>
        <v>0</v>
      </c>
      <c r="P288" s="151"/>
      <c r="Q288" s="151" t="str">
        <f t="shared" si="45"/>
        <v>NA</v>
      </c>
      <c r="R288" s="151"/>
      <c r="S288" s="151" t="str">
        <f t="shared" si="46"/>
        <v>NA</v>
      </c>
      <c r="T288" s="151"/>
      <c r="U288" s="151" t="str">
        <f t="shared" si="47"/>
        <v>NA</v>
      </c>
      <c r="V288" s="151"/>
    </row>
    <row r="289" spans="2:22" x14ac:dyDescent="0.2">
      <c r="B289" s="59">
        <v>46691</v>
      </c>
      <c r="D289" s="149"/>
      <c r="F289" s="155" t="str">
        <f t="shared" si="42"/>
        <v>NA</v>
      </c>
      <c r="G289" s="155"/>
      <c r="H289" s="155" t="str">
        <f t="shared" si="43"/>
        <v>NA</v>
      </c>
      <c r="I289" s="155"/>
      <c r="J289" s="155" t="str">
        <f t="shared" si="44"/>
        <v>NA</v>
      </c>
      <c r="K289" s="151"/>
      <c r="L289" s="152"/>
      <c r="M289" s="151">
        <v>46691</v>
      </c>
      <c r="N289" s="151"/>
      <c r="O289" s="153">
        <f t="shared" si="41"/>
        <v>0</v>
      </c>
      <c r="P289" s="151"/>
      <c r="Q289" s="151" t="str">
        <f t="shared" si="45"/>
        <v>NA</v>
      </c>
      <c r="R289" s="151"/>
      <c r="S289" s="151" t="str">
        <f t="shared" si="46"/>
        <v>NA</v>
      </c>
      <c r="T289" s="151"/>
      <c r="U289" s="151" t="str">
        <f t="shared" si="47"/>
        <v>NA</v>
      </c>
      <c r="V289" s="151"/>
    </row>
    <row r="290" spans="2:22" x14ac:dyDescent="0.2">
      <c r="B290" s="59">
        <v>46721</v>
      </c>
      <c r="D290" s="149"/>
      <c r="F290" s="155" t="str">
        <f t="shared" si="42"/>
        <v>NA</v>
      </c>
      <c r="G290" s="155"/>
      <c r="H290" s="155" t="str">
        <f t="shared" si="43"/>
        <v>NA</v>
      </c>
      <c r="I290" s="155"/>
      <c r="J290" s="155" t="str">
        <f t="shared" si="44"/>
        <v>NA</v>
      </c>
      <c r="K290" s="151"/>
      <c r="L290" s="152"/>
      <c r="M290" s="151">
        <v>46721</v>
      </c>
      <c r="N290" s="151"/>
      <c r="O290" s="153">
        <f t="shared" si="41"/>
        <v>0</v>
      </c>
      <c r="P290" s="151"/>
      <c r="Q290" s="151" t="str">
        <f t="shared" si="45"/>
        <v>NA</v>
      </c>
      <c r="R290" s="151"/>
      <c r="S290" s="151" t="str">
        <f t="shared" si="46"/>
        <v>NA</v>
      </c>
      <c r="T290" s="151"/>
      <c r="U290" s="151" t="str">
        <f t="shared" si="47"/>
        <v>NA</v>
      </c>
      <c r="V290" s="151"/>
    </row>
    <row r="291" spans="2:22" x14ac:dyDescent="0.2">
      <c r="B291" s="59">
        <v>46752</v>
      </c>
      <c r="D291" s="149"/>
      <c r="F291" s="155" t="str">
        <f t="shared" si="42"/>
        <v>NA</v>
      </c>
      <c r="G291" s="155"/>
      <c r="H291" s="155" t="str">
        <f t="shared" si="43"/>
        <v>NA</v>
      </c>
      <c r="I291" s="155"/>
      <c r="J291" s="155" t="str">
        <f t="shared" si="44"/>
        <v>NA</v>
      </c>
      <c r="K291" s="151"/>
      <c r="L291" s="152"/>
      <c r="M291" s="151">
        <v>46752</v>
      </c>
      <c r="N291" s="151"/>
      <c r="O291" s="153">
        <f t="shared" si="41"/>
        <v>0</v>
      </c>
      <c r="P291" s="151"/>
      <c r="Q291" s="151" t="str">
        <f t="shared" si="45"/>
        <v>NA</v>
      </c>
      <c r="R291" s="151"/>
      <c r="S291" s="151" t="str">
        <f t="shared" si="46"/>
        <v>NA</v>
      </c>
      <c r="T291" s="151"/>
      <c r="U291" s="151" t="str">
        <f t="shared" si="47"/>
        <v>NA</v>
      </c>
      <c r="V291" s="151"/>
    </row>
    <row r="292" spans="2:22" x14ac:dyDescent="0.2">
      <c r="B292" s="59">
        <v>46783</v>
      </c>
      <c r="D292" s="149"/>
      <c r="F292" s="155" t="str">
        <f t="shared" si="42"/>
        <v>NA</v>
      </c>
      <c r="G292" s="155"/>
      <c r="H292" s="155" t="str">
        <f t="shared" si="43"/>
        <v>NA</v>
      </c>
      <c r="I292" s="155"/>
      <c r="J292" s="155" t="str">
        <f t="shared" si="44"/>
        <v>NA</v>
      </c>
      <c r="K292" s="151"/>
      <c r="L292" s="152"/>
      <c r="M292" s="151">
        <v>46783</v>
      </c>
      <c r="N292" s="151"/>
      <c r="O292" s="153">
        <f t="shared" si="41"/>
        <v>0</v>
      </c>
      <c r="P292" s="151"/>
      <c r="Q292" s="151" t="str">
        <f t="shared" si="45"/>
        <v>NA</v>
      </c>
      <c r="R292" s="151"/>
      <c r="S292" s="151" t="str">
        <f t="shared" si="46"/>
        <v>NA</v>
      </c>
      <c r="T292" s="151"/>
      <c r="U292" s="151" t="str">
        <f t="shared" si="47"/>
        <v>NA</v>
      </c>
      <c r="V292" s="151"/>
    </row>
    <row r="293" spans="2:22" x14ac:dyDescent="0.2">
      <c r="B293" s="59">
        <v>46812</v>
      </c>
      <c r="D293" s="149"/>
      <c r="F293" s="155" t="str">
        <f t="shared" si="42"/>
        <v>NA</v>
      </c>
      <c r="G293" s="155"/>
      <c r="H293" s="155" t="str">
        <f t="shared" si="43"/>
        <v>NA</v>
      </c>
      <c r="I293" s="155"/>
      <c r="J293" s="155" t="str">
        <f t="shared" si="44"/>
        <v>NA</v>
      </c>
      <c r="K293" s="151"/>
      <c r="L293" s="152"/>
      <c r="M293" s="151">
        <v>46812</v>
      </c>
      <c r="N293" s="151"/>
      <c r="O293" s="153">
        <f t="shared" si="41"/>
        <v>0</v>
      </c>
      <c r="P293" s="151"/>
      <c r="Q293" s="151" t="str">
        <f t="shared" si="45"/>
        <v>NA</v>
      </c>
      <c r="R293" s="151"/>
      <c r="S293" s="151" t="str">
        <f t="shared" si="46"/>
        <v>NA</v>
      </c>
      <c r="T293" s="151"/>
      <c r="U293" s="151" t="str">
        <f t="shared" si="47"/>
        <v>NA</v>
      </c>
      <c r="V293" s="151"/>
    </row>
    <row r="294" spans="2:22" x14ac:dyDescent="0.2">
      <c r="B294" s="59">
        <v>46843</v>
      </c>
      <c r="D294" s="149"/>
      <c r="F294" s="155" t="str">
        <f t="shared" si="42"/>
        <v>NA</v>
      </c>
      <c r="G294" s="155"/>
      <c r="H294" s="155" t="str">
        <f t="shared" si="43"/>
        <v>NA</v>
      </c>
      <c r="I294" s="155"/>
      <c r="J294" s="155" t="str">
        <f t="shared" si="44"/>
        <v>NA</v>
      </c>
      <c r="K294" s="151"/>
      <c r="L294" s="152"/>
      <c r="M294" s="151">
        <v>46843</v>
      </c>
      <c r="N294" s="151"/>
      <c r="O294" s="153">
        <f t="shared" si="41"/>
        <v>0</v>
      </c>
      <c r="P294" s="151"/>
      <c r="Q294" s="151" t="str">
        <f t="shared" si="45"/>
        <v>NA</v>
      </c>
      <c r="R294" s="151"/>
      <c r="S294" s="151" t="str">
        <f t="shared" si="46"/>
        <v>NA</v>
      </c>
      <c r="T294" s="151"/>
      <c r="U294" s="151" t="str">
        <f t="shared" si="47"/>
        <v>NA</v>
      </c>
      <c r="V294" s="151"/>
    </row>
    <row r="295" spans="2:22" x14ac:dyDescent="0.2">
      <c r="B295" s="59">
        <v>46873</v>
      </c>
      <c r="D295" s="149"/>
      <c r="F295" s="155" t="str">
        <f t="shared" si="42"/>
        <v>NA</v>
      </c>
      <c r="G295" s="155"/>
      <c r="H295" s="155" t="str">
        <f t="shared" si="43"/>
        <v>NA</v>
      </c>
      <c r="I295" s="155"/>
      <c r="J295" s="155" t="str">
        <f t="shared" si="44"/>
        <v>NA</v>
      </c>
      <c r="K295" s="151"/>
      <c r="L295" s="152"/>
      <c r="M295" s="151">
        <v>46873</v>
      </c>
      <c r="N295" s="151"/>
      <c r="O295" s="153">
        <f t="shared" si="41"/>
        <v>0</v>
      </c>
      <c r="P295" s="151"/>
      <c r="Q295" s="151" t="str">
        <f t="shared" si="45"/>
        <v>NA</v>
      </c>
      <c r="R295" s="151"/>
      <c r="S295" s="151" t="str">
        <f t="shared" si="46"/>
        <v>NA</v>
      </c>
      <c r="T295" s="151"/>
      <c r="U295" s="151" t="str">
        <f t="shared" si="47"/>
        <v>NA</v>
      </c>
      <c r="V295" s="151"/>
    </row>
    <row r="296" spans="2:22" x14ac:dyDescent="0.2">
      <c r="B296" s="59">
        <v>46904</v>
      </c>
      <c r="D296" s="149"/>
      <c r="F296" s="155" t="str">
        <f t="shared" si="42"/>
        <v>NA</v>
      </c>
      <c r="G296" s="155"/>
      <c r="H296" s="155" t="str">
        <f t="shared" si="43"/>
        <v>NA</v>
      </c>
      <c r="I296" s="155"/>
      <c r="J296" s="155" t="str">
        <f t="shared" si="44"/>
        <v>NA</v>
      </c>
      <c r="K296" s="151"/>
      <c r="L296" s="152"/>
      <c r="M296" s="151">
        <v>46904</v>
      </c>
      <c r="N296" s="151"/>
      <c r="O296" s="153">
        <f t="shared" si="41"/>
        <v>0</v>
      </c>
      <c r="P296" s="151"/>
      <c r="Q296" s="151" t="str">
        <f t="shared" si="45"/>
        <v>NA</v>
      </c>
      <c r="R296" s="151"/>
      <c r="S296" s="151" t="str">
        <f t="shared" si="46"/>
        <v>NA</v>
      </c>
      <c r="T296" s="151"/>
      <c r="U296" s="151" t="str">
        <f t="shared" si="47"/>
        <v>NA</v>
      </c>
      <c r="V296" s="151"/>
    </row>
    <row r="297" spans="2:22" x14ac:dyDescent="0.2">
      <c r="B297" s="59">
        <v>46934</v>
      </c>
      <c r="D297" s="149"/>
      <c r="F297" s="155" t="str">
        <f t="shared" si="42"/>
        <v>NA</v>
      </c>
      <c r="G297" s="155"/>
      <c r="H297" s="155" t="str">
        <f t="shared" si="43"/>
        <v>NA</v>
      </c>
      <c r="I297" s="155"/>
      <c r="J297" s="155" t="str">
        <f t="shared" si="44"/>
        <v>NA</v>
      </c>
      <c r="K297" s="151"/>
      <c r="L297" s="152"/>
      <c r="M297" s="151">
        <v>46934</v>
      </c>
      <c r="N297" s="151"/>
      <c r="O297" s="153">
        <f t="shared" si="41"/>
        <v>0</v>
      </c>
      <c r="P297" s="151"/>
      <c r="Q297" s="151" t="str">
        <f t="shared" si="45"/>
        <v>NA</v>
      </c>
      <c r="R297" s="151"/>
      <c r="S297" s="151" t="str">
        <f t="shared" si="46"/>
        <v>NA</v>
      </c>
      <c r="T297" s="151"/>
      <c r="U297" s="151" t="str">
        <f t="shared" si="47"/>
        <v>NA</v>
      </c>
      <c r="V297" s="151"/>
    </row>
    <row r="298" spans="2:22" x14ac:dyDescent="0.2">
      <c r="B298" s="59">
        <v>46965</v>
      </c>
      <c r="D298" s="149"/>
      <c r="F298" s="155" t="str">
        <f t="shared" si="42"/>
        <v>NA</v>
      </c>
      <c r="G298" s="155"/>
      <c r="H298" s="155" t="str">
        <f t="shared" si="43"/>
        <v>NA</v>
      </c>
      <c r="I298" s="155"/>
      <c r="J298" s="155" t="str">
        <f t="shared" si="44"/>
        <v>NA</v>
      </c>
      <c r="K298" s="151"/>
      <c r="L298" s="152"/>
      <c r="M298" s="151">
        <v>46965</v>
      </c>
      <c r="N298" s="151"/>
      <c r="O298" s="153">
        <f t="shared" si="41"/>
        <v>0</v>
      </c>
      <c r="P298" s="151"/>
      <c r="Q298" s="151" t="str">
        <f t="shared" si="45"/>
        <v>NA</v>
      </c>
      <c r="R298" s="151"/>
      <c r="S298" s="151" t="str">
        <f t="shared" si="46"/>
        <v>NA</v>
      </c>
      <c r="T298" s="151"/>
      <c r="U298" s="151" t="str">
        <f t="shared" si="47"/>
        <v>NA</v>
      </c>
      <c r="V298" s="151"/>
    </row>
    <row r="299" spans="2:22" x14ac:dyDescent="0.2">
      <c r="B299" s="59">
        <v>46996</v>
      </c>
      <c r="D299" s="149"/>
      <c r="F299" s="155" t="str">
        <f t="shared" si="42"/>
        <v>NA</v>
      </c>
      <c r="G299" s="155"/>
      <c r="H299" s="155" t="str">
        <f t="shared" si="43"/>
        <v>NA</v>
      </c>
      <c r="I299" s="155"/>
      <c r="J299" s="155" t="str">
        <f t="shared" si="44"/>
        <v>NA</v>
      </c>
      <c r="K299" s="151"/>
      <c r="L299" s="152"/>
      <c r="M299" s="151">
        <v>46996</v>
      </c>
      <c r="N299" s="151"/>
      <c r="O299" s="153">
        <f t="shared" si="41"/>
        <v>0</v>
      </c>
      <c r="P299" s="151"/>
      <c r="Q299" s="151" t="str">
        <f t="shared" si="45"/>
        <v>NA</v>
      </c>
      <c r="R299" s="151"/>
      <c r="S299" s="151" t="str">
        <f t="shared" si="46"/>
        <v>NA</v>
      </c>
      <c r="T299" s="151"/>
      <c r="U299" s="151" t="str">
        <f t="shared" si="47"/>
        <v>NA</v>
      </c>
      <c r="V299" s="151"/>
    </row>
    <row r="300" spans="2:22" x14ac:dyDescent="0.2">
      <c r="B300" s="59">
        <v>47026</v>
      </c>
      <c r="D300" s="149"/>
      <c r="F300" s="155" t="str">
        <f t="shared" si="42"/>
        <v>NA</v>
      </c>
      <c r="G300" s="155"/>
      <c r="H300" s="155" t="str">
        <f t="shared" si="43"/>
        <v>NA</v>
      </c>
      <c r="I300" s="155"/>
      <c r="J300" s="155" t="str">
        <f t="shared" si="44"/>
        <v>NA</v>
      </c>
      <c r="K300" s="151"/>
      <c r="L300" s="152"/>
      <c r="M300" s="151">
        <v>47026</v>
      </c>
      <c r="N300" s="151"/>
      <c r="O300" s="153">
        <f t="shared" si="41"/>
        <v>0</v>
      </c>
      <c r="P300" s="151"/>
      <c r="Q300" s="151" t="str">
        <f t="shared" si="45"/>
        <v>NA</v>
      </c>
      <c r="R300" s="151"/>
      <c r="S300" s="151" t="str">
        <f t="shared" si="46"/>
        <v>NA</v>
      </c>
      <c r="T300" s="151"/>
      <c r="U300" s="151" t="str">
        <f t="shared" si="47"/>
        <v>NA</v>
      </c>
      <c r="V300" s="151"/>
    </row>
    <row r="301" spans="2:22" x14ac:dyDescent="0.2">
      <c r="B301" s="59">
        <v>47057</v>
      </c>
      <c r="D301" s="149"/>
      <c r="F301" s="155" t="str">
        <f t="shared" si="42"/>
        <v>NA</v>
      </c>
      <c r="G301" s="155"/>
      <c r="H301" s="155" t="str">
        <f t="shared" si="43"/>
        <v>NA</v>
      </c>
      <c r="I301" s="155"/>
      <c r="J301" s="155" t="str">
        <f t="shared" si="44"/>
        <v>NA</v>
      </c>
      <c r="K301" s="151"/>
      <c r="L301" s="152"/>
      <c r="M301" s="151">
        <v>47057</v>
      </c>
      <c r="N301" s="151"/>
      <c r="O301" s="153">
        <f t="shared" si="41"/>
        <v>0</v>
      </c>
      <c r="P301" s="151"/>
      <c r="Q301" s="151" t="str">
        <f t="shared" si="45"/>
        <v>NA</v>
      </c>
      <c r="R301" s="151"/>
      <c r="S301" s="151" t="str">
        <f t="shared" si="46"/>
        <v>NA</v>
      </c>
      <c r="T301" s="151"/>
      <c r="U301" s="151" t="str">
        <f t="shared" si="47"/>
        <v>NA</v>
      </c>
      <c r="V301" s="151"/>
    </row>
    <row r="302" spans="2:22" x14ac:dyDescent="0.2">
      <c r="B302" s="59">
        <v>47087</v>
      </c>
      <c r="D302" s="149"/>
      <c r="F302" s="155" t="str">
        <f t="shared" si="42"/>
        <v>NA</v>
      </c>
      <c r="G302" s="155"/>
      <c r="H302" s="155" t="str">
        <f t="shared" si="43"/>
        <v>NA</v>
      </c>
      <c r="I302" s="155"/>
      <c r="J302" s="155" t="str">
        <f t="shared" si="44"/>
        <v>NA</v>
      </c>
      <c r="K302" s="151"/>
      <c r="L302" s="152"/>
      <c r="M302" s="151">
        <v>47087</v>
      </c>
      <c r="N302" s="151"/>
      <c r="O302" s="153">
        <f t="shared" si="41"/>
        <v>0</v>
      </c>
      <c r="P302" s="151"/>
      <c r="Q302" s="151" t="str">
        <f t="shared" si="45"/>
        <v>NA</v>
      </c>
      <c r="R302" s="151"/>
      <c r="S302" s="151" t="str">
        <f t="shared" si="46"/>
        <v>NA</v>
      </c>
      <c r="T302" s="151"/>
      <c r="U302" s="151" t="str">
        <f t="shared" si="47"/>
        <v>NA</v>
      </c>
      <c r="V302" s="151"/>
    </row>
    <row r="303" spans="2:22" x14ac:dyDescent="0.2">
      <c r="B303" s="59">
        <v>47118</v>
      </c>
      <c r="D303" s="149"/>
      <c r="F303" s="155" t="str">
        <f t="shared" si="42"/>
        <v>NA</v>
      </c>
      <c r="G303" s="155"/>
      <c r="H303" s="155" t="str">
        <f t="shared" si="43"/>
        <v>NA</v>
      </c>
      <c r="I303" s="155"/>
      <c r="J303" s="155" t="str">
        <f t="shared" si="44"/>
        <v>NA</v>
      </c>
      <c r="K303" s="151"/>
      <c r="L303" s="152"/>
      <c r="M303" s="151">
        <v>47118</v>
      </c>
      <c r="N303" s="151"/>
      <c r="O303" s="153">
        <f t="shared" si="41"/>
        <v>0</v>
      </c>
      <c r="P303" s="151"/>
      <c r="Q303" s="151" t="str">
        <f t="shared" si="45"/>
        <v>NA</v>
      </c>
      <c r="R303" s="151"/>
      <c r="S303" s="151" t="str">
        <f t="shared" si="46"/>
        <v>NA</v>
      </c>
      <c r="T303" s="151"/>
      <c r="U303" s="151" t="str">
        <f t="shared" si="47"/>
        <v>NA</v>
      </c>
      <c r="V303" s="151"/>
    </row>
    <row r="304" spans="2:22" x14ac:dyDescent="0.2">
      <c r="B304" s="59">
        <v>47149</v>
      </c>
      <c r="D304" s="149"/>
      <c r="F304" s="155" t="str">
        <f t="shared" si="42"/>
        <v>NA</v>
      </c>
      <c r="G304" s="155"/>
      <c r="H304" s="155" t="str">
        <f t="shared" si="43"/>
        <v>NA</v>
      </c>
      <c r="I304" s="155"/>
      <c r="J304" s="155" t="str">
        <f t="shared" si="44"/>
        <v>NA</v>
      </c>
      <c r="K304" s="151"/>
      <c r="L304" s="152"/>
      <c r="M304" s="151">
        <v>47149</v>
      </c>
      <c r="N304" s="151"/>
      <c r="O304" s="153">
        <f t="shared" si="41"/>
        <v>0</v>
      </c>
      <c r="P304" s="151"/>
      <c r="Q304" s="151" t="str">
        <f t="shared" si="45"/>
        <v>NA</v>
      </c>
      <c r="R304" s="151"/>
      <c r="S304" s="151" t="str">
        <f t="shared" si="46"/>
        <v>NA</v>
      </c>
      <c r="T304" s="151"/>
      <c r="U304" s="151" t="str">
        <f t="shared" si="47"/>
        <v>NA</v>
      </c>
      <c r="V304" s="151"/>
    </row>
    <row r="305" spans="2:22" x14ac:dyDescent="0.2">
      <c r="B305" s="59">
        <v>47177</v>
      </c>
      <c r="D305" s="149"/>
      <c r="F305" s="155" t="str">
        <f t="shared" si="42"/>
        <v>NA</v>
      </c>
      <c r="G305" s="155"/>
      <c r="H305" s="155" t="str">
        <f t="shared" si="43"/>
        <v>NA</v>
      </c>
      <c r="I305" s="155"/>
      <c r="J305" s="155" t="str">
        <f t="shared" si="44"/>
        <v>NA</v>
      </c>
      <c r="K305" s="151"/>
      <c r="L305" s="152"/>
      <c r="M305" s="151">
        <v>47177</v>
      </c>
      <c r="N305" s="151"/>
      <c r="O305" s="153">
        <f t="shared" si="41"/>
        <v>0</v>
      </c>
      <c r="P305" s="151"/>
      <c r="Q305" s="151" t="str">
        <f t="shared" si="45"/>
        <v>NA</v>
      </c>
      <c r="R305" s="151"/>
      <c r="S305" s="151" t="str">
        <f t="shared" si="46"/>
        <v>NA</v>
      </c>
      <c r="T305" s="151"/>
      <c r="U305" s="151" t="str">
        <f t="shared" si="47"/>
        <v>NA</v>
      </c>
      <c r="V305" s="151"/>
    </row>
    <row r="306" spans="2:22" x14ac:dyDescent="0.2">
      <c r="B306" s="59">
        <v>47208</v>
      </c>
      <c r="D306" s="149"/>
      <c r="F306" s="155" t="str">
        <f t="shared" si="42"/>
        <v>NA</v>
      </c>
      <c r="G306" s="155"/>
      <c r="H306" s="155" t="str">
        <f t="shared" si="43"/>
        <v>NA</v>
      </c>
      <c r="I306" s="155"/>
      <c r="J306" s="155" t="str">
        <f t="shared" si="44"/>
        <v>NA</v>
      </c>
      <c r="K306" s="151"/>
      <c r="L306" s="152"/>
      <c r="M306" s="151">
        <v>47208</v>
      </c>
      <c r="N306" s="151"/>
      <c r="O306" s="153">
        <f t="shared" si="41"/>
        <v>0</v>
      </c>
      <c r="P306" s="151"/>
      <c r="Q306" s="151" t="str">
        <f t="shared" si="45"/>
        <v>NA</v>
      </c>
      <c r="R306" s="151"/>
      <c r="S306" s="151" t="str">
        <f t="shared" si="46"/>
        <v>NA</v>
      </c>
      <c r="T306" s="151"/>
      <c r="U306" s="151" t="str">
        <f t="shared" si="47"/>
        <v>NA</v>
      </c>
      <c r="V306" s="151"/>
    </row>
    <row r="307" spans="2:22" x14ac:dyDescent="0.2">
      <c r="B307" s="59">
        <v>47238</v>
      </c>
      <c r="D307" s="149"/>
      <c r="F307" s="155" t="str">
        <f t="shared" si="42"/>
        <v>NA</v>
      </c>
      <c r="G307" s="155"/>
      <c r="H307" s="155" t="str">
        <f t="shared" si="43"/>
        <v>NA</v>
      </c>
      <c r="I307" s="155"/>
      <c r="J307" s="155" t="str">
        <f t="shared" si="44"/>
        <v>NA</v>
      </c>
      <c r="K307" s="151"/>
      <c r="L307" s="152"/>
      <c r="M307" s="151">
        <v>47238</v>
      </c>
      <c r="N307" s="151"/>
      <c r="O307" s="153">
        <f t="shared" si="41"/>
        <v>0</v>
      </c>
      <c r="P307" s="151"/>
      <c r="Q307" s="151" t="str">
        <f t="shared" si="45"/>
        <v>NA</v>
      </c>
      <c r="R307" s="151"/>
      <c r="S307" s="151" t="str">
        <f t="shared" si="46"/>
        <v>NA</v>
      </c>
      <c r="T307" s="151"/>
      <c r="U307" s="151" t="str">
        <f t="shared" si="47"/>
        <v>NA</v>
      </c>
      <c r="V307" s="151"/>
    </row>
    <row r="308" spans="2:22" x14ac:dyDescent="0.2">
      <c r="B308" s="59">
        <v>47269</v>
      </c>
      <c r="D308" s="149"/>
      <c r="F308" s="155" t="str">
        <f t="shared" si="42"/>
        <v>NA</v>
      </c>
      <c r="G308" s="155"/>
      <c r="H308" s="155" t="str">
        <f t="shared" si="43"/>
        <v>NA</v>
      </c>
      <c r="I308" s="155"/>
      <c r="J308" s="155" t="str">
        <f t="shared" si="44"/>
        <v>NA</v>
      </c>
      <c r="K308" s="151"/>
      <c r="L308" s="152"/>
      <c r="M308" s="151">
        <v>47269</v>
      </c>
      <c r="N308" s="151"/>
      <c r="O308" s="153">
        <f t="shared" si="41"/>
        <v>0</v>
      </c>
      <c r="P308" s="151"/>
      <c r="Q308" s="151" t="str">
        <f t="shared" si="45"/>
        <v>NA</v>
      </c>
      <c r="R308" s="151"/>
      <c r="S308" s="151" t="str">
        <f t="shared" si="46"/>
        <v>NA</v>
      </c>
      <c r="T308" s="151"/>
      <c r="U308" s="151" t="str">
        <f t="shared" si="47"/>
        <v>NA</v>
      </c>
      <c r="V308" s="151"/>
    </row>
    <row r="309" spans="2:22" x14ac:dyDescent="0.2">
      <c r="B309" s="59">
        <v>47299</v>
      </c>
      <c r="D309" s="149"/>
      <c r="F309" s="155" t="str">
        <f t="shared" si="42"/>
        <v>NA</v>
      </c>
      <c r="G309" s="155"/>
      <c r="H309" s="155" t="str">
        <f t="shared" si="43"/>
        <v>NA</v>
      </c>
      <c r="I309" s="155"/>
      <c r="J309" s="155" t="str">
        <f t="shared" si="44"/>
        <v>NA</v>
      </c>
      <c r="K309" s="151"/>
      <c r="L309" s="152"/>
      <c r="M309" s="151">
        <v>47299</v>
      </c>
      <c r="N309" s="151"/>
      <c r="O309" s="153">
        <f t="shared" si="41"/>
        <v>0</v>
      </c>
      <c r="P309" s="151"/>
      <c r="Q309" s="151" t="str">
        <f t="shared" si="45"/>
        <v>NA</v>
      </c>
      <c r="R309" s="151"/>
      <c r="S309" s="151" t="str">
        <f t="shared" si="46"/>
        <v>NA</v>
      </c>
      <c r="T309" s="151"/>
      <c r="U309" s="151" t="str">
        <f t="shared" si="47"/>
        <v>NA</v>
      </c>
      <c r="V309" s="151"/>
    </row>
    <row r="310" spans="2:22" x14ac:dyDescent="0.2">
      <c r="B310" s="59">
        <v>47330</v>
      </c>
      <c r="D310" s="149"/>
      <c r="F310" s="155" t="str">
        <f t="shared" si="42"/>
        <v>NA</v>
      </c>
      <c r="G310" s="155"/>
      <c r="H310" s="155" t="str">
        <f t="shared" si="43"/>
        <v>NA</v>
      </c>
      <c r="I310" s="155"/>
      <c r="J310" s="155" t="str">
        <f t="shared" si="44"/>
        <v>NA</v>
      </c>
      <c r="K310" s="151"/>
      <c r="L310" s="152"/>
      <c r="M310" s="151">
        <v>47330</v>
      </c>
      <c r="N310" s="151"/>
      <c r="O310" s="153">
        <f t="shared" si="41"/>
        <v>0</v>
      </c>
      <c r="P310" s="151"/>
      <c r="Q310" s="151" t="str">
        <f t="shared" si="45"/>
        <v>NA</v>
      </c>
      <c r="R310" s="151"/>
      <c r="S310" s="151" t="str">
        <f t="shared" si="46"/>
        <v>NA</v>
      </c>
      <c r="T310" s="151"/>
      <c r="U310" s="151" t="str">
        <f t="shared" si="47"/>
        <v>NA</v>
      </c>
      <c r="V310" s="151"/>
    </row>
    <row r="311" spans="2:22" x14ac:dyDescent="0.2">
      <c r="B311" s="59">
        <v>47361</v>
      </c>
      <c r="D311" s="149"/>
      <c r="F311" s="155" t="str">
        <f t="shared" si="42"/>
        <v>NA</v>
      </c>
      <c r="G311" s="155"/>
      <c r="H311" s="155" t="str">
        <f t="shared" si="43"/>
        <v>NA</v>
      </c>
      <c r="I311" s="155"/>
      <c r="J311" s="155" t="str">
        <f t="shared" si="44"/>
        <v>NA</v>
      </c>
      <c r="K311" s="151"/>
      <c r="L311" s="152"/>
      <c r="M311" s="151">
        <v>47361</v>
      </c>
      <c r="N311" s="151"/>
      <c r="O311" s="153">
        <f t="shared" si="41"/>
        <v>0</v>
      </c>
      <c r="P311" s="151"/>
      <c r="Q311" s="151" t="str">
        <f t="shared" si="45"/>
        <v>NA</v>
      </c>
      <c r="R311" s="151"/>
      <c r="S311" s="151" t="str">
        <f t="shared" si="46"/>
        <v>NA</v>
      </c>
      <c r="T311" s="151"/>
      <c r="U311" s="151" t="str">
        <f t="shared" si="47"/>
        <v>NA</v>
      </c>
      <c r="V311" s="151"/>
    </row>
    <row r="312" spans="2:22" x14ac:dyDescent="0.2">
      <c r="B312" s="59">
        <v>47391</v>
      </c>
      <c r="D312" s="149"/>
      <c r="F312" s="155" t="str">
        <f t="shared" si="42"/>
        <v>NA</v>
      </c>
      <c r="G312" s="155"/>
      <c r="H312" s="155" t="str">
        <f t="shared" si="43"/>
        <v>NA</v>
      </c>
      <c r="I312" s="155"/>
      <c r="J312" s="155" t="str">
        <f t="shared" si="44"/>
        <v>NA</v>
      </c>
      <c r="K312" s="151"/>
      <c r="L312" s="152"/>
      <c r="M312" s="151">
        <v>47391</v>
      </c>
      <c r="N312" s="151"/>
      <c r="O312" s="153">
        <f t="shared" si="41"/>
        <v>0</v>
      </c>
      <c r="P312" s="151"/>
      <c r="Q312" s="151" t="str">
        <f t="shared" si="45"/>
        <v>NA</v>
      </c>
      <c r="R312" s="151"/>
      <c r="S312" s="151" t="str">
        <f t="shared" si="46"/>
        <v>NA</v>
      </c>
      <c r="T312" s="151"/>
      <c r="U312" s="151" t="str">
        <f t="shared" si="47"/>
        <v>NA</v>
      </c>
      <c r="V312" s="151"/>
    </row>
    <row r="313" spans="2:22" x14ac:dyDescent="0.2">
      <c r="B313" s="59">
        <v>47422</v>
      </c>
      <c r="D313" s="149"/>
      <c r="F313" s="155" t="str">
        <f t="shared" si="42"/>
        <v>NA</v>
      </c>
      <c r="G313" s="155"/>
      <c r="H313" s="155" t="str">
        <f t="shared" si="43"/>
        <v>NA</v>
      </c>
      <c r="I313" s="155"/>
      <c r="J313" s="155" t="str">
        <f t="shared" si="44"/>
        <v>NA</v>
      </c>
      <c r="K313" s="151"/>
      <c r="L313" s="152"/>
      <c r="M313" s="151">
        <v>47422</v>
      </c>
      <c r="N313" s="151"/>
      <c r="O313" s="153">
        <f t="shared" si="41"/>
        <v>0</v>
      </c>
      <c r="P313" s="151"/>
      <c r="Q313" s="151" t="str">
        <f t="shared" si="45"/>
        <v>NA</v>
      </c>
      <c r="R313" s="151"/>
      <c r="S313" s="151" t="str">
        <f t="shared" si="46"/>
        <v>NA</v>
      </c>
      <c r="T313" s="151"/>
      <c r="U313" s="151" t="str">
        <f t="shared" si="47"/>
        <v>NA</v>
      </c>
      <c r="V313" s="151"/>
    </row>
    <row r="314" spans="2:22" x14ac:dyDescent="0.2">
      <c r="B314" s="59">
        <v>47452</v>
      </c>
      <c r="D314" s="149"/>
      <c r="F314" s="155" t="str">
        <f t="shared" si="42"/>
        <v>NA</v>
      </c>
      <c r="G314" s="155"/>
      <c r="H314" s="155" t="str">
        <f t="shared" si="43"/>
        <v>NA</v>
      </c>
      <c r="I314" s="155"/>
      <c r="J314" s="155" t="str">
        <f t="shared" si="44"/>
        <v>NA</v>
      </c>
      <c r="K314" s="151"/>
      <c r="L314" s="152"/>
      <c r="M314" s="151">
        <v>47452</v>
      </c>
      <c r="N314" s="151"/>
      <c r="O314" s="153">
        <f t="shared" si="41"/>
        <v>0</v>
      </c>
      <c r="P314" s="151"/>
      <c r="Q314" s="151" t="str">
        <f t="shared" si="45"/>
        <v>NA</v>
      </c>
      <c r="R314" s="151"/>
      <c r="S314" s="151" t="str">
        <f t="shared" si="46"/>
        <v>NA</v>
      </c>
      <c r="T314" s="151"/>
      <c r="U314" s="151" t="str">
        <f t="shared" si="47"/>
        <v>NA</v>
      </c>
      <c r="V314" s="151"/>
    </row>
    <row r="315" spans="2:22" x14ac:dyDescent="0.2">
      <c r="B315" s="59">
        <v>47483</v>
      </c>
      <c r="D315" s="149"/>
      <c r="F315" s="155" t="str">
        <f t="shared" si="42"/>
        <v>NA</v>
      </c>
      <c r="G315" s="155"/>
      <c r="H315" s="155" t="str">
        <f t="shared" si="43"/>
        <v>NA</v>
      </c>
      <c r="I315" s="155"/>
      <c r="J315" s="155" t="str">
        <f t="shared" si="44"/>
        <v>NA</v>
      </c>
      <c r="K315" s="151"/>
      <c r="L315" s="152"/>
      <c r="M315" s="151">
        <v>47483</v>
      </c>
      <c r="N315" s="151"/>
      <c r="O315" s="153">
        <f t="shared" si="41"/>
        <v>0</v>
      </c>
      <c r="P315" s="151"/>
      <c r="Q315" s="151" t="str">
        <f t="shared" si="45"/>
        <v>NA</v>
      </c>
      <c r="R315" s="151"/>
      <c r="S315" s="151" t="str">
        <f t="shared" si="46"/>
        <v>NA</v>
      </c>
      <c r="T315" s="151"/>
      <c r="U315" s="151" t="str">
        <f t="shared" si="47"/>
        <v>NA</v>
      </c>
      <c r="V315" s="151"/>
    </row>
    <row r="316" spans="2:22" x14ac:dyDescent="0.2">
      <c r="B316" s="59">
        <v>47514</v>
      </c>
      <c r="D316" s="149"/>
      <c r="F316" s="155" t="str">
        <f t="shared" si="42"/>
        <v>NA</v>
      </c>
      <c r="G316" s="155"/>
      <c r="H316" s="155" t="str">
        <f t="shared" si="43"/>
        <v>NA</v>
      </c>
      <c r="I316" s="155"/>
      <c r="J316" s="155" t="str">
        <f t="shared" si="44"/>
        <v>NA</v>
      </c>
      <c r="K316" s="151"/>
      <c r="L316" s="152"/>
      <c r="M316" s="151">
        <v>47514</v>
      </c>
      <c r="N316" s="151"/>
      <c r="O316" s="153">
        <f t="shared" si="41"/>
        <v>0</v>
      </c>
      <c r="P316" s="151"/>
      <c r="Q316" s="151" t="str">
        <f t="shared" si="45"/>
        <v>NA</v>
      </c>
      <c r="R316" s="151"/>
      <c r="S316" s="151" t="str">
        <f t="shared" si="46"/>
        <v>NA</v>
      </c>
      <c r="T316" s="151"/>
      <c r="U316" s="151" t="str">
        <f t="shared" si="47"/>
        <v>NA</v>
      </c>
      <c r="V316" s="151"/>
    </row>
    <row r="317" spans="2:22" x14ac:dyDescent="0.2">
      <c r="B317" s="59">
        <v>47542</v>
      </c>
      <c r="D317" s="149"/>
      <c r="F317" s="155" t="str">
        <f t="shared" si="42"/>
        <v>NA</v>
      </c>
      <c r="G317" s="155"/>
      <c r="H317" s="155" t="str">
        <f t="shared" si="43"/>
        <v>NA</v>
      </c>
      <c r="I317" s="155"/>
      <c r="J317" s="155" t="str">
        <f t="shared" si="44"/>
        <v>NA</v>
      </c>
      <c r="K317" s="151"/>
      <c r="L317" s="152"/>
      <c r="M317" s="151">
        <v>47542</v>
      </c>
      <c r="N317" s="151"/>
      <c r="O317" s="153">
        <f t="shared" si="41"/>
        <v>0</v>
      </c>
      <c r="P317" s="151"/>
      <c r="Q317" s="151" t="str">
        <f t="shared" si="45"/>
        <v>NA</v>
      </c>
      <c r="R317" s="151"/>
      <c r="S317" s="151" t="str">
        <f t="shared" si="46"/>
        <v>NA</v>
      </c>
      <c r="T317" s="151"/>
      <c r="U317" s="151" t="str">
        <f t="shared" si="47"/>
        <v>NA</v>
      </c>
      <c r="V317" s="151"/>
    </row>
    <row r="318" spans="2:22" x14ac:dyDescent="0.2">
      <c r="B318" s="59">
        <v>47573</v>
      </c>
      <c r="D318" s="149"/>
      <c r="F318" s="155" t="str">
        <f t="shared" si="42"/>
        <v>NA</v>
      </c>
      <c r="G318" s="155"/>
      <c r="H318" s="155" t="str">
        <f t="shared" si="43"/>
        <v>NA</v>
      </c>
      <c r="I318" s="155"/>
      <c r="J318" s="155" t="str">
        <f t="shared" si="44"/>
        <v>NA</v>
      </c>
      <c r="K318" s="151"/>
      <c r="L318" s="152"/>
      <c r="M318" s="151">
        <v>47573</v>
      </c>
      <c r="N318" s="151"/>
      <c r="O318" s="153">
        <f t="shared" si="41"/>
        <v>0</v>
      </c>
      <c r="P318" s="151"/>
      <c r="Q318" s="151" t="str">
        <f t="shared" si="45"/>
        <v>NA</v>
      </c>
      <c r="R318" s="151"/>
      <c r="S318" s="151" t="str">
        <f t="shared" si="46"/>
        <v>NA</v>
      </c>
      <c r="T318" s="151"/>
      <c r="U318" s="151" t="str">
        <f t="shared" si="47"/>
        <v>NA</v>
      </c>
      <c r="V318" s="151"/>
    </row>
    <row r="319" spans="2:22" x14ac:dyDescent="0.2">
      <c r="B319" s="59">
        <v>47603</v>
      </c>
      <c r="D319" s="149"/>
      <c r="F319" s="155" t="str">
        <f t="shared" si="42"/>
        <v>NA</v>
      </c>
      <c r="G319" s="155"/>
      <c r="H319" s="155" t="str">
        <f t="shared" si="43"/>
        <v>NA</v>
      </c>
      <c r="I319" s="155"/>
      <c r="J319" s="155" t="str">
        <f t="shared" si="44"/>
        <v>NA</v>
      </c>
      <c r="K319" s="151"/>
      <c r="L319" s="152"/>
      <c r="M319" s="151">
        <v>47603</v>
      </c>
      <c r="N319" s="151"/>
      <c r="O319" s="153">
        <f t="shared" si="41"/>
        <v>0</v>
      </c>
      <c r="P319" s="151"/>
      <c r="Q319" s="151" t="str">
        <f t="shared" si="45"/>
        <v>NA</v>
      </c>
      <c r="R319" s="151"/>
      <c r="S319" s="151" t="str">
        <f t="shared" si="46"/>
        <v>NA</v>
      </c>
      <c r="T319" s="151"/>
      <c r="U319" s="151" t="str">
        <f t="shared" si="47"/>
        <v>NA</v>
      </c>
      <c r="V319" s="151"/>
    </row>
    <row r="320" spans="2:22" x14ac:dyDescent="0.2">
      <c r="B320" s="59">
        <v>47634</v>
      </c>
      <c r="D320" s="149"/>
      <c r="F320" s="155" t="str">
        <f t="shared" si="42"/>
        <v>NA</v>
      </c>
      <c r="G320" s="155"/>
      <c r="H320" s="155" t="str">
        <f t="shared" si="43"/>
        <v>NA</v>
      </c>
      <c r="I320" s="155"/>
      <c r="J320" s="155" t="str">
        <f t="shared" si="44"/>
        <v>NA</v>
      </c>
      <c r="K320" s="151"/>
      <c r="L320" s="152"/>
      <c r="M320" s="151">
        <v>47634</v>
      </c>
      <c r="N320" s="151"/>
      <c r="O320" s="153">
        <f t="shared" si="41"/>
        <v>0</v>
      </c>
      <c r="P320" s="151"/>
      <c r="Q320" s="151" t="str">
        <f t="shared" si="45"/>
        <v>NA</v>
      </c>
      <c r="R320" s="151"/>
      <c r="S320" s="151" t="str">
        <f t="shared" si="46"/>
        <v>NA</v>
      </c>
      <c r="T320" s="151"/>
      <c r="U320" s="151" t="str">
        <f t="shared" si="47"/>
        <v>NA</v>
      </c>
      <c r="V320" s="151"/>
    </row>
    <row r="321" spans="2:22" x14ac:dyDescent="0.2">
      <c r="B321" s="59">
        <v>47664</v>
      </c>
      <c r="D321" s="149"/>
      <c r="F321" s="155" t="str">
        <f t="shared" si="42"/>
        <v>NA</v>
      </c>
      <c r="G321" s="155"/>
      <c r="H321" s="155" t="str">
        <f t="shared" si="43"/>
        <v>NA</v>
      </c>
      <c r="I321" s="155"/>
      <c r="J321" s="155" t="str">
        <f t="shared" si="44"/>
        <v>NA</v>
      </c>
      <c r="K321" s="151"/>
      <c r="L321" s="152"/>
      <c r="M321" s="151">
        <v>47664</v>
      </c>
      <c r="N321" s="151"/>
      <c r="O321" s="153">
        <f t="shared" si="41"/>
        <v>0</v>
      </c>
      <c r="P321" s="151"/>
      <c r="Q321" s="151" t="str">
        <f t="shared" si="45"/>
        <v>NA</v>
      </c>
      <c r="R321" s="151"/>
      <c r="S321" s="151" t="str">
        <f t="shared" si="46"/>
        <v>NA</v>
      </c>
      <c r="T321" s="151"/>
      <c r="U321" s="151" t="str">
        <f t="shared" si="47"/>
        <v>NA</v>
      </c>
      <c r="V321" s="151"/>
    </row>
    <row r="322" spans="2:22" x14ac:dyDescent="0.2">
      <c r="B322" s="59">
        <v>47695</v>
      </c>
      <c r="D322" s="149"/>
      <c r="F322" s="155" t="str">
        <f t="shared" si="42"/>
        <v>NA</v>
      </c>
      <c r="G322" s="155"/>
      <c r="H322" s="155" t="str">
        <f t="shared" si="43"/>
        <v>NA</v>
      </c>
      <c r="I322" s="155"/>
      <c r="J322" s="155" t="str">
        <f t="shared" si="44"/>
        <v>NA</v>
      </c>
      <c r="K322" s="151"/>
      <c r="L322" s="152"/>
      <c r="M322" s="151">
        <v>47695</v>
      </c>
      <c r="N322" s="151"/>
      <c r="O322" s="153">
        <f t="shared" si="41"/>
        <v>0</v>
      </c>
      <c r="P322" s="151"/>
      <c r="Q322" s="151" t="str">
        <f t="shared" si="45"/>
        <v>NA</v>
      </c>
      <c r="R322" s="151"/>
      <c r="S322" s="151" t="str">
        <f t="shared" si="46"/>
        <v>NA</v>
      </c>
      <c r="T322" s="151"/>
      <c r="U322" s="151" t="str">
        <f t="shared" si="47"/>
        <v>NA</v>
      </c>
      <c r="V322" s="151"/>
    </row>
    <row r="323" spans="2:22" x14ac:dyDescent="0.2">
      <c r="B323" s="59">
        <v>47726</v>
      </c>
      <c r="D323" s="149"/>
      <c r="F323" s="155" t="str">
        <f t="shared" si="42"/>
        <v>NA</v>
      </c>
      <c r="G323" s="155"/>
      <c r="H323" s="155" t="str">
        <f t="shared" si="43"/>
        <v>NA</v>
      </c>
      <c r="I323" s="155"/>
      <c r="J323" s="155" t="str">
        <f t="shared" si="44"/>
        <v>NA</v>
      </c>
      <c r="K323" s="151"/>
      <c r="L323" s="152"/>
      <c r="M323" s="151">
        <v>47726</v>
      </c>
      <c r="N323" s="151"/>
      <c r="O323" s="153">
        <f t="shared" si="41"/>
        <v>0</v>
      </c>
      <c r="P323" s="151"/>
      <c r="Q323" s="151" t="str">
        <f t="shared" si="45"/>
        <v>NA</v>
      </c>
      <c r="R323" s="151"/>
      <c r="S323" s="151" t="str">
        <f t="shared" si="46"/>
        <v>NA</v>
      </c>
      <c r="T323" s="151"/>
      <c r="U323" s="151" t="str">
        <f t="shared" si="47"/>
        <v>NA</v>
      </c>
      <c r="V323" s="151"/>
    </row>
    <row r="324" spans="2:22" x14ac:dyDescent="0.2">
      <c r="O324" s="126"/>
    </row>
    <row r="325" spans="2:22" x14ac:dyDescent="0.2">
      <c r="O325" s="126"/>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26"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80" t="s">
        <v>70</v>
      </c>
      <c r="D3" s="280"/>
      <c r="E3" s="280"/>
      <c r="F3" s="280"/>
      <c r="G3" s="125"/>
      <c r="H3" s="125"/>
      <c r="I3" s="125"/>
      <c r="J3" s="125"/>
      <c r="K3" s="125"/>
      <c r="L3" s="125"/>
      <c r="N3" s="280" t="s">
        <v>71</v>
      </c>
      <c r="O3" s="280"/>
      <c r="P3" s="280"/>
      <c r="Q3" s="280"/>
    </row>
    <row r="4" spans="1:17" x14ac:dyDescent="0.2">
      <c r="F4" s="2"/>
      <c r="G4" s="127"/>
      <c r="H4" s="127"/>
      <c r="I4" s="127"/>
      <c r="J4" s="127"/>
      <c r="K4" s="127"/>
      <c r="L4" s="127"/>
      <c r="Q4" s="2"/>
    </row>
    <row r="5" spans="1:17" x14ac:dyDescent="0.2">
      <c r="B5" s="3" t="s">
        <v>72</v>
      </c>
      <c r="C5" s="3" t="s">
        <v>73</v>
      </c>
      <c r="D5" s="119" t="s">
        <v>74</v>
      </c>
      <c r="E5" s="3" t="s">
        <v>75</v>
      </c>
      <c r="F5" s="3" t="s">
        <v>76</v>
      </c>
      <c r="G5" s="128"/>
      <c r="H5" s="128"/>
      <c r="I5" s="128"/>
      <c r="J5" s="128"/>
      <c r="K5" s="128"/>
      <c r="L5" s="128"/>
      <c r="N5" s="3" t="s">
        <v>73</v>
      </c>
      <c r="O5" s="119" t="s">
        <v>74</v>
      </c>
      <c r="P5" s="3" t="s">
        <v>75</v>
      </c>
      <c r="Q5" s="3" t="s">
        <v>76</v>
      </c>
    </row>
    <row r="6" spans="1:17" hidden="1" x14ac:dyDescent="0.2">
      <c r="A6" s="39"/>
      <c r="B6" s="40">
        <v>37992</v>
      </c>
      <c r="C6" s="1">
        <f>SUM(D6:F6)</f>
        <v>1.4797</v>
      </c>
      <c r="D6" s="41">
        <v>0.90469999999999995</v>
      </c>
      <c r="E6" s="41">
        <v>0.05</v>
      </c>
      <c r="F6" s="41">
        <v>0.52500000000000002</v>
      </c>
      <c r="G6" s="129"/>
      <c r="H6" s="129"/>
      <c r="I6" s="129"/>
      <c r="J6" s="129"/>
      <c r="K6" s="129"/>
      <c r="L6" s="129"/>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29"/>
      <c r="H7" s="129"/>
      <c r="I7" s="129"/>
      <c r="J7" s="129"/>
      <c r="K7" s="129"/>
      <c r="L7" s="129"/>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29"/>
      <c r="H8" s="129"/>
      <c r="I8" s="129"/>
      <c r="J8" s="129"/>
      <c r="K8" s="129"/>
      <c r="L8" s="129"/>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29"/>
      <c r="H9" s="129"/>
      <c r="I9" s="129"/>
      <c r="J9" s="129"/>
      <c r="K9" s="129"/>
      <c r="L9" s="129"/>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29"/>
      <c r="H10" s="129"/>
      <c r="I10" s="129"/>
      <c r="J10" s="129"/>
      <c r="K10" s="129"/>
      <c r="L10" s="129"/>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29"/>
      <c r="H11" s="129"/>
      <c r="I11" s="129"/>
      <c r="J11" s="129"/>
      <c r="K11" s="129"/>
      <c r="L11" s="129"/>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29"/>
      <c r="H12" s="129"/>
      <c r="I12" s="129"/>
      <c r="J12" s="129"/>
      <c r="K12" s="129"/>
      <c r="L12" s="129"/>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29"/>
      <c r="H13" s="129"/>
      <c r="I13" s="129"/>
      <c r="J13" s="129"/>
      <c r="K13" s="129"/>
      <c r="L13" s="129"/>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29"/>
      <c r="H14" s="129"/>
      <c r="I14" s="129"/>
      <c r="J14" s="129"/>
      <c r="K14" s="129"/>
      <c r="L14" s="129"/>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29"/>
      <c r="H15" s="129"/>
      <c r="I15" s="129"/>
      <c r="J15" s="129"/>
      <c r="K15" s="129"/>
      <c r="L15" s="129"/>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29"/>
      <c r="H16" s="129"/>
      <c r="I16" s="129"/>
      <c r="J16" s="129"/>
      <c r="K16" s="129"/>
      <c r="L16" s="129"/>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29"/>
      <c r="H17" s="129"/>
      <c r="I17" s="129"/>
      <c r="J17" s="129"/>
      <c r="K17" s="129"/>
      <c r="L17" s="129"/>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29"/>
      <c r="H18" s="129"/>
      <c r="I18" s="129"/>
      <c r="J18" s="129"/>
      <c r="K18" s="129"/>
      <c r="L18" s="129"/>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29"/>
      <c r="H19" s="129"/>
      <c r="I19" s="129"/>
      <c r="J19" s="129"/>
      <c r="K19" s="129"/>
      <c r="L19" s="129"/>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29"/>
      <c r="H20" s="129"/>
      <c r="I20" s="129"/>
      <c r="J20" s="129"/>
      <c r="K20" s="129"/>
      <c r="L20" s="129"/>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29"/>
      <c r="H21" s="129"/>
      <c r="I21" s="129"/>
      <c r="J21" s="129"/>
      <c r="K21" s="129"/>
      <c r="L21" s="129"/>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29"/>
      <c r="H22" s="129"/>
      <c r="I22" s="129"/>
      <c r="J22" s="129"/>
      <c r="K22" s="129"/>
      <c r="L22" s="129"/>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29"/>
      <c r="H23" s="129"/>
      <c r="I23" s="129"/>
      <c r="J23" s="129"/>
      <c r="K23" s="129"/>
      <c r="L23" s="129"/>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29"/>
      <c r="H24" s="129"/>
      <c r="I24" s="129"/>
      <c r="J24" s="129"/>
      <c r="K24" s="129"/>
      <c r="L24" s="129"/>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29"/>
      <c r="H25" s="129"/>
      <c r="I25" s="129"/>
      <c r="J25" s="129"/>
      <c r="K25" s="129"/>
      <c r="L25" s="129"/>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29"/>
      <c r="H26" s="129"/>
      <c r="I26" s="129"/>
      <c r="J26" s="129"/>
      <c r="K26" s="129"/>
      <c r="L26" s="129"/>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29"/>
      <c r="H27" s="129"/>
      <c r="I27" s="129"/>
      <c r="J27" s="129"/>
      <c r="K27" s="129"/>
      <c r="L27" s="129"/>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29"/>
      <c r="H28" s="129"/>
      <c r="I28" s="129"/>
      <c r="J28" s="129"/>
      <c r="K28" s="129"/>
      <c r="L28" s="129"/>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29"/>
      <c r="H29" s="129"/>
      <c r="I29" s="129"/>
      <c r="J29" s="129"/>
      <c r="K29" s="129"/>
      <c r="L29" s="129"/>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29"/>
      <c r="H30" s="129"/>
      <c r="I30" s="129"/>
      <c r="J30" s="129"/>
      <c r="K30" s="129"/>
      <c r="L30" s="129"/>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29"/>
      <c r="H31" s="129"/>
      <c r="I31" s="129"/>
      <c r="J31" s="129"/>
      <c r="K31" s="129"/>
      <c r="L31" s="129"/>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29"/>
      <c r="H32" s="129"/>
      <c r="I32" s="129"/>
      <c r="J32" s="129"/>
      <c r="K32" s="129"/>
      <c r="L32" s="129"/>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29"/>
      <c r="H33" s="129"/>
      <c r="I33" s="129"/>
      <c r="J33" s="129"/>
      <c r="K33" s="129"/>
      <c r="L33" s="129"/>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29"/>
      <c r="H34" s="129"/>
      <c r="I34" s="129"/>
      <c r="J34" s="129"/>
      <c r="K34" s="129"/>
      <c r="L34" s="129"/>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29"/>
      <c r="H35" s="129"/>
      <c r="I35" s="129"/>
      <c r="J35" s="129"/>
      <c r="K35" s="129"/>
      <c r="L35" s="129"/>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29"/>
      <c r="H36" s="129"/>
      <c r="I36" s="129"/>
      <c r="J36" s="129"/>
      <c r="K36" s="129"/>
      <c r="L36" s="129"/>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29"/>
      <c r="H37" s="129"/>
      <c r="I37" s="129"/>
      <c r="J37" s="129"/>
      <c r="K37" s="129"/>
      <c r="L37" s="129"/>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29"/>
      <c r="H38" s="129"/>
      <c r="I38" s="129"/>
      <c r="J38" s="129"/>
      <c r="K38" s="129"/>
      <c r="L38" s="129"/>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29"/>
      <c r="H39" s="129"/>
      <c r="I39" s="129"/>
      <c r="J39" s="129"/>
      <c r="K39" s="129"/>
      <c r="L39" s="129"/>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29"/>
      <c r="H40" s="129"/>
      <c r="I40" s="129"/>
      <c r="J40" s="129"/>
      <c r="K40" s="129"/>
      <c r="L40" s="129"/>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29"/>
      <c r="H41" s="129"/>
      <c r="I41" s="129"/>
      <c r="J41" s="129"/>
      <c r="K41" s="129"/>
      <c r="L41" s="129"/>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29"/>
      <c r="H42" s="129"/>
      <c r="I42" s="129"/>
      <c r="J42" s="129"/>
      <c r="K42" s="129"/>
      <c r="L42" s="129"/>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29"/>
      <c r="H43" s="129"/>
      <c r="I43" s="129"/>
      <c r="J43" s="129"/>
      <c r="K43" s="129"/>
      <c r="L43" s="129"/>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29"/>
      <c r="H44" s="129"/>
      <c r="I44" s="129"/>
      <c r="J44" s="129"/>
      <c r="K44" s="129"/>
      <c r="L44" s="129"/>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29"/>
      <c r="H45" s="129"/>
      <c r="I45" s="129"/>
      <c r="J45" s="129"/>
      <c r="K45" s="129"/>
      <c r="L45" s="129"/>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29"/>
      <c r="H46" s="129"/>
      <c r="I46" s="129"/>
      <c r="J46" s="129"/>
      <c r="K46" s="129"/>
      <c r="L46" s="129"/>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29"/>
      <c r="H47" s="129"/>
      <c r="I47" s="129"/>
      <c r="J47" s="129"/>
      <c r="K47" s="129"/>
      <c r="L47" s="129"/>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29"/>
      <c r="H48" s="129"/>
      <c r="I48" s="129"/>
      <c r="J48" s="129"/>
      <c r="K48" s="129"/>
      <c r="L48" s="129"/>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29"/>
      <c r="H49" s="129"/>
      <c r="I49" s="129"/>
      <c r="J49" s="129"/>
      <c r="K49" s="129"/>
      <c r="L49" s="129"/>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29"/>
      <c r="H50" s="129"/>
      <c r="I50" s="129"/>
      <c r="J50" s="129"/>
      <c r="K50" s="129"/>
      <c r="L50" s="129"/>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29"/>
      <c r="H51" s="129"/>
      <c r="I51" s="129"/>
      <c r="J51" s="129"/>
      <c r="K51" s="129"/>
      <c r="L51" s="129"/>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29"/>
      <c r="H52" s="129"/>
      <c r="I52" s="129"/>
      <c r="J52" s="129"/>
      <c r="K52" s="129"/>
      <c r="L52" s="129"/>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29"/>
      <c r="H53" s="129"/>
      <c r="I53" s="129"/>
      <c r="J53" s="129"/>
      <c r="K53" s="129"/>
      <c r="L53" s="129"/>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29"/>
      <c r="H54" s="129"/>
      <c r="I54" s="129"/>
      <c r="J54" s="129"/>
      <c r="K54" s="129"/>
      <c r="L54" s="129"/>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29"/>
      <c r="H55" s="129"/>
      <c r="I55" s="129"/>
      <c r="J55" s="129"/>
      <c r="K55" s="129"/>
      <c r="L55" s="129"/>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29"/>
      <c r="H56" s="129"/>
      <c r="I56" s="129"/>
      <c r="J56" s="129"/>
      <c r="K56" s="129"/>
      <c r="L56" s="129"/>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29"/>
      <c r="H57" s="129"/>
      <c r="I57" s="129"/>
      <c r="J57" s="129"/>
      <c r="K57" s="129"/>
      <c r="L57" s="129"/>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29"/>
      <c r="H58" s="129"/>
      <c r="I58" s="129"/>
      <c r="J58" s="129"/>
      <c r="K58" s="129"/>
      <c r="L58" s="129"/>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29"/>
      <c r="H59" s="129"/>
      <c r="I59" s="129"/>
      <c r="J59" s="129"/>
      <c r="K59" s="129"/>
      <c r="L59" s="129"/>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29"/>
      <c r="H60" s="129"/>
      <c r="I60" s="129"/>
      <c r="J60" s="129"/>
      <c r="K60" s="129"/>
      <c r="L60" s="129"/>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29"/>
      <c r="H61" s="129"/>
      <c r="I61" s="129"/>
      <c r="J61" s="129"/>
      <c r="K61" s="129"/>
      <c r="L61" s="129"/>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29"/>
      <c r="H62" s="129"/>
      <c r="I62" s="129"/>
      <c r="J62" s="129"/>
      <c r="K62" s="129"/>
      <c r="L62" s="129"/>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29"/>
      <c r="H63" s="129"/>
      <c r="I63" s="129"/>
      <c r="J63" s="129"/>
      <c r="K63" s="129"/>
      <c r="L63" s="129"/>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29"/>
      <c r="H64" s="129"/>
      <c r="I64" s="129"/>
      <c r="J64" s="129"/>
      <c r="K64" s="129"/>
      <c r="L64" s="129"/>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29"/>
      <c r="H65" s="129"/>
      <c r="I65" s="129"/>
      <c r="J65" s="129"/>
      <c r="K65" s="129"/>
      <c r="L65" s="129"/>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29"/>
      <c r="H66" s="129"/>
      <c r="I66" s="129"/>
      <c r="J66" s="129"/>
      <c r="K66" s="129"/>
      <c r="L66" s="129"/>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29"/>
      <c r="H67" s="129"/>
      <c r="I67" s="129"/>
      <c r="J67" s="129"/>
      <c r="K67" s="129"/>
      <c r="L67" s="129"/>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29"/>
      <c r="H68" s="129"/>
      <c r="I68" s="129"/>
      <c r="J68" s="129"/>
      <c r="K68" s="129"/>
      <c r="L68" s="129"/>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29"/>
      <c r="H69" s="129"/>
      <c r="I69" s="129"/>
      <c r="J69" s="129"/>
      <c r="K69" s="129"/>
      <c r="L69" s="129"/>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29"/>
      <c r="H70" s="129"/>
      <c r="I70" s="129"/>
      <c r="J70" s="129"/>
      <c r="K70" s="129"/>
      <c r="L70" s="129"/>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29"/>
      <c r="H71" s="129"/>
      <c r="I71" s="129"/>
      <c r="J71" s="129"/>
      <c r="K71" s="129"/>
      <c r="L71" s="129"/>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29"/>
      <c r="H72" s="129"/>
      <c r="I72" s="129"/>
      <c r="J72" s="129"/>
      <c r="K72" s="129"/>
      <c r="L72" s="129"/>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29"/>
      <c r="H73" s="129"/>
      <c r="I73" s="129"/>
      <c r="J73" s="129"/>
      <c r="K73" s="129"/>
      <c r="L73" s="129"/>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29"/>
      <c r="H74" s="129"/>
      <c r="I74" s="129"/>
      <c r="J74" s="129"/>
      <c r="K74" s="129"/>
      <c r="L74" s="129"/>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29"/>
      <c r="H75" s="129"/>
      <c r="I75" s="129"/>
      <c r="J75" s="129"/>
      <c r="K75" s="129"/>
      <c r="L75" s="129"/>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29"/>
      <c r="H76" s="129"/>
      <c r="I76" s="129"/>
      <c r="J76" s="129"/>
      <c r="K76" s="129"/>
      <c r="L76" s="129"/>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29"/>
      <c r="H77" s="129"/>
      <c r="I77" s="129"/>
      <c r="J77" s="129"/>
      <c r="K77" s="129"/>
      <c r="L77" s="129"/>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29"/>
      <c r="H78" s="129"/>
      <c r="I78" s="129"/>
      <c r="J78" s="129"/>
      <c r="K78" s="129"/>
      <c r="L78" s="129"/>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29"/>
      <c r="H79" s="129"/>
      <c r="I79" s="129"/>
      <c r="J79" s="129"/>
      <c r="K79" s="129"/>
      <c r="L79" s="129"/>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29"/>
      <c r="H80" s="129"/>
      <c r="I80" s="129"/>
      <c r="J80" s="129"/>
      <c r="K80" s="129"/>
      <c r="L80" s="129"/>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29"/>
      <c r="H81" s="129"/>
      <c r="I81" s="129"/>
      <c r="J81" s="129"/>
      <c r="K81" s="129"/>
      <c r="L81" s="129"/>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29"/>
      <c r="H82" s="129"/>
      <c r="I82" s="129"/>
      <c r="J82" s="129"/>
      <c r="K82" s="129"/>
      <c r="L82" s="129"/>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29"/>
      <c r="H83" s="129"/>
      <c r="I83" s="129"/>
      <c r="J83" s="129"/>
      <c r="K83" s="129"/>
      <c r="L83" s="129"/>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29"/>
      <c r="H84" s="129"/>
      <c r="I84" s="129"/>
      <c r="J84" s="129"/>
      <c r="K84" s="129"/>
      <c r="L84" s="129"/>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29"/>
      <c r="H85" s="129"/>
      <c r="I85" s="129"/>
      <c r="J85" s="129"/>
      <c r="K85" s="129"/>
      <c r="L85" s="129"/>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29"/>
      <c r="H86" s="129"/>
      <c r="I86" s="129"/>
      <c r="J86" s="129"/>
      <c r="K86" s="129"/>
      <c r="L86" s="129"/>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29"/>
      <c r="H87" s="129"/>
      <c r="I87" s="129"/>
      <c r="J87" s="129"/>
      <c r="K87" s="129"/>
      <c r="L87" s="129"/>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29"/>
      <c r="H88" s="129"/>
      <c r="I88" s="129"/>
      <c r="J88" s="129"/>
      <c r="K88" s="129"/>
      <c r="L88" s="129"/>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29"/>
      <c r="H89" s="129"/>
      <c r="I89" s="129"/>
      <c r="J89" s="129"/>
      <c r="K89" s="129"/>
      <c r="L89" s="129"/>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29"/>
      <c r="H90" s="129"/>
      <c r="I90" s="129"/>
      <c r="J90" s="129"/>
      <c r="K90" s="129"/>
      <c r="L90" s="129"/>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29"/>
      <c r="H91" s="129"/>
      <c r="I91" s="129"/>
      <c r="J91" s="129"/>
      <c r="K91" s="129"/>
      <c r="L91" s="129"/>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29"/>
      <c r="H92" s="129"/>
      <c r="I92" s="129"/>
      <c r="J92" s="129"/>
      <c r="K92" s="129"/>
      <c r="L92" s="129"/>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29"/>
      <c r="H93" s="129"/>
      <c r="I93" s="129"/>
      <c r="J93" s="129"/>
      <c r="K93" s="129"/>
      <c r="L93" s="129"/>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29"/>
      <c r="H94" s="129"/>
      <c r="I94" s="129"/>
      <c r="J94" s="129"/>
      <c r="K94" s="129"/>
      <c r="L94" s="129"/>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29"/>
      <c r="H95" s="129"/>
      <c r="I95" s="129"/>
      <c r="J95" s="129"/>
      <c r="K95" s="129"/>
      <c r="L95" s="129"/>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29"/>
      <c r="H96" s="129"/>
      <c r="I96" s="129"/>
      <c r="J96" s="129"/>
      <c r="K96" s="129"/>
      <c r="L96" s="129"/>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29"/>
      <c r="H97" s="129"/>
      <c r="I97" s="129"/>
      <c r="J97" s="129"/>
      <c r="K97" s="129"/>
      <c r="L97" s="129"/>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29"/>
      <c r="H98" s="129"/>
      <c r="I98" s="129"/>
      <c r="J98" s="129"/>
      <c r="K98" s="129"/>
      <c r="L98" s="129"/>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29"/>
      <c r="H99" s="129"/>
      <c r="I99" s="129"/>
      <c r="J99" s="129"/>
      <c r="K99" s="129"/>
      <c r="L99" s="129"/>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29"/>
      <c r="H100" s="129"/>
      <c r="I100" s="129"/>
      <c r="J100" s="129"/>
      <c r="K100" s="129"/>
      <c r="L100" s="129"/>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29"/>
      <c r="H101" s="129"/>
      <c r="I101" s="129"/>
      <c r="J101" s="129"/>
      <c r="K101" s="129"/>
      <c r="L101" s="129"/>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29"/>
      <c r="H102" s="129"/>
      <c r="I102" s="129"/>
      <c r="J102" s="129"/>
      <c r="K102" s="129"/>
      <c r="L102" s="129"/>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29"/>
      <c r="H103" s="129"/>
      <c r="I103" s="129"/>
      <c r="J103" s="129"/>
      <c r="K103" s="129"/>
      <c r="L103" s="129"/>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29"/>
      <c r="H104" s="129"/>
      <c r="I104" s="129"/>
      <c r="J104" s="129"/>
      <c r="K104" s="129"/>
      <c r="L104" s="129"/>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29"/>
      <c r="H105" s="129"/>
      <c r="I105" s="129"/>
      <c r="J105" s="129"/>
      <c r="K105" s="129"/>
      <c r="L105" s="129"/>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29"/>
      <c r="H106" s="129"/>
      <c r="I106" s="129"/>
      <c r="J106" s="129"/>
      <c r="K106" s="129"/>
      <c r="L106" s="129"/>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29"/>
      <c r="H107" s="129"/>
      <c r="I107" s="129"/>
      <c r="J107" s="129"/>
      <c r="K107" s="129"/>
      <c r="L107" s="129"/>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29"/>
      <c r="H108" s="129"/>
      <c r="I108" s="129"/>
      <c r="J108" s="129"/>
      <c r="K108" s="129"/>
      <c r="L108" s="129"/>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29"/>
      <c r="H109" s="129"/>
      <c r="I109" s="129"/>
      <c r="J109" s="129"/>
      <c r="K109" s="129"/>
      <c r="L109" s="129"/>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29"/>
      <c r="H110" s="129"/>
      <c r="I110" s="129"/>
      <c r="J110" s="129"/>
      <c r="K110" s="129"/>
      <c r="L110" s="129"/>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29"/>
      <c r="H111" s="129"/>
      <c r="I111" s="129"/>
      <c r="J111" s="129"/>
      <c r="K111" s="129"/>
      <c r="L111" s="129"/>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29"/>
      <c r="H112" s="129"/>
      <c r="I112" s="129"/>
      <c r="J112" s="129"/>
      <c r="K112" s="129"/>
      <c r="L112" s="129"/>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29"/>
      <c r="H113" s="129"/>
      <c r="I113" s="129"/>
      <c r="J113" s="129"/>
      <c r="K113" s="129"/>
      <c r="L113" s="129"/>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29"/>
      <c r="H114" s="129"/>
      <c r="I114" s="129"/>
      <c r="J114" s="129"/>
      <c r="K114" s="129"/>
      <c r="L114" s="129"/>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29"/>
      <c r="H115" s="129"/>
      <c r="I115" s="129"/>
      <c r="J115" s="129"/>
      <c r="K115" s="129"/>
      <c r="L115" s="129"/>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29"/>
      <c r="H116" s="129"/>
      <c r="I116" s="129"/>
      <c r="J116" s="129"/>
      <c r="K116" s="129"/>
      <c r="L116" s="129"/>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29"/>
      <c r="H117" s="129"/>
      <c r="I117" s="129"/>
      <c r="J117" s="129"/>
      <c r="K117" s="129"/>
      <c r="L117" s="129"/>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29"/>
      <c r="H118" s="129"/>
      <c r="I118" s="129"/>
      <c r="J118" s="129"/>
      <c r="K118" s="129"/>
      <c r="L118" s="129"/>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29"/>
      <c r="H119" s="129"/>
      <c r="I119" s="129"/>
      <c r="J119" s="129"/>
      <c r="K119" s="129"/>
      <c r="L119" s="129"/>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29"/>
      <c r="H120" s="129"/>
      <c r="I120" s="129"/>
      <c r="J120" s="129"/>
      <c r="K120" s="129"/>
      <c r="L120" s="129"/>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29"/>
      <c r="H121" s="129"/>
      <c r="I121" s="129"/>
      <c r="J121" s="129"/>
      <c r="K121" s="129"/>
      <c r="L121" s="129"/>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29"/>
      <c r="H122" s="129"/>
      <c r="I122" s="129"/>
      <c r="J122" s="129"/>
      <c r="K122" s="129"/>
      <c r="L122" s="129"/>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29"/>
      <c r="H123" s="129"/>
      <c r="I123" s="129"/>
      <c r="J123" s="129"/>
      <c r="K123" s="129"/>
      <c r="L123" s="129"/>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29"/>
      <c r="H124" s="129"/>
      <c r="I124" s="129"/>
      <c r="J124" s="129"/>
      <c r="K124" s="129"/>
      <c r="L124" s="129"/>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29"/>
      <c r="H125" s="129"/>
      <c r="I125" s="129"/>
      <c r="J125" s="129"/>
      <c r="K125" s="129"/>
      <c r="L125" s="129"/>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29"/>
      <c r="H126" s="129"/>
      <c r="I126" s="129"/>
      <c r="J126" s="129"/>
      <c r="K126" s="129"/>
      <c r="L126" s="129"/>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29"/>
      <c r="H127" s="129"/>
      <c r="I127" s="129"/>
      <c r="J127" s="129"/>
      <c r="K127" s="129"/>
      <c r="L127" s="129"/>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29"/>
      <c r="H128" s="129"/>
      <c r="I128" s="129"/>
      <c r="J128" s="129"/>
      <c r="K128" s="129"/>
      <c r="L128" s="129"/>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29"/>
      <c r="H129" s="129"/>
      <c r="I129" s="129"/>
      <c r="J129" s="129"/>
      <c r="K129" s="129"/>
      <c r="L129" s="129"/>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29"/>
      <c r="H130" s="129"/>
      <c r="I130" s="129"/>
      <c r="J130" s="129"/>
      <c r="K130" s="129"/>
      <c r="L130" s="129"/>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29"/>
      <c r="H131" s="129"/>
      <c r="I131" s="129"/>
      <c r="J131" s="129"/>
      <c r="K131" s="129"/>
      <c r="L131" s="129"/>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29"/>
      <c r="H132" s="129"/>
      <c r="I132" s="129"/>
      <c r="J132" s="129"/>
      <c r="K132" s="129"/>
      <c r="L132" s="129"/>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29"/>
      <c r="H133" s="129"/>
      <c r="I133" s="129"/>
      <c r="J133" s="129"/>
      <c r="K133" s="129"/>
      <c r="L133" s="129"/>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29"/>
      <c r="H134" s="129"/>
      <c r="I134" s="129"/>
      <c r="J134" s="129"/>
      <c r="K134" s="129"/>
      <c r="L134" s="129"/>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29"/>
      <c r="H135" s="129"/>
      <c r="I135" s="129"/>
      <c r="J135" s="129"/>
      <c r="K135" s="129"/>
      <c r="L135" s="129"/>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29"/>
      <c r="H136" s="129"/>
      <c r="I136" s="129"/>
      <c r="J136" s="129"/>
      <c r="K136" s="129"/>
      <c r="L136" s="129"/>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29"/>
      <c r="H137" s="129"/>
      <c r="I137" s="129"/>
      <c r="J137" s="129"/>
      <c r="K137" s="129"/>
      <c r="L137" s="129"/>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29"/>
      <c r="H138" s="129"/>
      <c r="I138" s="129"/>
      <c r="J138" s="129"/>
      <c r="K138" s="129"/>
      <c r="L138" s="129"/>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29"/>
      <c r="H139" s="129"/>
      <c r="I139" s="129"/>
      <c r="J139" s="129"/>
      <c r="K139" s="129"/>
      <c r="L139" s="129"/>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29"/>
      <c r="H140" s="129"/>
      <c r="I140" s="129"/>
      <c r="J140" s="129"/>
      <c r="K140" s="129"/>
      <c r="L140" s="129"/>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29"/>
      <c r="H141" s="129"/>
      <c r="I141" s="129"/>
      <c r="J141" s="129"/>
      <c r="K141" s="129"/>
      <c r="L141" s="129"/>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29"/>
      <c r="H142" s="129"/>
      <c r="I142" s="129"/>
      <c r="J142" s="129"/>
      <c r="K142" s="129"/>
      <c r="L142" s="129"/>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29"/>
      <c r="H143" s="129"/>
      <c r="I143" s="129"/>
      <c r="J143" s="129"/>
      <c r="K143" s="129"/>
      <c r="L143" s="129"/>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29"/>
      <c r="H144" s="129"/>
      <c r="I144" s="129"/>
      <c r="J144" s="129"/>
      <c r="K144" s="129"/>
      <c r="L144" s="129"/>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29"/>
      <c r="H145" s="129"/>
      <c r="I145" s="129"/>
      <c r="J145" s="129"/>
      <c r="K145" s="129"/>
      <c r="L145" s="129"/>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29"/>
      <c r="H146" s="129"/>
      <c r="I146" s="129"/>
      <c r="J146" s="129"/>
      <c r="K146" s="129"/>
      <c r="L146" s="129"/>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29"/>
      <c r="H147" s="129"/>
      <c r="I147" s="129"/>
      <c r="J147" s="129"/>
      <c r="K147" s="129"/>
      <c r="L147" s="129"/>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29"/>
      <c r="H148" s="129"/>
      <c r="I148" s="129"/>
      <c r="J148" s="129"/>
      <c r="K148" s="129"/>
      <c r="L148" s="129"/>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29"/>
      <c r="H149" s="129"/>
      <c r="I149" s="129"/>
      <c r="J149" s="129"/>
      <c r="K149" s="129"/>
      <c r="L149" s="129"/>
      <c r="N149" s="41">
        <v>2.4794999999999998</v>
      </c>
      <c r="O149" s="41">
        <v>1.8371</v>
      </c>
    </row>
    <row r="150" spans="1:17" hidden="1" x14ac:dyDescent="0.2">
      <c r="A150" s="39"/>
      <c r="B150" s="40">
        <v>39000</v>
      </c>
      <c r="C150" s="41">
        <v>2.4424000000000001</v>
      </c>
      <c r="D150" s="41">
        <v>1.8368</v>
      </c>
      <c r="E150" s="42"/>
      <c r="F150" s="41"/>
      <c r="G150" s="129"/>
      <c r="H150" s="129"/>
      <c r="I150" s="129"/>
      <c r="J150" s="129"/>
      <c r="K150" s="129"/>
      <c r="L150" s="129"/>
      <c r="N150" s="41">
        <v>2.5204</v>
      </c>
      <c r="O150" s="41">
        <v>1.8777999999999999</v>
      </c>
    </row>
    <row r="151" spans="1:17" hidden="1" x14ac:dyDescent="0.2">
      <c r="A151" s="39"/>
      <c r="B151" s="40">
        <v>39007</v>
      </c>
      <c r="C151" s="41">
        <v>2.4958</v>
      </c>
      <c r="D151" s="41">
        <v>1.8897999999999999</v>
      </c>
      <c r="E151" s="42"/>
      <c r="F151" s="41"/>
      <c r="G151" s="129"/>
      <c r="H151" s="129"/>
      <c r="I151" s="129"/>
      <c r="J151" s="129"/>
      <c r="K151" s="129"/>
      <c r="L151" s="129"/>
      <c r="N151" s="41">
        <v>2.5792999999999999</v>
      </c>
      <c r="O151" s="41">
        <v>1.9363999999999999</v>
      </c>
    </row>
    <row r="152" spans="1:17" hidden="1" x14ac:dyDescent="0.2">
      <c r="A152" s="39"/>
      <c r="B152" s="40">
        <v>39014</v>
      </c>
      <c r="C152" s="41">
        <v>2.4540000000000002</v>
      </c>
      <c r="D152" s="41">
        <v>1.8483000000000001</v>
      </c>
      <c r="E152" s="42"/>
      <c r="F152" s="41"/>
      <c r="G152" s="129"/>
      <c r="H152" s="129"/>
      <c r="I152" s="129"/>
      <c r="J152" s="129"/>
      <c r="K152" s="129"/>
      <c r="L152" s="129"/>
      <c r="N152" s="41">
        <v>2.5859999999999999</v>
      </c>
      <c r="O152" s="41">
        <v>1.9430000000000001</v>
      </c>
    </row>
    <row r="153" spans="1:17" hidden="1" x14ac:dyDescent="0.2">
      <c r="A153" s="39"/>
      <c r="B153" s="40">
        <v>39021</v>
      </c>
      <c r="C153" s="41">
        <v>2.4941</v>
      </c>
      <c r="D153" s="41">
        <v>1.8880999999999999</v>
      </c>
      <c r="E153" s="42"/>
      <c r="F153" s="41"/>
      <c r="G153" s="129"/>
      <c r="H153" s="129"/>
      <c r="I153" s="129"/>
      <c r="J153" s="129"/>
      <c r="K153" s="129"/>
      <c r="L153" s="129"/>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29"/>
      <c r="H154" s="129"/>
      <c r="I154" s="129"/>
      <c r="J154" s="129"/>
      <c r="K154" s="129"/>
      <c r="L154" s="129"/>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29"/>
      <c r="H155" s="129"/>
      <c r="I155" s="129"/>
      <c r="J155" s="129"/>
      <c r="K155" s="129"/>
      <c r="L155" s="129"/>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29"/>
      <c r="H156" s="129"/>
      <c r="I156" s="129"/>
      <c r="J156" s="129"/>
      <c r="K156" s="129"/>
      <c r="L156" s="129"/>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29"/>
      <c r="H157" s="129"/>
      <c r="I157" s="129"/>
      <c r="J157" s="129"/>
      <c r="K157" s="129"/>
      <c r="L157" s="129"/>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29"/>
      <c r="H158" s="129"/>
      <c r="I158" s="129"/>
      <c r="J158" s="129"/>
      <c r="K158" s="129"/>
      <c r="L158" s="129"/>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29"/>
      <c r="H159" s="129"/>
      <c r="I159" s="129"/>
      <c r="J159" s="129"/>
      <c r="K159" s="129"/>
      <c r="L159" s="129"/>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29"/>
      <c r="H160" s="129"/>
      <c r="I160" s="129"/>
      <c r="J160" s="129"/>
      <c r="K160" s="129"/>
      <c r="L160" s="129"/>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29"/>
      <c r="H161" s="129"/>
      <c r="I161" s="129"/>
      <c r="J161" s="129"/>
      <c r="K161" s="129"/>
      <c r="L161" s="129"/>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6">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6">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6">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6">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7">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30">
        <f>D632</f>
        <v>2.3029999999999999</v>
      </c>
      <c r="D632" s="130">
        <f>+'Weekly OPIS Data'!D492</f>
        <v>2.3029999999999999</v>
      </c>
      <c r="N632" s="130">
        <f>O632</f>
        <v>2.3029999999999999</v>
      </c>
      <c r="O632" s="39">
        <f>+'Weekly OPIS Data'!F492</f>
        <v>2.3029999999999999</v>
      </c>
    </row>
    <row r="633" spans="1:15" x14ac:dyDescent="0.2">
      <c r="A633" s="39"/>
      <c r="B633" s="43">
        <v>42381</v>
      </c>
      <c r="C633" s="130">
        <f t="shared" ref="C633:C696" si="11">D633</f>
        <v>2.258</v>
      </c>
      <c r="D633" s="130">
        <f>+'Weekly OPIS Data'!D493</f>
        <v>2.258</v>
      </c>
      <c r="N633" s="130">
        <f t="shared" ref="N633:N696" si="12">O633</f>
        <v>2.258</v>
      </c>
      <c r="O633" s="39">
        <f>+'Weekly OPIS Data'!F493</f>
        <v>2.258</v>
      </c>
    </row>
    <row r="634" spans="1:15" x14ac:dyDescent="0.2">
      <c r="A634" s="39"/>
      <c r="B634" s="43">
        <v>42388</v>
      </c>
      <c r="C634" s="130">
        <f t="shared" si="11"/>
        <v>2.198</v>
      </c>
      <c r="D634" s="130">
        <f>+'Weekly OPIS Data'!D494</f>
        <v>2.198</v>
      </c>
      <c r="N634" s="130">
        <f t="shared" si="12"/>
        <v>2.198</v>
      </c>
      <c r="O634" s="39">
        <f>+'Weekly OPIS Data'!F494</f>
        <v>2.198</v>
      </c>
    </row>
    <row r="635" spans="1:15" x14ac:dyDescent="0.2">
      <c r="A635" s="39"/>
      <c r="B635" s="43">
        <v>42395</v>
      </c>
      <c r="C635" s="130">
        <f t="shared" si="11"/>
        <v>2.16</v>
      </c>
      <c r="D635" s="130">
        <f>+'Weekly OPIS Data'!D495</f>
        <v>2.16</v>
      </c>
      <c r="N635" s="130">
        <f t="shared" si="12"/>
        <v>2.16</v>
      </c>
      <c r="O635" s="39">
        <f>+'Weekly OPIS Data'!F495</f>
        <v>2.16</v>
      </c>
    </row>
    <row r="636" spans="1:15" x14ac:dyDescent="0.2">
      <c r="A636" s="39"/>
      <c r="B636" s="43">
        <v>42402</v>
      </c>
      <c r="C636" s="130">
        <f t="shared" si="11"/>
        <v>2.117</v>
      </c>
      <c r="D636" s="130">
        <f>+'Weekly OPIS Data'!D496</f>
        <v>2.117</v>
      </c>
      <c r="N636" s="130">
        <f t="shared" si="12"/>
        <v>2.117</v>
      </c>
      <c r="O636" s="39">
        <f>+'Weekly OPIS Data'!F496</f>
        <v>2.117</v>
      </c>
    </row>
    <row r="637" spans="1:15" x14ac:dyDescent="0.2">
      <c r="A637" s="39"/>
      <c r="B637" s="43">
        <v>42409</v>
      </c>
      <c r="C637" s="130">
        <f t="shared" si="11"/>
        <v>2.073</v>
      </c>
      <c r="D637" s="130">
        <f>+'Weekly OPIS Data'!D497</f>
        <v>2.073</v>
      </c>
      <c r="N637" s="130">
        <f t="shared" si="12"/>
        <v>2.073</v>
      </c>
      <c r="O637" s="39">
        <f>+'Weekly OPIS Data'!F497</f>
        <v>2.073</v>
      </c>
    </row>
    <row r="638" spans="1:15" x14ac:dyDescent="0.2">
      <c r="A638" s="39"/>
      <c r="B638" s="43">
        <v>42416</v>
      </c>
      <c r="C638" s="130">
        <f t="shared" si="11"/>
        <v>2.0430000000000001</v>
      </c>
      <c r="D638" s="130">
        <f>+'Weekly OPIS Data'!D498</f>
        <v>2.0430000000000001</v>
      </c>
      <c r="N638" s="130">
        <f t="shared" si="12"/>
        <v>2.0430000000000001</v>
      </c>
      <c r="O638" s="39">
        <f>+'Weekly OPIS Data'!F498</f>
        <v>2.0430000000000001</v>
      </c>
    </row>
    <row r="639" spans="1:15" x14ac:dyDescent="0.2">
      <c r="A639" s="39"/>
      <c r="B639" s="43">
        <v>42423</v>
      </c>
      <c r="C639" s="130">
        <f t="shared" si="11"/>
        <v>2.0499999999999998</v>
      </c>
      <c r="D639" s="130">
        <f>+'Weekly OPIS Data'!D499</f>
        <v>2.0499999999999998</v>
      </c>
      <c r="N639" s="130">
        <f t="shared" si="12"/>
        <v>2.0499999999999998</v>
      </c>
      <c r="O639" s="39">
        <f>+'Weekly OPIS Data'!F499</f>
        <v>2.0499999999999998</v>
      </c>
    </row>
    <row r="640" spans="1:15" x14ac:dyDescent="0.2">
      <c r="A640" s="39"/>
      <c r="B640" s="43">
        <v>42430</v>
      </c>
      <c r="C640" s="130">
        <f t="shared" si="11"/>
        <v>2.0539999999999998</v>
      </c>
      <c r="D640" s="130">
        <f>+'Weekly OPIS Data'!D500</f>
        <v>2.0539999999999998</v>
      </c>
      <c r="N640" s="130">
        <f t="shared" si="12"/>
        <v>2.0539999999999998</v>
      </c>
      <c r="O640" s="39">
        <f>+'Weekly OPIS Data'!F500</f>
        <v>2.0539999999999998</v>
      </c>
    </row>
    <row r="641" spans="1:15" x14ac:dyDescent="0.2">
      <c r="A641" s="39"/>
      <c r="B641" s="43">
        <v>42437</v>
      </c>
      <c r="C641" s="130">
        <f t="shared" si="11"/>
        <v>2.097</v>
      </c>
      <c r="D641" s="130">
        <f>+'Weekly OPIS Data'!D501</f>
        <v>2.097</v>
      </c>
      <c r="N641" s="130">
        <f t="shared" si="12"/>
        <v>2.097</v>
      </c>
      <c r="O641" s="39">
        <f>+'Weekly OPIS Data'!F501</f>
        <v>2.097</v>
      </c>
    </row>
    <row r="642" spans="1:15" x14ac:dyDescent="0.2">
      <c r="A642" s="39"/>
      <c r="B642" s="43">
        <v>42444</v>
      </c>
      <c r="C642" s="130">
        <f t="shared" si="11"/>
        <v>2.153</v>
      </c>
      <c r="D642" s="130">
        <f>+'Weekly OPIS Data'!D502</f>
        <v>2.153</v>
      </c>
      <c r="N642" s="130">
        <f t="shared" si="12"/>
        <v>2.153</v>
      </c>
      <c r="O642" s="39">
        <f>+'Weekly OPIS Data'!F502</f>
        <v>2.153</v>
      </c>
    </row>
    <row r="643" spans="1:15" x14ac:dyDescent="0.2">
      <c r="A643" s="39"/>
      <c r="B643" s="43">
        <v>42451</v>
      </c>
      <c r="C643" s="130">
        <f t="shared" si="11"/>
        <v>2.1789999999999998</v>
      </c>
      <c r="D643" s="130">
        <f>+'Weekly OPIS Data'!D503</f>
        <v>2.1789999999999998</v>
      </c>
      <c r="N643" s="130">
        <f t="shared" si="12"/>
        <v>2.1789999999999998</v>
      </c>
      <c r="O643" s="39">
        <f>+'Weekly OPIS Data'!F503</f>
        <v>2.1789999999999998</v>
      </c>
    </row>
    <row r="644" spans="1:15" x14ac:dyDescent="0.2">
      <c r="A644" s="39"/>
      <c r="B644" s="43">
        <v>42458</v>
      </c>
      <c r="C644" s="130">
        <f t="shared" si="11"/>
        <v>2.177</v>
      </c>
      <c r="D644" s="130">
        <f>+'Weekly OPIS Data'!D504</f>
        <v>2.177</v>
      </c>
      <c r="N644" s="130">
        <f t="shared" si="12"/>
        <v>2.177</v>
      </c>
      <c r="O644" s="39">
        <f>+'Weekly OPIS Data'!F504</f>
        <v>2.177</v>
      </c>
    </row>
    <row r="645" spans="1:15" x14ac:dyDescent="0.2">
      <c r="A645" s="39"/>
      <c r="B645" s="43">
        <v>42465</v>
      </c>
      <c r="C645" s="130">
        <f t="shared" si="11"/>
        <v>2.1789999999999998</v>
      </c>
      <c r="D645" s="130">
        <f>+'Weekly OPIS Data'!D505</f>
        <v>2.1789999999999998</v>
      </c>
      <c r="N645" s="130">
        <f t="shared" si="12"/>
        <v>2.1789999999999998</v>
      </c>
      <c r="O645" s="39">
        <f>+'Weekly OPIS Data'!F505</f>
        <v>2.1789999999999998</v>
      </c>
    </row>
    <row r="646" spans="1:15" x14ac:dyDescent="0.2">
      <c r="A646" s="39"/>
      <c r="B646" s="43">
        <v>42472</v>
      </c>
      <c r="C646" s="130">
        <f t="shared" si="11"/>
        <v>2.2000000000000002</v>
      </c>
      <c r="D646" s="130">
        <f>+'Weekly OPIS Data'!D506</f>
        <v>2.2000000000000002</v>
      </c>
      <c r="N646" s="130">
        <f t="shared" si="12"/>
        <v>2.2000000000000002</v>
      </c>
      <c r="O646" s="39">
        <f>+'Weekly OPIS Data'!F506</f>
        <v>2.2000000000000002</v>
      </c>
    </row>
    <row r="647" spans="1:15" x14ac:dyDescent="0.2">
      <c r="A647" s="39"/>
      <c r="B647" s="43">
        <v>42479</v>
      </c>
      <c r="C647" s="130">
        <f t="shared" si="11"/>
        <v>2.2509999999999999</v>
      </c>
      <c r="D647" s="130">
        <f>+'Weekly OPIS Data'!D507</f>
        <v>2.2509999999999999</v>
      </c>
      <c r="N647" s="130">
        <f t="shared" si="12"/>
        <v>2.2509999999999999</v>
      </c>
      <c r="O647" s="39">
        <f>+'Weekly OPIS Data'!F507</f>
        <v>2.2509999999999999</v>
      </c>
    </row>
    <row r="648" spans="1:15" x14ac:dyDescent="0.2">
      <c r="A648" s="39"/>
      <c r="B648" s="43">
        <v>42486</v>
      </c>
      <c r="C648" s="130">
        <f t="shared" si="11"/>
        <v>2.282</v>
      </c>
      <c r="D648" s="130">
        <f>+'Weekly OPIS Data'!D508</f>
        <v>2.282</v>
      </c>
      <c r="N648" s="130">
        <f t="shared" si="12"/>
        <v>2.282</v>
      </c>
      <c r="O648" s="39">
        <f>+'Weekly OPIS Data'!F508</f>
        <v>2.282</v>
      </c>
    </row>
    <row r="649" spans="1:15" x14ac:dyDescent="0.2">
      <c r="A649" s="39"/>
      <c r="B649" s="43">
        <v>42493</v>
      </c>
      <c r="C649" s="130">
        <f t="shared" si="11"/>
        <v>2.3570000000000002</v>
      </c>
      <c r="D649" s="130">
        <f>+'Weekly OPIS Data'!D509</f>
        <v>2.3570000000000002</v>
      </c>
      <c r="N649" s="130">
        <f t="shared" si="12"/>
        <v>2.3570000000000002</v>
      </c>
      <c r="O649" s="39">
        <f>+'Weekly OPIS Data'!F509</f>
        <v>2.3570000000000002</v>
      </c>
    </row>
    <row r="650" spans="1:15" x14ac:dyDescent="0.2">
      <c r="A650" s="39"/>
      <c r="B650" s="43">
        <v>42500</v>
      </c>
      <c r="C650" s="130">
        <f t="shared" si="11"/>
        <v>2.3679999999999999</v>
      </c>
      <c r="D650" s="130">
        <f>+'Weekly OPIS Data'!D510</f>
        <v>2.3679999999999999</v>
      </c>
      <c r="N650" s="130">
        <f t="shared" si="12"/>
        <v>2.3679999999999999</v>
      </c>
      <c r="O650" s="39">
        <f>+'Weekly OPIS Data'!F510</f>
        <v>2.3679999999999999</v>
      </c>
    </row>
    <row r="651" spans="1:15" x14ac:dyDescent="0.2">
      <c r="A651" s="39"/>
      <c r="B651" s="43">
        <v>42507</v>
      </c>
      <c r="C651" s="130">
        <f t="shared" si="11"/>
        <v>2.4249999999999998</v>
      </c>
      <c r="D651" s="130">
        <f>+'Weekly OPIS Data'!D511</f>
        <v>2.4249999999999998</v>
      </c>
      <c r="N651" s="130">
        <f t="shared" si="12"/>
        <v>2.4249999999999998</v>
      </c>
      <c r="O651" s="39">
        <f>+'Weekly OPIS Data'!F511</f>
        <v>2.4249999999999998</v>
      </c>
    </row>
    <row r="652" spans="1:15" x14ac:dyDescent="0.2">
      <c r="A652" s="39"/>
      <c r="B652" s="43">
        <v>42514</v>
      </c>
      <c r="C652" s="130">
        <f t="shared" si="11"/>
        <v>2.5019999999999998</v>
      </c>
      <c r="D652" s="130">
        <f>+'Weekly OPIS Data'!D512</f>
        <v>2.5019999999999998</v>
      </c>
      <c r="N652" s="130">
        <f t="shared" si="12"/>
        <v>2.5019999999999998</v>
      </c>
      <c r="O652" s="39">
        <f>+'Weekly OPIS Data'!F512</f>
        <v>2.5019999999999998</v>
      </c>
    </row>
    <row r="653" spans="1:15" x14ac:dyDescent="0.2">
      <c r="A653" s="39"/>
      <c r="B653" s="43">
        <v>42521</v>
      </c>
      <c r="C653" s="130">
        <f t="shared" si="11"/>
        <v>2.5649999999999999</v>
      </c>
      <c r="D653" s="130">
        <f>+'Weekly OPIS Data'!D513</f>
        <v>2.5649999999999999</v>
      </c>
      <c r="N653" s="130">
        <f t="shared" si="12"/>
        <v>2.5649999999999999</v>
      </c>
      <c r="O653" s="39">
        <f>+'Weekly OPIS Data'!F513</f>
        <v>2.5649999999999999</v>
      </c>
    </row>
    <row r="654" spans="1:15" x14ac:dyDescent="0.2">
      <c r="A654" s="39"/>
      <c r="B654" s="43">
        <v>42528</v>
      </c>
      <c r="C654" s="130">
        <f t="shared" si="11"/>
        <v>2.6</v>
      </c>
      <c r="D654" s="130">
        <f>+'Weekly OPIS Data'!D514</f>
        <v>2.6</v>
      </c>
      <c r="N654" s="130">
        <f t="shared" si="12"/>
        <v>2.6</v>
      </c>
      <c r="O654" s="39">
        <f>+'Weekly OPIS Data'!F514</f>
        <v>2.6</v>
      </c>
    </row>
    <row r="655" spans="1:15" x14ac:dyDescent="0.2">
      <c r="A655" s="39"/>
      <c r="B655" s="43">
        <v>42535</v>
      </c>
      <c r="C655" s="130">
        <f t="shared" si="11"/>
        <v>2.61</v>
      </c>
      <c r="D655" s="130">
        <f>+'Weekly OPIS Data'!D515</f>
        <v>2.61</v>
      </c>
      <c r="N655" s="130">
        <f t="shared" si="12"/>
        <v>2.61</v>
      </c>
      <c r="O655" s="39">
        <f>+'Weekly OPIS Data'!F515</f>
        <v>2.61</v>
      </c>
    </row>
    <row r="656" spans="1:15" x14ac:dyDescent="0.2">
      <c r="A656" s="39"/>
      <c r="B656" s="43">
        <v>42542</v>
      </c>
      <c r="C656" s="130">
        <f t="shared" si="11"/>
        <v>2.6059999999999999</v>
      </c>
      <c r="D656" s="130">
        <f>+'Weekly OPIS Data'!D516</f>
        <v>2.6059999999999999</v>
      </c>
      <c r="N656" s="130">
        <f t="shared" si="12"/>
        <v>2.6059999999999999</v>
      </c>
      <c r="O656" s="39">
        <f>+'Weekly OPIS Data'!F516</f>
        <v>2.6059999999999999</v>
      </c>
    </row>
    <row r="657" spans="1:15" x14ac:dyDescent="0.2">
      <c r="A657" s="39"/>
      <c r="B657" s="43">
        <v>42549</v>
      </c>
      <c r="C657" s="130">
        <f t="shared" si="11"/>
        <v>2.6</v>
      </c>
      <c r="D657" s="130">
        <f>+'Weekly OPIS Data'!D517</f>
        <v>2.6</v>
      </c>
      <c r="N657" s="130">
        <f t="shared" si="12"/>
        <v>2.6</v>
      </c>
      <c r="O657" s="39">
        <f>+'Weekly OPIS Data'!F517</f>
        <v>2.6</v>
      </c>
    </row>
    <row r="658" spans="1:15" x14ac:dyDescent="0.2">
      <c r="A658" s="39"/>
      <c r="B658" s="43">
        <v>42556</v>
      </c>
      <c r="C658" s="130">
        <f t="shared" si="11"/>
        <v>2.5990000000000002</v>
      </c>
      <c r="D658" s="130">
        <f>+'Weekly OPIS Data'!D518</f>
        <v>2.5990000000000002</v>
      </c>
      <c r="N658" s="130">
        <f t="shared" si="12"/>
        <v>2.5990000000000002</v>
      </c>
      <c r="O658" s="39">
        <f>+'Weekly OPIS Data'!F518</f>
        <v>2.5990000000000002</v>
      </c>
    </row>
    <row r="659" spans="1:15" x14ac:dyDescent="0.2">
      <c r="A659" s="39"/>
      <c r="B659" s="43">
        <v>42563</v>
      </c>
      <c r="C659" s="130">
        <f t="shared" si="11"/>
        <v>2.5960000000000001</v>
      </c>
      <c r="D659" s="130">
        <f>+'Weekly OPIS Data'!D519</f>
        <v>2.5960000000000001</v>
      </c>
      <c r="N659" s="130">
        <f t="shared" si="12"/>
        <v>2.5960000000000001</v>
      </c>
      <c r="O659" s="39">
        <f>+'Weekly OPIS Data'!F519</f>
        <v>2.5960000000000001</v>
      </c>
    </row>
    <row r="660" spans="1:15" x14ac:dyDescent="0.2">
      <c r="A660" s="39"/>
      <c r="B660" s="43">
        <v>42570</v>
      </c>
      <c r="C660" s="130">
        <f t="shared" si="11"/>
        <v>2.569</v>
      </c>
      <c r="D660" s="130">
        <f>+'Weekly OPIS Data'!D520</f>
        <v>2.569</v>
      </c>
      <c r="N660" s="130">
        <f t="shared" si="12"/>
        <v>2.569</v>
      </c>
      <c r="O660" s="39">
        <f>+'Weekly OPIS Data'!F520</f>
        <v>2.569</v>
      </c>
    </row>
    <row r="661" spans="1:15" x14ac:dyDescent="0.2">
      <c r="A661" s="39"/>
      <c r="B661" s="43">
        <v>42577</v>
      </c>
      <c r="C661" s="130">
        <f t="shared" si="11"/>
        <v>2.536</v>
      </c>
      <c r="D661" s="130">
        <f>+'Weekly OPIS Data'!D521</f>
        <v>2.536</v>
      </c>
      <c r="N661" s="130">
        <f t="shared" si="12"/>
        <v>2.536</v>
      </c>
      <c r="O661" s="39">
        <f>+'Weekly OPIS Data'!F521</f>
        <v>2.536</v>
      </c>
    </row>
    <row r="662" spans="1:15" x14ac:dyDescent="0.2">
      <c r="A662" s="39"/>
      <c r="B662" s="43">
        <v>42584</v>
      </c>
      <c r="C662" s="130">
        <f t="shared" si="11"/>
        <v>2.492</v>
      </c>
      <c r="D662" s="130">
        <f>+'Weekly OPIS Data'!D522</f>
        <v>2.492</v>
      </c>
      <c r="N662" s="130">
        <f t="shared" si="12"/>
        <v>2.492</v>
      </c>
      <c r="O662" s="39">
        <f>+'Weekly OPIS Data'!F522</f>
        <v>2.492</v>
      </c>
    </row>
    <row r="663" spans="1:15" x14ac:dyDescent="0.2">
      <c r="A663" s="39"/>
      <c r="B663" s="43">
        <v>42591</v>
      </c>
      <c r="C663" s="130">
        <f t="shared" si="11"/>
        <v>2.4540000000000002</v>
      </c>
      <c r="D663" s="130">
        <f>+'Weekly OPIS Data'!D523</f>
        <v>2.4540000000000002</v>
      </c>
      <c r="N663" s="130">
        <f t="shared" si="12"/>
        <v>2.4540000000000002</v>
      </c>
      <c r="O663" s="39">
        <f>+'Weekly OPIS Data'!F523</f>
        <v>2.4540000000000002</v>
      </c>
    </row>
    <row r="664" spans="1:15" x14ac:dyDescent="0.2">
      <c r="A664" s="39"/>
      <c r="B664" s="43">
        <v>42598</v>
      </c>
      <c r="C664" s="130">
        <f t="shared" si="11"/>
        <v>2.4409999999999998</v>
      </c>
      <c r="D664" s="130">
        <f>+'Weekly OPIS Data'!D524</f>
        <v>2.4409999999999998</v>
      </c>
      <c r="N664" s="130">
        <f t="shared" si="12"/>
        <v>2.4409999999999998</v>
      </c>
      <c r="O664" s="39">
        <f>+'Weekly OPIS Data'!F524</f>
        <v>2.4409999999999998</v>
      </c>
    </row>
    <row r="665" spans="1:15" x14ac:dyDescent="0.2">
      <c r="A665" s="39"/>
      <c r="B665" s="43">
        <v>42605</v>
      </c>
      <c r="C665" s="130">
        <f t="shared" si="11"/>
        <v>2.4980000000000002</v>
      </c>
      <c r="D665" s="130">
        <f>+'Weekly OPIS Data'!D525</f>
        <v>2.4980000000000002</v>
      </c>
      <c r="N665" s="130">
        <f t="shared" si="12"/>
        <v>2.4980000000000002</v>
      </c>
      <c r="O665" s="39">
        <f>+'Weekly OPIS Data'!F525</f>
        <v>2.4980000000000002</v>
      </c>
    </row>
    <row r="666" spans="1:15" x14ac:dyDescent="0.2">
      <c r="A666" s="39"/>
      <c r="B666" s="43">
        <v>42612</v>
      </c>
      <c r="C666" s="130">
        <f t="shared" si="11"/>
        <v>2.5550000000000002</v>
      </c>
      <c r="D666" s="130">
        <f>+'Weekly OPIS Data'!D526</f>
        <v>2.5550000000000002</v>
      </c>
      <c r="N666" s="130">
        <f t="shared" si="12"/>
        <v>2.5550000000000002</v>
      </c>
      <c r="O666" s="39">
        <f>+'Weekly OPIS Data'!F526</f>
        <v>2.5550000000000002</v>
      </c>
    </row>
    <row r="667" spans="1:15" x14ac:dyDescent="0.2">
      <c r="A667" s="39"/>
      <c r="B667" s="43">
        <v>42619</v>
      </c>
      <c r="C667" s="130">
        <f t="shared" si="11"/>
        <v>2.5630000000000002</v>
      </c>
      <c r="D667" s="130">
        <f>+'Weekly OPIS Data'!D527</f>
        <v>2.5630000000000002</v>
      </c>
      <c r="N667" s="130">
        <f t="shared" si="12"/>
        <v>2.5630000000000002</v>
      </c>
      <c r="O667" s="39">
        <f>+'Weekly OPIS Data'!F527</f>
        <v>2.5630000000000002</v>
      </c>
    </row>
    <row r="668" spans="1:15" x14ac:dyDescent="0.2">
      <c r="A668" s="39"/>
      <c r="B668" s="43">
        <v>42626</v>
      </c>
      <c r="C668" s="130">
        <f t="shared" si="11"/>
        <v>2.5529999999999999</v>
      </c>
      <c r="D668" s="130">
        <f>+'Weekly OPIS Data'!D528</f>
        <v>2.5529999999999999</v>
      </c>
      <c r="N668" s="130">
        <f t="shared" si="12"/>
        <v>2.5529999999999999</v>
      </c>
      <c r="O668" s="39">
        <f>+'Weekly OPIS Data'!F528</f>
        <v>2.5529999999999999</v>
      </c>
    </row>
    <row r="669" spans="1:15" x14ac:dyDescent="0.2">
      <c r="A669" s="39"/>
      <c r="B669" s="43">
        <v>42633</v>
      </c>
      <c r="C669" s="130">
        <f t="shared" si="11"/>
        <v>2.524</v>
      </c>
      <c r="D669" s="130">
        <f>+'Weekly OPIS Data'!D529</f>
        <v>2.524</v>
      </c>
      <c r="N669" s="130">
        <f t="shared" si="12"/>
        <v>2.524</v>
      </c>
      <c r="O669" s="39">
        <f>+'Weekly OPIS Data'!F529</f>
        <v>2.524</v>
      </c>
    </row>
    <row r="670" spans="1:15" x14ac:dyDescent="0.2">
      <c r="A670" s="39"/>
      <c r="B670" s="43">
        <v>42640</v>
      </c>
      <c r="C670" s="130">
        <f t="shared" si="11"/>
        <v>2.5150000000000001</v>
      </c>
      <c r="D670" s="130">
        <f>+'Weekly OPIS Data'!D530</f>
        <v>2.5150000000000001</v>
      </c>
      <c r="N670" s="130">
        <f t="shared" si="12"/>
        <v>2.5150000000000001</v>
      </c>
      <c r="O670" s="39">
        <f>+'Weekly OPIS Data'!F530</f>
        <v>2.5150000000000001</v>
      </c>
    </row>
    <row r="671" spans="1:15" x14ac:dyDescent="0.2">
      <c r="A671" s="39"/>
      <c r="B671" s="43">
        <v>42647</v>
      </c>
      <c r="C671" s="130">
        <f t="shared" si="11"/>
        <v>2.524</v>
      </c>
      <c r="D671" s="130">
        <f>+'Weekly OPIS Data'!D531</f>
        <v>2.524</v>
      </c>
      <c r="N671" s="130">
        <f t="shared" si="12"/>
        <v>2.524</v>
      </c>
      <c r="O671" s="39">
        <f>+'Weekly OPIS Data'!F531</f>
        <v>2.524</v>
      </c>
    </row>
    <row r="672" spans="1:15" x14ac:dyDescent="0.2">
      <c r="A672" s="39"/>
      <c r="B672" s="43">
        <v>42654</v>
      </c>
      <c r="C672" s="130">
        <f t="shared" si="11"/>
        <v>2.5910000000000002</v>
      </c>
      <c r="D672" s="130">
        <f>+'Weekly OPIS Data'!D532</f>
        <v>2.5910000000000002</v>
      </c>
      <c r="N672" s="130">
        <f t="shared" si="12"/>
        <v>2.5910000000000002</v>
      </c>
      <c r="O672" s="39">
        <f>+'Weekly OPIS Data'!F532</f>
        <v>2.5910000000000002</v>
      </c>
    </row>
    <row r="673" spans="1:15" x14ac:dyDescent="0.2">
      <c r="A673" s="39"/>
      <c r="B673" s="43">
        <v>42661</v>
      </c>
      <c r="C673" s="130">
        <f t="shared" si="11"/>
        <v>2.6349999999999998</v>
      </c>
      <c r="D673" s="130">
        <f>+'Weekly OPIS Data'!D533</f>
        <v>2.6349999999999998</v>
      </c>
      <c r="N673" s="130">
        <f t="shared" si="12"/>
        <v>2.6349999999999998</v>
      </c>
      <c r="O673" s="39">
        <f>+'Weekly OPIS Data'!F533</f>
        <v>2.6349999999999998</v>
      </c>
    </row>
    <row r="674" spans="1:15" x14ac:dyDescent="0.2">
      <c r="A674" s="39"/>
      <c r="B674" s="43">
        <v>42668</v>
      </c>
      <c r="C674" s="130">
        <f t="shared" si="11"/>
        <v>2.645</v>
      </c>
      <c r="D674" s="130">
        <f>+'Weekly OPIS Data'!D534</f>
        <v>2.645</v>
      </c>
      <c r="N674" s="130">
        <f t="shared" si="12"/>
        <v>2.645</v>
      </c>
      <c r="O674" s="39">
        <f>+'Weekly OPIS Data'!F534</f>
        <v>2.645</v>
      </c>
    </row>
    <row r="675" spans="1:15" x14ac:dyDescent="0.2">
      <c r="A675" s="39"/>
      <c r="B675" s="43">
        <v>42675</v>
      </c>
      <c r="C675" s="130">
        <f t="shared" si="11"/>
        <v>2.6549999999999998</v>
      </c>
      <c r="D675" s="130">
        <f>+'Weekly OPIS Data'!D535</f>
        <v>2.6549999999999998</v>
      </c>
      <c r="N675" s="130">
        <f t="shared" si="12"/>
        <v>2.6549999999999998</v>
      </c>
      <c r="O675" s="39">
        <f>+'Weekly OPIS Data'!F535</f>
        <v>2.6549999999999998</v>
      </c>
    </row>
    <row r="676" spans="1:15" x14ac:dyDescent="0.2">
      <c r="A676" s="39"/>
      <c r="B676" s="43">
        <v>42682</v>
      </c>
      <c r="C676" s="130">
        <f t="shared" si="11"/>
        <v>2.673</v>
      </c>
      <c r="D676" s="130">
        <f>+'Weekly OPIS Data'!D536</f>
        <v>2.673</v>
      </c>
      <c r="N676" s="130">
        <f t="shared" si="12"/>
        <v>2.673</v>
      </c>
      <c r="O676" s="39">
        <f>+'Weekly OPIS Data'!F536</f>
        <v>2.673</v>
      </c>
    </row>
    <row r="677" spans="1:15" x14ac:dyDescent="0.2">
      <c r="A677" s="39"/>
      <c r="B677" s="43">
        <v>42689</v>
      </c>
      <c r="C677" s="130">
        <f t="shared" si="11"/>
        <v>2.657</v>
      </c>
      <c r="D677" s="130">
        <f>+'Weekly OPIS Data'!D537</f>
        <v>2.657</v>
      </c>
      <c r="N677" s="130">
        <f t="shared" si="12"/>
        <v>2.657</v>
      </c>
      <c r="O677" s="39">
        <f>+'Weekly OPIS Data'!F537</f>
        <v>2.657</v>
      </c>
    </row>
    <row r="678" spans="1:15" x14ac:dyDescent="0.2">
      <c r="A678" s="39"/>
      <c r="B678" s="43">
        <v>42696</v>
      </c>
      <c r="C678" s="130">
        <f t="shared" si="11"/>
        <v>2.637</v>
      </c>
      <c r="D678" s="130">
        <f>+'Weekly OPIS Data'!D538</f>
        <v>2.637</v>
      </c>
      <c r="N678" s="130">
        <f t="shared" si="12"/>
        <v>2.637</v>
      </c>
      <c r="O678" s="39">
        <f>+'Weekly OPIS Data'!F538</f>
        <v>2.637</v>
      </c>
    </row>
    <row r="679" spans="1:15" x14ac:dyDescent="0.2">
      <c r="A679" s="39"/>
      <c r="B679" s="43">
        <v>42703</v>
      </c>
      <c r="C679" s="130">
        <f t="shared" si="11"/>
        <v>2.6349999999999998</v>
      </c>
      <c r="D679" s="130">
        <f>+'Weekly OPIS Data'!D539</f>
        <v>2.6349999999999998</v>
      </c>
      <c r="N679" s="130">
        <f t="shared" si="12"/>
        <v>2.6349999999999998</v>
      </c>
      <c r="O679" s="39">
        <f>+'Weekly OPIS Data'!F539</f>
        <v>2.6349999999999998</v>
      </c>
    </row>
    <row r="680" spans="1:15" x14ac:dyDescent="0.2">
      <c r="A680" s="39"/>
      <c r="B680" s="43">
        <v>42710</v>
      </c>
      <c r="C680" s="130">
        <f t="shared" si="11"/>
        <v>2.6789999999999998</v>
      </c>
      <c r="D680" s="130">
        <f>+'Weekly OPIS Data'!D540</f>
        <v>2.6789999999999998</v>
      </c>
      <c r="N680" s="130">
        <f t="shared" si="12"/>
        <v>2.6789999999999998</v>
      </c>
      <c r="O680" s="39">
        <f>+'Weekly OPIS Data'!F540</f>
        <v>2.6789999999999998</v>
      </c>
    </row>
    <row r="681" spans="1:15" x14ac:dyDescent="0.2">
      <c r="A681" s="39"/>
      <c r="B681" s="43">
        <v>42717</v>
      </c>
      <c r="C681" s="130">
        <f t="shared" si="11"/>
        <v>2.69</v>
      </c>
      <c r="D681" s="130">
        <f>+'Weekly OPIS Data'!D541</f>
        <v>2.69</v>
      </c>
      <c r="N681" s="130">
        <f t="shared" si="12"/>
        <v>2.69</v>
      </c>
      <c r="O681" s="39">
        <f>+'Weekly OPIS Data'!F541</f>
        <v>2.69</v>
      </c>
    </row>
    <row r="682" spans="1:15" x14ac:dyDescent="0.2">
      <c r="A682" s="39"/>
      <c r="B682" s="43">
        <v>42724</v>
      </c>
      <c r="C682" s="130">
        <f t="shared" si="11"/>
        <v>2.7050000000000001</v>
      </c>
      <c r="D682" s="130">
        <f>+'Weekly OPIS Data'!D542</f>
        <v>2.7050000000000001</v>
      </c>
      <c r="N682" s="130">
        <f t="shared" si="12"/>
        <v>2.7050000000000001</v>
      </c>
      <c r="O682" s="39">
        <f>+'Weekly OPIS Data'!F542</f>
        <v>2.7050000000000001</v>
      </c>
    </row>
    <row r="683" spans="1:15" x14ac:dyDescent="0.2">
      <c r="A683" s="39"/>
      <c r="B683" s="43">
        <v>42731</v>
      </c>
      <c r="C683" s="130">
        <f t="shared" si="11"/>
        <v>2.7269999999999999</v>
      </c>
      <c r="D683" s="130">
        <f>+'Weekly OPIS Data'!D543</f>
        <v>2.7269999999999999</v>
      </c>
      <c r="N683" s="130">
        <f t="shared" si="12"/>
        <v>2.7269999999999999</v>
      </c>
      <c r="O683" s="39">
        <f>+'Weekly OPIS Data'!F543</f>
        <v>2.7269999999999999</v>
      </c>
    </row>
    <row r="684" spans="1:15" x14ac:dyDescent="0.2">
      <c r="A684" s="39"/>
      <c r="B684" s="43">
        <v>42738</v>
      </c>
      <c r="C684" s="130">
        <f t="shared" si="11"/>
        <v>2.7570000000000001</v>
      </c>
      <c r="D684" s="135">
        <f>+'Weekly OPIS Data'!D544</f>
        <v>2.7570000000000001</v>
      </c>
      <c r="N684" s="130">
        <f t="shared" si="12"/>
        <v>2.7570000000000001</v>
      </c>
      <c r="O684" s="39">
        <f>+'Weekly OPIS Data'!F544</f>
        <v>2.7570000000000001</v>
      </c>
    </row>
    <row r="685" spans="1:15" x14ac:dyDescent="0.2">
      <c r="A685" s="39"/>
      <c r="B685" s="43">
        <v>42745</v>
      </c>
      <c r="C685" s="130">
        <f t="shared" si="11"/>
        <v>2.774</v>
      </c>
      <c r="D685" s="130">
        <f>+'Weekly OPIS Data'!D545</f>
        <v>2.774</v>
      </c>
      <c r="N685" s="130">
        <f t="shared" si="12"/>
        <v>2.774</v>
      </c>
      <c r="O685" s="39">
        <f>+'Weekly OPIS Data'!F545</f>
        <v>2.774</v>
      </c>
    </row>
    <row r="686" spans="1:15" x14ac:dyDescent="0.2">
      <c r="A686" s="39"/>
      <c r="B686" s="43">
        <v>42752</v>
      </c>
      <c r="C686" s="130">
        <f t="shared" si="11"/>
        <v>2.7549999999999999</v>
      </c>
      <c r="D686" s="130">
        <f>+'Weekly OPIS Data'!D546</f>
        <v>2.7549999999999999</v>
      </c>
      <c r="N686" s="130">
        <f t="shared" si="12"/>
        <v>2.7549999999999999</v>
      </c>
      <c r="O686" s="39">
        <f>+'Weekly OPIS Data'!F546</f>
        <v>2.7549999999999999</v>
      </c>
    </row>
    <row r="687" spans="1:15" x14ac:dyDescent="0.2">
      <c r="A687" s="39"/>
      <c r="B687" s="43">
        <v>42759</v>
      </c>
      <c r="C687" s="130">
        <f t="shared" si="11"/>
        <v>2.75</v>
      </c>
      <c r="D687" s="130">
        <f>+'Weekly OPIS Data'!D547</f>
        <v>2.75</v>
      </c>
      <c r="N687" s="130">
        <f t="shared" si="12"/>
        <v>2.75</v>
      </c>
      <c r="O687" s="39">
        <f>+'Weekly OPIS Data'!F547</f>
        <v>2.75</v>
      </c>
    </row>
    <row r="688" spans="1:15" x14ac:dyDescent="0.2">
      <c r="A688" s="39"/>
      <c r="B688" s="43">
        <v>42766</v>
      </c>
      <c r="C688" s="130">
        <f t="shared" si="11"/>
        <v>2.7440000000000002</v>
      </c>
      <c r="D688" s="130">
        <f>+'Weekly OPIS Data'!D548</f>
        <v>2.7440000000000002</v>
      </c>
      <c r="N688" s="130">
        <f t="shared" si="12"/>
        <v>2.7440000000000002</v>
      </c>
      <c r="O688" s="39">
        <f>+'Weekly OPIS Data'!F548</f>
        <v>2.7440000000000002</v>
      </c>
    </row>
    <row r="689" spans="1:15" x14ac:dyDescent="0.2">
      <c r="A689" s="39"/>
      <c r="B689" s="43">
        <v>42773</v>
      </c>
      <c r="C689" s="130">
        <f t="shared" si="11"/>
        <v>2.7480000000000002</v>
      </c>
      <c r="D689" s="130">
        <f>+'Weekly OPIS Data'!D549</f>
        <v>2.7480000000000002</v>
      </c>
      <c r="N689" s="130">
        <f t="shared" si="12"/>
        <v>2.7480000000000002</v>
      </c>
      <c r="O689" s="39">
        <f>+'Weekly OPIS Data'!F549</f>
        <v>2.7480000000000002</v>
      </c>
    </row>
    <row r="690" spans="1:15" x14ac:dyDescent="0.2">
      <c r="A690" s="39"/>
      <c r="B690" s="43">
        <v>42780</v>
      </c>
      <c r="C690" s="130">
        <f t="shared" si="11"/>
        <v>2.7610000000000001</v>
      </c>
      <c r="D690" s="130">
        <f>+'Weekly OPIS Data'!D550</f>
        <v>2.7610000000000001</v>
      </c>
      <c r="N690" s="130">
        <f t="shared" si="12"/>
        <v>2.7610000000000001</v>
      </c>
      <c r="O690" s="39">
        <f>+'Weekly OPIS Data'!F550</f>
        <v>2.7610000000000001</v>
      </c>
    </row>
    <row r="691" spans="1:15" x14ac:dyDescent="0.2">
      <c r="A691" s="39"/>
      <c r="B691" s="43">
        <v>42787</v>
      </c>
      <c r="C691" s="130">
        <f t="shared" si="11"/>
        <v>2.7669999999999999</v>
      </c>
      <c r="D691" s="130">
        <f>+'Weekly OPIS Data'!D551</f>
        <v>2.7669999999999999</v>
      </c>
      <c r="N691" s="130">
        <f t="shared" si="12"/>
        <v>2.7669999999999999</v>
      </c>
      <c r="O691" s="39">
        <f>+'Weekly OPIS Data'!F551</f>
        <v>2.7669999999999999</v>
      </c>
    </row>
    <row r="692" spans="1:15" x14ac:dyDescent="0.2">
      <c r="A692" s="39"/>
      <c r="B692" s="43">
        <v>42794</v>
      </c>
      <c r="C692" s="130">
        <f t="shared" si="11"/>
        <v>2.7719999999999998</v>
      </c>
      <c r="D692" s="130">
        <f>+'Weekly OPIS Data'!D552</f>
        <v>2.7719999999999998</v>
      </c>
      <c r="N692" s="130">
        <f t="shared" si="12"/>
        <v>2.7719999999999998</v>
      </c>
      <c r="O692" s="39">
        <f>+'Weekly OPIS Data'!F552</f>
        <v>2.7719999999999998</v>
      </c>
    </row>
    <row r="693" spans="1:15" x14ac:dyDescent="0.2">
      <c r="A693" s="39"/>
      <c r="B693" s="43">
        <v>42801</v>
      </c>
      <c r="C693" s="130">
        <f t="shared" si="11"/>
        <v>2.7789999999999999</v>
      </c>
      <c r="D693" s="130">
        <f>+'Weekly OPIS Data'!D553</f>
        <v>2.7789999999999999</v>
      </c>
      <c r="N693" s="130">
        <f t="shared" si="12"/>
        <v>2.7789999999999999</v>
      </c>
      <c r="O693" s="39">
        <f>+'Weekly OPIS Data'!F553</f>
        <v>2.7789999999999999</v>
      </c>
    </row>
    <row r="694" spans="1:15" x14ac:dyDescent="0.2">
      <c r="A694" s="39"/>
      <c r="B694" s="43">
        <v>42808</v>
      </c>
      <c r="C694" s="130">
        <f t="shared" si="11"/>
        <v>2.7360000000000002</v>
      </c>
      <c r="D694" s="130">
        <f>+'Weekly OPIS Data'!D554</f>
        <v>2.7360000000000002</v>
      </c>
      <c r="N694" s="130">
        <f t="shared" si="12"/>
        <v>2.7360000000000002</v>
      </c>
      <c r="O694" s="39">
        <f>+'Weekly OPIS Data'!F554</f>
        <v>2.7360000000000002</v>
      </c>
    </row>
    <row r="695" spans="1:15" x14ac:dyDescent="0.2">
      <c r="A695" s="39"/>
      <c r="B695" s="43">
        <v>42815</v>
      </c>
      <c r="C695" s="130">
        <f t="shared" si="11"/>
        <v>2.702</v>
      </c>
      <c r="D695" s="130">
        <f>+'Weekly OPIS Data'!D555</f>
        <v>2.702</v>
      </c>
      <c r="N695" s="130">
        <f t="shared" si="12"/>
        <v>2.702</v>
      </c>
      <c r="O695" s="39">
        <f>+'Weekly OPIS Data'!F555</f>
        <v>2.702</v>
      </c>
    </row>
    <row r="696" spans="1:15" x14ac:dyDescent="0.2">
      <c r="A696" s="39"/>
      <c r="B696" s="43">
        <v>42822</v>
      </c>
      <c r="C696" s="130">
        <f t="shared" si="11"/>
        <v>2.7029999999999998</v>
      </c>
      <c r="D696" s="130">
        <f>+'Weekly OPIS Data'!D556</f>
        <v>2.7029999999999998</v>
      </c>
      <c r="N696" s="130">
        <f t="shared" si="12"/>
        <v>2.7029999999999998</v>
      </c>
      <c r="O696" s="39">
        <f>+'Weekly OPIS Data'!F556</f>
        <v>2.7029999999999998</v>
      </c>
    </row>
    <row r="697" spans="1:15" x14ac:dyDescent="0.2">
      <c r="A697" s="39"/>
      <c r="B697" s="43">
        <v>42829</v>
      </c>
      <c r="C697" s="130">
        <f t="shared" ref="C697:C760" si="13">D697</f>
        <v>2.7349999999999999</v>
      </c>
      <c r="D697" s="130">
        <f>+'Weekly OPIS Data'!D557</f>
        <v>2.7349999999999999</v>
      </c>
      <c r="N697" s="130">
        <f t="shared" ref="N697:N760" si="14">O697</f>
        <v>2.7349999999999999</v>
      </c>
      <c r="O697" s="39">
        <f>+'Weekly OPIS Data'!F557</f>
        <v>2.7349999999999999</v>
      </c>
    </row>
    <row r="698" spans="1:15" x14ac:dyDescent="0.2">
      <c r="A698" s="39"/>
      <c r="B698" s="43">
        <v>42836</v>
      </c>
      <c r="C698" s="130">
        <f t="shared" si="13"/>
        <v>2.7719999999999998</v>
      </c>
      <c r="D698" s="130">
        <f>+'Weekly OPIS Data'!D558</f>
        <v>2.7719999999999998</v>
      </c>
      <c r="N698" s="130">
        <f t="shared" si="14"/>
        <v>2.7719999999999998</v>
      </c>
      <c r="O698" s="39">
        <f>+'Weekly OPIS Data'!F558</f>
        <v>2.7719999999999998</v>
      </c>
    </row>
    <row r="699" spans="1:15" x14ac:dyDescent="0.2">
      <c r="A699" s="39"/>
      <c r="B699" s="43">
        <v>42843</v>
      </c>
      <c r="C699" s="130">
        <f t="shared" si="13"/>
        <v>2.7909999999999999</v>
      </c>
      <c r="D699" s="130">
        <f>+'Weekly OPIS Data'!D559</f>
        <v>2.7909999999999999</v>
      </c>
      <c r="N699" s="130">
        <f t="shared" si="14"/>
        <v>2.7909999999999999</v>
      </c>
      <c r="O699" s="39">
        <f>+'Weekly OPIS Data'!F559</f>
        <v>2.7909999999999999</v>
      </c>
    </row>
    <row r="700" spans="1:15" x14ac:dyDescent="0.2">
      <c r="A700" s="39"/>
      <c r="B700" s="43">
        <v>42850</v>
      </c>
      <c r="C700" s="130">
        <f t="shared" si="13"/>
        <v>2.786</v>
      </c>
      <c r="D700" s="130">
        <f>+'Weekly OPIS Data'!D560</f>
        <v>2.786</v>
      </c>
      <c r="N700" s="130">
        <f t="shared" si="14"/>
        <v>2.786</v>
      </c>
      <c r="O700" s="39">
        <f>+'Weekly OPIS Data'!F560</f>
        <v>2.786</v>
      </c>
    </row>
    <row r="701" spans="1:15" x14ac:dyDescent="0.2">
      <c r="A701" s="39"/>
      <c r="B701" s="43">
        <v>42857</v>
      </c>
      <c r="C701" s="130">
        <f t="shared" si="13"/>
        <v>2.7749999999999999</v>
      </c>
      <c r="D701" s="130">
        <f>+'Weekly OPIS Data'!D561</f>
        <v>2.7749999999999999</v>
      </c>
      <c r="N701" s="130">
        <f t="shared" si="14"/>
        <v>2.7749999999999999</v>
      </c>
      <c r="O701" s="39">
        <f>+'Weekly OPIS Data'!F561</f>
        <v>2.7749999999999999</v>
      </c>
    </row>
    <row r="702" spans="1:15" x14ac:dyDescent="0.2">
      <c r="A702" s="39"/>
      <c r="B702" s="43">
        <v>42864</v>
      </c>
      <c r="C702" s="130">
        <f t="shared" si="13"/>
        <v>2.7469999999999999</v>
      </c>
      <c r="D702" s="130">
        <f>+'Weekly OPIS Data'!D562</f>
        <v>2.7469999999999999</v>
      </c>
      <c r="N702" s="130">
        <f t="shared" si="14"/>
        <v>2.7469999999999999</v>
      </c>
      <c r="O702" s="39">
        <f>+'Weekly OPIS Data'!F562</f>
        <v>2.7469999999999999</v>
      </c>
    </row>
    <row r="703" spans="1:15" x14ac:dyDescent="0.2">
      <c r="A703" s="39"/>
      <c r="B703" s="43">
        <v>42871</v>
      </c>
      <c r="C703" s="130">
        <f t="shared" si="13"/>
        <v>2.7280000000000002</v>
      </c>
      <c r="D703" s="130">
        <f>+'Weekly OPIS Data'!D563</f>
        <v>2.7280000000000002</v>
      </c>
      <c r="N703" s="130">
        <f t="shared" si="14"/>
        <v>2.7280000000000002</v>
      </c>
      <c r="O703" s="39">
        <f>+'Weekly OPIS Data'!F563</f>
        <v>2.7280000000000002</v>
      </c>
    </row>
    <row r="704" spans="1:15" x14ac:dyDescent="0.2">
      <c r="A704" s="39"/>
      <c r="B704" s="43">
        <v>42878</v>
      </c>
      <c r="C704" s="130">
        <f t="shared" si="13"/>
        <v>2.7250000000000001</v>
      </c>
      <c r="D704" s="130">
        <f>+'Weekly OPIS Data'!D564</f>
        <v>2.7250000000000001</v>
      </c>
      <c r="N704" s="130">
        <f t="shared" si="14"/>
        <v>2.7250000000000001</v>
      </c>
      <c r="O704" s="39">
        <f>+'Weekly OPIS Data'!F564</f>
        <v>2.7250000000000001</v>
      </c>
    </row>
    <row r="705" spans="1:15" x14ac:dyDescent="0.2">
      <c r="A705" s="39"/>
      <c r="B705" s="43">
        <v>42885</v>
      </c>
      <c r="C705" s="130">
        <f t="shared" si="13"/>
        <v>2.7349999999999999</v>
      </c>
      <c r="D705" s="130">
        <f>+'Weekly OPIS Data'!D565</f>
        <v>2.7349999999999999</v>
      </c>
      <c r="N705" s="130">
        <f t="shared" si="14"/>
        <v>2.7349999999999999</v>
      </c>
      <c r="O705" s="39">
        <f>+'Weekly OPIS Data'!F565</f>
        <v>2.7349999999999999</v>
      </c>
    </row>
    <row r="706" spans="1:15" x14ac:dyDescent="0.2">
      <c r="A706" s="39"/>
      <c r="B706" s="43">
        <v>42892</v>
      </c>
      <c r="C706" s="130">
        <f t="shared" si="13"/>
        <v>2.7240000000000002</v>
      </c>
      <c r="D706" s="130">
        <f>+'Weekly OPIS Data'!D566</f>
        <v>2.7240000000000002</v>
      </c>
      <c r="N706" s="130">
        <f t="shared" si="14"/>
        <v>2.7240000000000002</v>
      </c>
      <c r="O706" s="39">
        <f>+'Weekly OPIS Data'!F566</f>
        <v>2.7240000000000002</v>
      </c>
    </row>
    <row r="707" spans="1:15" x14ac:dyDescent="0.2">
      <c r="A707" s="39"/>
      <c r="B707" s="43">
        <v>42899</v>
      </c>
      <c r="C707" s="130">
        <f t="shared" si="13"/>
        <v>2.681</v>
      </c>
      <c r="D707" s="130">
        <f>+'Weekly OPIS Data'!D567</f>
        <v>2.681</v>
      </c>
      <c r="N707" s="130">
        <f t="shared" si="14"/>
        <v>2.681</v>
      </c>
      <c r="O707" s="39">
        <f>+'Weekly OPIS Data'!F567</f>
        <v>2.681</v>
      </c>
    </row>
    <row r="708" spans="1:15" x14ac:dyDescent="0.2">
      <c r="A708" s="39"/>
      <c r="B708" s="43">
        <v>42906</v>
      </c>
      <c r="C708" s="130">
        <f t="shared" si="13"/>
        <v>2.6549999999999998</v>
      </c>
      <c r="D708" s="130">
        <f>+'Weekly OPIS Data'!D568</f>
        <v>2.6549999999999998</v>
      </c>
      <c r="N708" s="130">
        <f t="shared" si="14"/>
        <v>2.6549999999999998</v>
      </c>
      <c r="O708" s="39">
        <f>+'Weekly OPIS Data'!F568</f>
        <v>2.6549999999999998</v>
      </c>
    </row>
    <row r="709" spans="1:15" x14ac:dyDescent="0.2">
      <c r="A709" s="39"/>
      <c r="B709" s="43">
        <v>42913</v>
      </c>
      <c r="C709" s="130">
        <f t="shared" si="13"/>
        <v>2.6259999999999999</v>
      </c>
      <c r="D709" s="130">
        <f>+'Weekly OPIS Data'!D569</f>
        <v>2.6259999999999999</v>
      </c>
      <c r="N709" s="130">
        <f t="shared" si="14"/>
        <v>2.6259999999999999</v>
      </c>
      <c r="O709" s="39">
        <f>+'Weekly OPIS Data'!F569</f>
        <v>2.6259999999999999</v>
      </c>
    </row>
    <row r="710" spans="1:15" x14ac:dyDescent="0.2">
      <c r="A710" s="39"/>
      <c r="B710" s="43">
        <v>42920</v>
      </c>
      <c r="C710" s="130">
        <f t="shared" si="13"/>
        <v>2.6280000000000001</v>
      </c>
      <c r="D710" s="130">
        <f>+'Weekly OPIS Data'!D570</f>
        <v>2.6280000000000001</v>
      </c>
      <c r="N710" s="130">
        <f t="shared" si="14"/>
        <v>2.6280000000000001</v>
      </c>
      <c r="O710" s="39">
        <f>+'Weekly OPIS Data'!F570</f>
        <v>2.6280000000000001</v>
      </c>
    </row>
    <row r="711" spans="1:15" x14ac:dyDescent="0.2">
      <c r="A711" s="39"/>
      <c r="B711" s="43">
        <v>42927</v>
      </c>
      <c r="C711" s="130">
        <f t="shared" si="13"/>
        <v>2.653</v>
      </c>
      <c r="D711" s="130">
        <f>+'Weekly OPIS Data'!D571</f>
        <v>2.653</v>
      </c>
      <c r="N711" s="130">
        <f t="shared" si="14"/>
        <v>2.653</v>
      </c>
      <c r="O711" s="39">
        <f>+'Weekly OPIS Data'!F571</f>
        <v>2.653</v>
      </c>
    </row>
    <row r="712" spans="1:15" x14ac:dyDescent="0.2">
      <c r="A712" s="39"/>
      <c r="B712" s="43">
        <v>42934</v>
      </c>
      <c r="C712" s="130">
        <f t="shared" si="13"/>
        <v>2.6560000000000001</v>
      </c>
      <c r="D712" s="130">
        <f>+'Weekly OPIS Data'!D572</f>
        <v>2.6560000000000001</v>
      </c>
      <c r="N712" s="130">
        <f t="shared" si="14"/>
        <v>2.6560000000000001</v>
      </c>
      <c r="O712" s="39">
        <f>+'Weekly OPIS Data'!F572</f>
        <v>2.6560000000000001</v>
      </c>
    </row>
    <row r="713" spans="1:15" x14ac:dyDescent="0.2">
      <c r="A713" s="39"/>
      <c r="B713" s="43">
        <v>42941</v>
      </c>
      <c r="C713" s="130">
        <f t="shared" si="13"/>
        <v>2.6779999999999999</v>
      </c>
      <c r="D713" s="130">
        <f>+'Weekly OPIS Data'!D573</f>
        <v>2.6779999999999999</v>
      </c>
      <c r="N713" s="130">
        <f t="shared" si="14"/>
        <v>2.6779999999999999</v>
      </c>
      <c r="O713" s="39">
        <f>+'Weekly OPIS Data'!F573</f>
        <v>2.6779999999999999</v>
      </c>
    </row>
    <row r="714" spans="1:15" x14ac:dyDescent="0.2">
      <c r="A714" s="39"/>
      <c r="B714" s="43">
        <v>42948</v>
      </c>
      <c r="C714" s="130">
        <f t="shared" si="13"/>
        <v>2.7040000000000002</v>
      </c>
      <c r="D714" s="130">
        <f>+'Weekly OPIS Data'!D574</f>
        <v>2.7040000000000002</v>
      </c>
      <c r="N714" s="130">
        <f t="shared" si="14"/>
        <v>2.7040000000000002</v>
      </c>
      <c r="O714" s="39">
        <f>+'Weekly OPIS Data'!F574</f>
        <v>2.7040000000000002</v>
      </c>
    </row>
    <row r="715" spans="1:15" x14ac:dyDescent="0.2">
      <c r="A715" s="39"/>
      <c r="B715" s="43">
        <v>42955</v>
      </c>
      <c r="C715" s="130">
        <f t="shared" si="13"/>
        <v>2.7469999999999999</v>
      </c>
      <c r="D715" s="130">
        <f>+'Weekly OPIS Data'!D575</f>
        <v>2.7469999999999999</v>
      </c>
      <c r="N715" s="130">
        <f t="shared" si="14"/>
        <v>2.7469999999999999</v>
      </c>
      <c r="O715" s="39">
        <f>+'Weekly OPIS Data'!F575</f>
        <v>2.7469999999999999</v>
      </c>
    </row>
    <row r="716" spans="1:15" x14ac:dyDescent="0.2">
      <c r="A716" s="39"/>
      <c r="B716" s="43">
        <v>42962</v>
      </c>
      <c r="C716" s="130">
        <f t="shared" si="13"/>
        <v>2.7879999999999998</v>
      </c>
      <c r="D716" s="130">
        <f>+'Weekly OPIS Data'!D576</f>
        <v>2.7879999999999998</v>
      </c>
      <c r="N716" s="130">
        <f t="shared" si="14"/>
        <v>2.7879999999999998</v>
      </c>
      <c r="O716" s="39">
        <f>+'Weekly OPIS Data'!F576</f>
        <v>2.7879999999999998</v>
      </c>
    </row>
    <row r="717" spans="1:15" x14ac:dyDescent="0.2">
      <c r="A717" s="39"/>
      <c r="B717" s="43">
        <v>42969</v>
      </c>
      <c r="C717" s="130">
        <f t="shared" si="13"/>
        <v>2.786</v>
      </c>
      <c r="D717" s="130">
        <f>+'Weekly OPIS Data'!D577</f>
        <v>2.786</v>
      </c>
      <c r="N717" s="130">
        <f t="shared" si="14"/>
        <v>2.786</v>
      </c>
      <c r="O717" s="39">
        <f>+'Weekly OPIS Data'!F577</f>
        <v>2.786</v>
      </c>
    </row>
    <row r="718" spans="1:15" x14ac:dyDescent="0.2">
      <c r="A718" s="39"/>
      <c r="B718" s="43">
        <v>42976</v>
      </c>
      <c r="C718" s="130">
        <f t="shared" si="13"/>
        <v>2.806</v>
      </c>
      <c r="D718" s="130">
        <f>+'Weekly OPIS Data'!D578</f>
        <v>2.806</v>
      </c>
      <c r="N718" s="130">
        <f t="shared" si="14"/>
        <v>2.806</v>
      </c>
      <c r="O718" s="39">
        <f>+'Weekly OPIS Data'!F578</f>
        <v>2.806</v>
      </c>
    </row>
    <row r="719" spans="1:15" x14ac:dyDescent="0.2">
      <c r="A719" s="39"/>
      <c r="B719" s="43">
        <v>42983</v>
      </c>
      <c r="C719" s="130">
        <f t="shared" si="13"/>
        <v>2.931</v>
      </c>
      <c r="D719" s="130">
        <f>+'Weekly OPIS Data'!D579</f>
        <v>2.931</v>
      </c>
      <c r="N719" s="130">
        <f t="shared" si="14"/>
        <v>2.931</v>
      </c>
      <c r="O719" s="39">
        <f>+'Weekly OPIS Data'!F579</f>
        <v>2.931</v>
      </c>
    </row>
    <row r="720" spans="1:15" x14ac:dyDescent="0.2">
      <c r="A720" s="39"/>
      <c r="B720" s="43">
        <v>42990</v>
      </c>
      <c r="C720" s="130">
        <f t="shared" si="13"/>
        <v>3.0070000000000001</v>
      </c>
      <c r="D720" s="130">
        <f>+'Weekly OPIS Data'!D580</f>
        <v>3.0070000000000001</v>
      </c>
      <c r="N720" s="130">
        <f t="shared" si="14"/>
        <v>3.0070000000000001</v>
      </c>
      <c r="O720" s="39">
        <f>+'Weekly OPIS Data'!F580</f>
        <v>3.0070000000000001</v>
      </c>
    </row>
    <row r="721" spans="1:15" x14ac:dyDescent="0.2">
      <c r="A721" s="39"/>
      <c r="B721" s="43">
        <v>42997</v>
      </c>
      <c r="C721" s="130">
        <f t="shared" si="13"/>
        <v>3.0089999999999999</v>
      </c>
      <c r="D721" s="130">
        <f>+'Weekly OPIS Data'!D581</f>
        <v>3.0089999999999999</v>
      </c>
      <c r="N721" s="130">
        <f t="shared" si="14"/>
        <v>3.0089999999999999</v>
      </c>
      <c r="O721" s="39">
        <f>+'Weekly OPIS Data'!F581</f>
        <v>3.0089999999999999</v>
      </c>
    </row>
    <row r="722" spans="1:15" x14ac:dyDescent="0.2">
      <c r="A722" s="39"/>
      <c r="B722" s="43">
        <v>43004</v>
      </c>
      <c r="C722" s="130">
        <f t="shared" si="13"/>
        <v>3.008</v>
      </c>
      <c r="D722" s="130">
        <f>+'Weekly OPIS Data'!D582</f>
        <v>3.008</v>
      </c>
      <c r="N722" s="130">
        <f t="shared" si="14"/>
        <v>3.008</v>
      </c>
      <c r="O722" s="39">
        <f>+'Weekly OPIS Data'!F582</f>
        <v>3.008</v>
      </c>
    </row>
    <row r="723" spans="1:15" x14ac:dyDescent="0.2">
      <c r="A723" s="39"/>
      <c r="B723" s="43">
        <v>43011</v>
      </c>
      <c r="C723" s="130">
        <f t="shared" si="13"/>
        <v>3.0179999999999998</v>
      </c>
      <c r="D723" s="130">
        <f>+'Weekly OPIS Data'!D583</f>
        <v>3.0179999999999998</v>
      </c>
      <c r="N723" s="130">
        <f t="shared" si="14"/>
        <v>3.0179999999999998</v>
      </c>
      <c r="O723" s="39">
        <f>+'Weekly OPIS Data'!F583</f>
        <v>3.0179999999999998</v>
      </c>
    </row>
    <row r="724" spans="1:15" x14ac:dyDescent="0.2">
      <c r="A724" s="39"/>
      <c r="B724" s="43">
        <v>43018</v>
      </c>
      <c r="C724" s="130">
        <f t="shared" si="13"/>
        <v>2.9929999999999999</v>
      </c>
      <c r="D724" s="130">
        <f>+'Weekly OPIS Data'!D584</f>
        <v>2.9929999999999999</v>
      </c>
      <c r="N724" s="130">
        <f t="shared" si="14"/>
        <v>2.9929999999999999</v>
      </c>
      <c r="O724" s="39">
        <f>+'Weekly OPIS Data'!F584</f>
        <v>2.9929999999999999</v>
      </c>
    </row>
    <row r="725" spans="1:15" x14ac:dyDescent="0.2">
      <c r="A725" s="39"/>
      <c r="B725" s="43">
        <v>43025</v>
      </c>
      <c r="C725" s="130">
        <f t="shared" si="13"/>
        <v>3.0030000000000001</v>
      </c>
      <c r="D725" s="130">
        <f>+'Weekly OPIS Data'!D585</f>
        <v>3.0030000000000001</v>
      </c>
      <c r="N725" s="130">
        <f t="shared" si="14"/>
        <v>3.0030000000000001</v>
      </c>
      <c r="O725" s="39">
        <f>+'Weekly OPIS Data'!F585</f>
        <v>3.0030000000000001</v>
      </c>
    </row>
    <row r="726" spans="1:15" x14ac:dyDescent="0.2">
      <c r="A726" s="39"/>
      <c r="B726" s="43">
        <v>43032</v>
      </c>
      <c r="C726" s="130">
        <f t="shared" si="13"/>
        <v>3.0150000000000001</v>
      </c>
      <c r="D726" s="130">
        <f>+'Weekly OPIS Data'!D586</f>
        <v>3.0150000000000001</v>
      </c>
      <c r="N726" s="130">
        <f t="shared" si="14"/>
        <v>3.0150000000000001</v>
      </c>
      <c r="O726" s="39">
        <f>+'Weekly OPIS Data'!F586</f>
        <v>3.0150000000000001</v>
      </c>
    </row>
    <row r="727" spans="1:15" x14ac:dyDescent="0.2">
      <c r="A727" s="39"/>
      <c r="B727" s="43">
        <v>43039</v>
      </c>
      <c r="C727" s="130">
        <f t="shared" si="13"/>
        <v>3.02</v>
      </c>
      <c r="D727" s="130">
        <f>+'Weekly OPIS Data'!D587</f>
        <v>3.02</v>
      </c>
      <c r="N727" s="130">
        <f t="shared" si="14"/>
        <v>3.02</v>
      </c>
      <c r="O727" s="39">
        <f>+'Weekly OPIS Data'!F587</f>
        <v>3.02</v>
      </c>
    </row>
    <row r="728" spans="1:15" x14ac:dyDescent="0.2">
      <c r="A728" s="39"/>
      <c r="B728" s="43">
        <v>43046</v>
      </c>
      <c r="C728" s="130">
        <f t="shared" si="13"/>
        <v>3.0750000000000002</v>
      </c>
      <c r="D728" s="130">
        <f>+'Weekly OPIS Data'!D588</f>
        <v>3.0750000000000002</v>
      </c>
      <c r="N728" s="130">
        <f t="shared" si="14"/>
        <v>3.0750000000000002</v>
      </c>
      <c r="O728" s="39">
        <f>+'Weekly OPIS Data'!F588</f>
        <v>3.0750000000000002</v>
      </c>
    </row>
    <row r="729" spans="1:15" x14ac:dyDescent="0.2">
      <c r="A729" s="39"/>
      <c r="B729" s="43">
        <v>43053</v>
      </c>
      <c r="C729" s="130">
        <f t="shared" si="13"/>
        <v>3.12</v>
      </c>
      <c r="D729" s="130">
        <f>+'Weekly OPIS Data'!D589</f>
        <v>3.12</v>
      </c>
      <c r="N729" s="130">
        <f t="shared" si="14"/>
        <v>3.12</v>
      </c>
      <c r="O729" s="39">
        <f>+'Weekly OPIS Data'!F589</f>
        <v>3.12</v>
      </c>
    </row>
    <row r="730" spans="1:15" x14ac:dyDescent="0.2">
      <c r="A730" s="39"/>
      <c r="B730" s="43">
        <v>43060</v>
      </c>
      <c r="C730" s="130">
        <f t="shared" si="13"/>
        <v>3.1070000000000002</v>
      </c>
      <c r="D730" s="130">
        <f>+'Weekly OPIS Data'!D590</f>
        <v>3.1070000000000002</v>
      </c>
      <c r="N730" s="130">
        <f t="shared" si="14"/>
        <v>3.1070000000000002</v>
      </c>
      <c r="O730" s="39">
        <f>+'Weekly OPIS Data'!F590</f>
        <v>3.1070000000000002</v>
      </c>
    </row>
    <row r="731" spans="1:15" x14ac:dyDescent="0.2">
      <c r="A731" s="39"/>
      <c r="B731" s="43">
        <v>43067</v>
      </c>
      <c r="C731" s="130">
        <f t="shared" si="13"/>
        <v>3.113</v>
      </c>
      <c r="D731" s="130">
        <f>+'Weekly OPIS Data'!D591</f>
        <v>3.113</v>
      </c>
      <c r="N731" s="130">
        <f t="shared" si="14"/>
        <v>3.113</v>
      </c>
      <c r="O731" s="39">
        <f>+'Weekly OPIS Data'!F591</f>
        <v>3.113</v>
      </c>
    </row>
    <row r="732" spans="1:15" x14ac:dyDescent="0.2">
      <c r="A732" s="39"/>
      <c r="B732" s="43">
        <v>43074</v>
      </c>
      <c r="C732" s="130">
        <f t="shared" si="13"/>
        <v>3.1059999999999999</v>
      </c>
      <c r="D732" s="130">
        <f>+'Weekly OPIS Data'!D592</f>
        <v>3.1059999999999999</v>
      </c>
      <c r="N732" s="130">
        <f t="shared" si="14"/>
        <v>3.1059999999999999</v>
      </c>
      <c r="O732" s="39">
        <f>+'Weekly OPIS Data'!F592</f>
        <v>3.1059999999999999</v>
      </c>
    </row>
    <row r="733" spans="1:15" x14ac:dyDescent="0.2">
      <c r="A733" s="39"/>
      <c r="B733" s="43">
        <v>43081</v>
      </c>
      <c r="C733" s="130">
        <f t="shared" si="13"/>
        <v>3.0720000000000001</v>
      </c>
      <c r="D733" s="130">
        <f>+'Weekly OPIS Data'!D593</f>
        <v>3.0720000000000001</v>
      </c>
      <c r="N733" s="130">
        <f t="shared" si="14"/>
        <v>3.0720000000000001</v>
      </c>
      <c r="O733" s="39">
        <f>+'Weekly OPIS Data'!F593</f>
        <v>3.0720000000000001</v>
      </c>
    </row>
    <row r="734" spans="1:15" x14ac:dyDescent="0.2">
      <c r="A734" s="39"/>
      <c r="B734" s="43">
        <v>43088</v>
      </c>
      <c r="C734" s="130">
        <f t="shared" si="13"/>
        <v>3.044</v>
      </c>
      <c r="D734" s="130">
        <f>+'Weekly OPIS Data'!D594</f>
        <v>3.044</v>
      </c>
      <c r="N734" s="130">
        <f t="shared" si="14"/>
        <v>3.044</v>
      </c>
      <c r="O734" s="39">
        <f>+'Weekly OPIS Data'!F594</f>
        <v>3.044</v>
      </c>
    </row>
    <row r="735" spans="1:15" x14ac:dyDescent="0.2">
      <c r="A735" s="39"/>
      <c r="B735" s="43">
        <v>43095</v>
      </c>
      <c r="C735" s="130">
        <f t="shared" si="13"/>
        <v>3.0259999999999998</v>
      </c>
      <c r="D735" s="130">
        <f>+'Weekly OPIS Data'!D595</f>
        <v>3.0259999999999998</v>
      </c>
      <c r="N735" s="130">
        <f t="shared" si="14"/>
        <v>3.0259999999999998</v>
      </c>
      <c r="O735" s="39">
        <f>+'Weekly OPIS Data'!F595</f>
        <v>3.0259999999999998</v>
      </c>
    </row>
    <row r="736" spans="1:15" x14ac:dyDescent="0.2">
      <c r="A736" s="39"/>
      <c r="B736" s="43">
        <v>43102</v>
      </c>
      <c r="C736" s="130">
        <f t="shared" si="13"/>
        <v>3.073</v>
      </c>
      <c r="D736" s="130">
        <f>+'Weekly OPIS Data'!D596</f>
        <v>3.073</v>
      </c>
      <c r="N736" s="130">
        <f t="shared" si="14"/>
        <v>3.073</v>
      </c>
      <c r="O736" s="39">
        <f>+'Weekly OPIS Data'!F596</f>
        <v>3.073</v>
      </c>
    </row>
    <row r="737" spans="1:15" x14ac:dyDescent="0.2">
      <c r="A737" s="39"/>
      <c r="B737" s="43">
        <v>43109</v>
      </c>
      <c r="C737" s="130">
        <f t="shared" si="13"/>
        <v>3.0870000000000002</v>
      </c>
      <c r="D737" s="130">
        <f>+'Weekly OPIS Data'!D597</f>
        <v>3.0870000000000002</v>
      </c>
      <c r="N737" s="130">
        <f t="shared" si="14"/>
        <v>3.0870000000000002</v>
      </c>
      <c r="O737" s="39">
        <f>+'Weekly OPIS Data'!F597</f>
        <v>3.0870000000000002</v>
      </c>
    </row>
    <row r="738" spans="1:15" x14ac:dyDescent="0.2">
      <c r="A738" s="39"/>
      <c r="B738" s="43">
        <v>43116</v>
      </c>
      <c r="C738" s="130">
        <f t="shared" si="13"/>
        <v>3.0979999999999999</v>
      </c>
      <c r="D738" s="130">
        <f>+'Weekly OPIS Data'!D598</f>
        <v>3.0979999999999999</v>
      </c>
      <c r="N738" s="130">
        <f t="shared" si="14"/>
        <v>3.0979999999999999</v>
      </c>
      <c r="O738" s="39">
        <f>+'Weekly OPIS Data'!F598</f>
        <v>3.0979999999999999</v>
      </c>
    </row>
    <row r="739" spans="1:15" x14ac:dyDescent="0.2">
      <c r="A739" s="39"/>
      <c r="B739" s="43">
        <v>43123</v>
      </c>
      <c r="C739" s="130">
        <f t="shared" si="13"/>
        <v>3.0830000000000002</v>
      </c>
      <c r="D739" s="130">
        <f>+'Weekly OPIS Data'!D599</f>
        <v>3.0830000000000002</v>
      </c>
      <c r="N739" s="130">
        <f t="shared" si="14"/>
        <v>3.0830000000000002</v>
      </c>
      <c r="O739" s="39">
        <f>+'Weekly OPIS Data'!F599</f>
        <v>3.0830000000000002</v>
      </c>
    </row>
    <row r="740" spans="1:15" x14ac:dyDescent="0.2">
      <c r="A740" s="39"/>
      <c r="B740" s="43">
        <v>43130</v>
      </c>
      <c r="C740" s="130">
        <f t="shared" si="13"/>
        <v>3.12</v>
      </c>
      <c r="D740" s="130">
        <f>+'Weekly OPIS Data'!D600</f>
        <v>3.12</v>
      </c>
      <c r="N740" s="130">
        <f t="shared" si="14"/>
        <v>3.12</v>
      </c>
      <c r="O740" s="39">
        <f>+'Weekly OPIS Data'!F600</f>
        <v>3.12</v>
      </c>
    </row>
    <row r="741" spans="1:15" x14ac:dyDescent="0.2">
      <c r="A741" s="39"/>
      <c r="B741" s="43">
        <v>43137</v>
      </c>
      <c r="C741" s="130">
        <f t="shared" si="13"/>
        <v>3.1440000000000001</v>
      </c>
      <c r="D741" s="130">
        <f>+'Weekly OPIS Data'!D601</f>
        <v>3.1440000000000001</v>
      </c>
      <c r="N741" s="130">
        <f t="shared" si="14"/>
        <v>3.1440000000000001</v>
      </c>
      <c r="O741" s="39">
        <f>+'Weekly OPIS Data'!F601</f>
        <v>3.1440000000000001</v>
      </c>
    </row>
    <row r="742" spans="1:15" x14ac:dyDescent="0.2">
      <c r="A742" s="39"/>
      <c r="B742" s="43">
        <v>43144</v>
      </c>
      <c r="C742" s="130">
        <f t="shared" si="13"/>
        <v>3.1070000000000002</v>
      </c>
      <c r="D742" s="130">
        <f>+'Weekly OPIS Data'!D602</f>
        <v>3.1070000000000002</v>
      </c>
      <c r="N742" s="130">
        <f t="shared" si="14"/>
        <v>3.1070000000000002</v>
      </c>
      <c r="O742" s="39">
        <f>+'Weekly OPIS Data'!F602</f>
        <v>3.1070000000000002</v>
      </c>
    </row>
    <row r="743" spans="1:15" x14ac:dyDescent="0.2">
      <c r="A743" s="39"/>
      <c r="B743" s="43">
        <v>43151</v>
      </c>
      <c r="C743" s="130">
        <f t="shared" si="13"/>
        <v>3.0720000000000001</v>
      </c>
      <c r="D743" s="130">
        <f>+'Weekly OPIS Data'!D603</f>
        <v>3.0720000000000001</v>
      </c>
      <c r="N743" s="130">
        <f t="shared" si="14"/>
        <v>3.0720000000000001</v>
      </c>
      <c r="O743" s="39">
        <f>+'Weekly OPIS Data'!F603</f>
        <v>3.0720000000000001</v>
      </c>
    </row>
    <row r="744" spans="1:15" x14ac:dyDescent="0.2">
      <c r="A744" s="39"/>
      <c r="B744" s="43">
        <v>43158</v>
      </c>
      <c r="C744" s="130">
        <f t="shared" si="13"/>
        <v>3.0640000000000001</v>
      </c>
      <c r="D744" s="130">
        <f>+'Weekly OPIS Data'!D604</f>
        <v>3.0640000000000001</v>
      </c>
      <c r="N744" s="130">
        <f t="shared" si="14"/>
        <v>3.0640000000000001</v>
      </c>
      <c r="O744" s="39">
        <f>+'Weekly OPIS Data'!F604</f>
        <v>3.0640000000000001</v>
      </c>
    </row>
    <row r="745" spans="1:15" x14ac:dyDescent="0.2">
      <c r="A745" s="39"/>
      <c r="B745" s="43">
        <v>43165</v>
      </c>
      <c r="C745" s="130">
        <f t="shared" si="13"/>
        <v>3.0640000000000001</v>
      </c>
      <c r="D745" s="130">
        <f>+'Weekly OPIS Data'!D605</f>
        <v>3.0640000000000001</v>
      </c>
      <c r="N745" s="130">
        <f t="shared" si="14"/>
        <v>3.0640000000000001</v>
      </c>
      <c r="O745" s="39">
        <f>+'Weekly OPIS Data'!F605</f>
        <v>3.0640000000000001</v>
      </c>
    </row>
    <row r="746" spans="1:15" x14ac:dyDescent="0.2">
      <c r="A746" s="39"/>
      <c r="B746" s="43">
        <v>43172</v>
      </c>
      <c r="C746" s="130">
        <f t="shared" si="13"/>
        <v>3.052</v>
      </c>
      <c r="D746" s="130">
        <f>+'Weekly OPIS Data'!D606</f>
        <v>3.052</v>
      </c>
      <c r="N746" s="130">
        <f t="shared" si="14"/>
        <v>3.052</v>
      </c>
      <c r="O746" s="39">
        <f>+'Weekly OPIS Data'!F606</f>
        <v>3.052</v>
      </c>
    </row>
    <row r="747" spans="1:15" x14ac:dyDescent="0.2">
      <c r="A747" s="39"/>
      <c r="B747" s="43">
        <v>43179</v>
      </c>
      <c r="C747" s="130">
        <f t="shared" si="13"/>
        <v>3.06</v>
      </c>
      <c r="D747" s="130">
        <f>+'Weekly OPIS Data'!D607</f>
        <v>3.06</v>
      </c>
      <c r="N747" s="130">
        <f t="shared" si="14"/>
        <v>3.06</v>
      </c>
      <c r="O747" s="39">
        <f>+'Weekly OPIS Data'!F607</f>
        <v>3.06</v>
      </c>
    </row>
    <row r="748" spans="1:15" x14ac:dyDescent="0.2">
      <c r="A748" s="39"/>
      <c r="B748" s="43">
        <v>43186</v>
      </c>
      <c r="C748" s="130">
        <f t="shared" si="13"/>
        <v>3.1469999999999998</v>
      </c>
      <c r="D748" s="130">
        <f>+'Weekly OPIS Data'!D608</f>
        <v>3.1469999999999998</v>
      </c>
      <c r="N748" s="130">
        <f t="shared" si="14"/>
        <v>3.1469999999999998</v>
      </c>
      <c r="O748" s="39">
        <f>+'Weekly OPIS Data'!F608</f>
        <v>3.1469999999999998</v>
      </c>
    </row>
    <row r="749" spans="1:15" x14ac:dyDescent="0.2">
      <c r="A749" s="39"/>
      <c r="B749" s="43">
        <v>43193</v>
      </c>
      <c r="C749" s="130">
        <f t="shared" si="13"/>
        <v>3.202</v>
      </c>
      <c r="D749" s="130">
        <f>+'Weekly OPIS Data'!D609</f>
        <v>3.202</v>
      </c>
      <c r="N749" s="130">
        <f t="shared" si="14"/>
        <v>3.202</v>
      </c>
      <c r="O749" s="39">
        <f>+'Weekly OPIS Data'!F609</f>
        <v>3.202</v>
      </c>
    </row>
    <row r="750" spans="1:15" x14ac:dyDescent="0.2">
      <c r="A750" s="39"/>
      <c r="B750" s="43">
        <v>43200</v>
      </c>
      <c r="C750" s="130">
        <f t="shared" si="13"/>
        <v>3.226</v>
      </c>
      <c r="D750" s="130">
        <f>+'Weekly OPIS Data'!D610</f>
        <v>3.226</v>
      </c>
      <c r="N750" s="130">
        <f t="shared" si="14"/>
        <v>3.226</v>
      </c>
      <c r="O750" s="39">
        <f>+'Weekly OPIS Data'!F610</f>
        <v>3.226</v>
      </c>
    </row>
    <row r="751" spans="1:15" x14ac:dyDescent="0.2">
      <c r="A751" s="39"/>
      <c r="B751" s="43">
        <v>43207</v>
      </c>
      <c r="C751" s="130">
        <f t="shared" si="13"/>
        <v>3.3260000000000001</v>
      </c>
      <c r="D751" s="130">
        <f>+'Weekly OPIS Data'!D611</f>
        <v>3.3260000000000001</v>
      </c>
      <c r="N751" s="130">
        <f t="shared" si="14"/>
        <v>3.3260000000000001</v>
      </c>
      <c r="O751" s="39">
        <f>+'Weekly OPIS Data'!F611</f>
        <v>3.3260000000000001</v>
      </c>
    </row>
    <row r="752" spans="1:15" x14ac:dyDescent="0.2">
      <c r="A752" s="39"/>
      <c r="B752" s="43">
        <v>43214</v>
      </c>
      <c r="C752" s="130">
        <f t="shared" si="13"/>
        <v>3.3660000000000001</v>
      </c>
      <c r="D752" s="130">
        <f>+'Weekly OPIS Data'!D612</f>
        <v>3.3660000000000001</v>
      </c>
      <c r="N752" s="130">
        <f t="shared" si="14"/>
        <v>3.3660000000000001</v>
      </c>
      <c r="O752" s="39">
        <f>+'Weekly OPIS Data'!F612</f>
        <v>3.3660000000000001</v>
      </c>
    </row>
    <row r="753" spans="1:17" x14ac:dyDescent="0.2">
      <c r="A753" s="39"/>
      <c r="B753" s="43">
        <v>43221</v>
      </c>
      <c r="C753" s="130">
        <f t="shared" si="13"/>
        <v>3.3940000000000001</v>
      </c>
      <c r="D753" s="130">
        <f>+'Weekly OPIS Data'!D613</f>
        <v>3.3940000000000001</v>
      </c>
      <c r="N753" s="130">
        <f t="shared" si="14"/>
        <v>3.3940000000000001</v>
      </c>
      <c r="O753" s="39">
        <f>+'Weekly OPIS Data'!F613</f>
        <v>3.3940000000000001</v>
      </c>
    </row>
    <row r="754" spans="1:17" x14ac:dyDescent="0.2">
      <c r="A754" s="39"/>
      <c r="B754" s="43">
        <v>43228</v>
      </c>
      <c r="C754" s="130">
        <f t="shared" si="13"/>
        <v>3.4089999999999998</v>
      </c>
      <c r="D754" s="130">
        <f>+'Weekly OPIS Data'!D614</f>
        <v>3.4089999999999998</v>
      </c>
      <c r="N754" s="130">
        <f t="shared" si="14"/>
        <v>3.4089999999999998</v>
      </c>
      <c r="O754" s="39">
        <f>+'Weekly OPIS Data'!F614</f>
        <v>3.4089999999999998</v>
      </c>
    </row>
    <row r="755" spans="1:17" x14ac:dyDescent="0.2">
      <c r="A755" s="39"/>
      <c r="B755" s="43">
        <v>43235</v>
      </c>
      <c r="C755" s="130">
        <f t="shared" si="13"/>
        <v>3.4820000000000002</v>
      </c>
      <c r="D755" s="130">
        <f>+'Weekly OPIS Data'!D615</f>
        <v>3.4820000000000002</v>
      </c>
      <c r="N755" s="130">
        <f t="shared" si="14"/>
        <v>3.4820000000000002</v>
      </c>
      <c r="O755" s="130">
        <f>+'Weekly OPIS Data'!F615</f>
        <v>3.4820000000000002</v>
      </c>
      <c r="P755" s="130"/>
      <c r="Q755" s="130"/>
    </row>
    <row r="756" spans="1:17" x14ac:dyDescent="0.2">
      <c r="A756" s="39"/>
      <c r="B756" s="43">
        <v>43242</v>
      </c>
      <c r="C756" s="130">
        <f t="shared" si="13"/>
        <v>3.5030000000000001</v>
      </c>
      <c r="D756" s="130">
        <f>+'Weekly OPIS Data'!D616</f>
        <v>3.5030000000000001</v>
      </c>
      <c r="N756" s="130">
        <f t="shared" si="14"/>
        <v>3.5030000000000001</v>
      </c>
      <c r="O756" s="130">
        <f>+'Weekly OPIS Data'!F616</f>
        <v>3.5030000000000001</v>
      </c>
      <c r="P756" s="130"/>
      <c r="Q756" s="130"/>
    </row>
    <row r="757" spans="1:17" x14ac:dyDescent="0.2">
      <c r="A757" s="39"/>
      <c r="B757" s="43">
        <v>43249</v>
      </c>
      <c r="C757" s="130">
        <f t="shared" si="13"/>
        <v>3.5139999999999998</v>
      </c>
      <c r="D757" s="130">
        <f>+'Weekly OPIS Data'!D617</f>
        <v>3.5139999999999998</v>
      </c>
      <c r="N757" s="130">
        <f t="shared" si="14"/>
        <v>3.5139999999999998</v>
      </c>
      <c r="O757" s="130">
        <f>+'Weekly OPIS Data'!F617</f>
        <v>3.5139999999999998</v>
      </c>
      <c r="P757" s="130"/>
      <c r="Q757" s="130"/>
    </row>
    <row r="758" spans="1:17" x14ac:dyDescent="0.2">
      <c r="A758" s="39"/>
      <c r="B758" s="43">
        <v>43256</v>
      </c>
      <c r="C758" s="130">
        <f t="shared" si="13"/>
        <v>3.508</v>
      </c>
      <c r="D758" s="130">
        <f>+'Weekly OPIS Data'!D618</f>
        <v>3.508</v>
      </c>
      <c r="N758" s="130">
        <f t="shared" si="14"/>
        <v>3.508</v>
      </c>
      <c r="O758" s="130">
        <f>+'Weekly OPIS Data'!F618</f>
        <v>3.508</v>
      </c>
      <c r="P758" s="130"/>
      <c r="Q758" s="130"/>
    </row>
    <row r="759" spans="1:17" x14ac:dyDescent="0.2">
      <c r="A759" s="39"/>
      <c r="B759" s="43">
        <v>43263</v>
      </c>
      <c r="C759" s="130">
        <f t="shared" si="13"/>
        <v>3.4889999999999999</v>
      </c>
      <c r="D759" s="130">
        <f>+'Weekly OPIS Data'!D619</f>
        <v>3.4889999999999999</v>
      </c>
      <c r="N759" s="130">
        <f t="shared" si="14"/>
        <v>3.4889999999999999</v>
      </c>
      <c r="O759" s="130">
        <f>+'Weekly OPIS Data'!F619</f>
        <v>3.4889999999999999</v>
      </c>
      <c r="P759" s="130"/>
      <c r="Q759" s="130"/>
    </row>
    <row r="760" spans="1:17" x14ac:dyDescent="0.2">
      <c r="A760" s="39"/>
      <c r="B760" s="43">
        <v>43270</v>
      </c>
      <c r="C760" s="130">
        <f t="shared" si="13"/>
        <v>3.4729999999999999</v>
      </c>
      <c r="D760" s="130">
        <f>+'Weekly OPIS Data'!D620</f>
        <v>3.4729999999999999</v>
      </c>
      <c r="N760" s="130">
        <f t="shared" si="14"/>
        <v>3.4729999999999999</v>
      </c>
      <c r="O760" s="130">
        <f>+'Weekly OPIS Data'!F620</f>
        <v>3.4729999999999999</v>
      </c>
      <c r="P760" s="130"/>
      <c r="Q760" s="130"/>
    </row>
    <row r="761" spans="1:17" x14ac:dyDescent="0.2">
      <c r="A761" s="39"/>
      <c r="B761" s="43">
        <v>43277</v>
      </c>
      <c r="C761" s="130">
        <f t="shared" ref="C761:C824" si="15">D761</f>
        <v>3.4529999999999998</v>
      </c>
      <c r="D761" s="130">
        <f>+'Weekly OPIS Data'!D621</f>
        <v>3.4529999999999998</v>
      </c>
      <c r="N761" s="130">
        <f t="shared" ref="N761:N824" si="16">O761</f>
        <v>3.4529999999999998</v>
      </c>
      <c r="O761" s="130">
        <f>+'Weekly OPIS Data'!F621</f>
        <v>3.4529999999999998</v>
      </c>
      <c r="P761" s="130"/>
      <c r="Q761" s="130"/>
    </row>
    <row r="762" spans="1:17" x14ac:dyDescent="0.2">
      <c r="A762" s="39"/>
      <c r="B762" s="43">
        <v>43284</v>
      </c>
      <c r="C762" s="130">
        <f t="shared" si="15"/>
        <v>3.4750000000000001</v>
      </c>
      <c r="D762" s="130">
        <f>+'Weekly OPIS Data'!D622</f>
        <v>3.4750000000000001</v>
      </c>
      <c r="N762" s="130">
        <f t="shared" si="16"/>
        <v>3.4750000000000001</v>
      </c>
      <c r="O762" s="130">
        <f>+'Weekly OPIS Data'!F622</f>
        <v>3.4750000000000001</v>
      </c>
      <c r="P762" s="130"/>
      <c r="Q762" s="130"/>
    </row>
    <row r="763" spans="1:17" x14ac:dyDescent="0.2">
      <c r="A763" s="39"/>
      <c r="B763" s="43">
        <v>43291</v>
      </c>
      <c r="C763" s="130">
        <f t="shared" si="15"/>
        <v>3.4710000000000001</v>
      </c>
      <c r="D763" s="130">
        <f>+'Weekly OPIS Data'!D623</f>
        <v>3.4710000000000001</v>
      </c>
      <c r="N763" s="130">
        <f t="shared" si="16"/>
        <v>3.4710000000000001</v>
      </c>
      <c r="O763" s="130">
        <f>+'Weekly OPIS Data'!F623</f>
        <v>3.4710000000000001</v>
      </c>
      <c r="P763" s="130"/>
      <c r="Q763" s="130"/>
    </row>
    <row r="764" spans="1:17" x14ac:dyDescent="0.2">
      <c r="A764" s="39"/>
      <c r="B764" s="43">
        <v>43298</v>
      </c>
      <c r="C764" s="130">
        <f t="shared" si="15"/>
        <v>3.456</v>
      </c>
      <c r="D764" s="130">
        <f>+'Weekly OPIS Data'!D624</f>
        <v>3.456</v>
      </c>
      <c r="N764" s="130">
        <f t="shared" si="16"/>
        <v>3.456</v>
      </c>
      <c r="O764" s="130">
        <f>+'Weekly OPIS Data'!F624</f>
        <v>3.456</v>
      </c>
      <c r="P764" s="130"/>
      <c r="Q764" s="130"/>
    </row>
    <row r="765" spans="1:17" x14ac:dyDescent="0.2">
      <c r="A765" s="39"/>
      <c r="B765" s="43">
        <v>43305</v>
      </c>
      <c r="C765" s="130">
        <f t="shared" si="15"/>
        <v>3.4359999999999999</v>
      </c>
      <c r="D765" s="130">
        <f>+'Weekly OPIS Data'!D625</f>
        <v>3.4359999999999999</v>
      </c>
      <c r="N765" s="130">
        <f t="shared" si="16"/>
        <v>3.4359999999999999</v>
      </c>
      <c r="O765" s="130">
        <f>+'Weekly OPIS Data'!F625</f>
        <v>3.4359999999999999</v>
      </c>
      <c r="P765" s="130"/>
      <c r="Q765" s="130"/>
    </row>
    <row r="766" spans="1:17" x14ac:dyDescent="0.2">
      <c r="A766" s="39"/>
      <c r="B766" s="43">
        <v>43312</v>
      </c>
      <c r="C766" s="130">
        <f t="shared" si="15"/>
        <v>3.4369999999999998</v>
      </c>
      <c r="D766" s="130">
        <f>+'Weekly OPIS Data'!D626</f>
        <v>3.4369999999999998</v>
      </c>
      <c r="N766" s="130">
        <f t="shared" si="16"/>
        <v>3.4369999999999998</v>
      </c>
      <c r="O766" s="130">
        <f>+'Weekly OPIS Data'!F626</f>
        <v>3.4369999999999998</v>
      </c>
      <c r="P766" s="130"/>
      <c r="Q766" s="130"/>
    </row>
    <row r="767" spans="1:17" x14ac:dyDescent="0.2">
      <c r="A767" s="39"/>
      <c r="B767" s="43">
        <v>43319</v>
      </c>
      <c r="C767" s="130">
        <f t="shared" si="15"/>
        <v>3.4319999999999999</v>
      </c>
      <c r="D767" s="130">
        <f>+'Weekly OPIS Data'!D627</f>
        <v>3.4319999999999999</v>
      </c>
      <c r="N767" s="130">
        <f t="shared" si="16"/>
        <v>3.4319999999999999</v>
      </c>
      <c r="O767" s="130">
        <f>+'Weekly OPIS Data'!F627</f>
        <v>3.4319999999999999</v>
      </c>
      <c r="P767" s="130"/>
      <c r="Q767" s="130"/>
    </row>
    <row r="768" spans="1:17" x14ac:dyDescent="0.2">
      <c r="A768" s="39"/>
      <c r="B768" s="43">
        <v>43326</v>
      </c>
      <c r="C768" s="130">
        <f t="shared" si="15"/>
        <v>3.4249999999999998</v>
      </c>
      <c r="D768" s="130">
        <f>+'Weekly OPIS Data'!D628</f>
        <v>3.4249999999999998</v>
      </c>
      <c r="N768" s="130">
        <f t="shared" si="16"/>
        <v>3.4249999999999998</v>
      </c>
      <c r="O768" s="130">
        <f>+'Weekly OPIS Data'!F628</f>
        <v>3.4249999999999998</v>
      </c>
      <c r="P768" s="130"/>
      <c r="Q768" s="130"/>
    </row>
    <row r="769" spans="1:17" x14ac:dyDescent="0.2">
      <c r="A769" s="39"/>
      <c r="B769" s="43">
        <v>43333</v>
      </c>
      <c r="C769" s="130">
        <f t="shared" si="15"/>
        <v>3.423</v>
      </c>
      <c r="D769" s="130">
        <f>+'Weekly OPIS Data'!D629</f>
        <v>3.423</v>
      </c>
      <c r="N769" s="130">
        <f t="shared" si="16"/>
        <v>3.423</v>
      </c>
      <c r="O769" s="130">
        <f>+'Weekly OPIS Data'!F629</f>
        <v>3.423</v>
      </c>
      <c r="P769" s="130"/>
      <c r="Q769" s="130"/>
    </row>
    <row r="770" spans="1:17" x14ac:dyDescent="0.2">
      <c r="A770" s="39"/>
      <c r="B770" s="43">
        <v>43340</v>
      </c>
      <c r="C770" s="130">
        <f t="shared" si="15"/>
        <v>3.4329999999999998</v>
      </c>
      <c r="D770" s="130">
        <f>+'Weekly OPIS Data'!D630</f>
        <v>3.4329999999999998</v>
      </c>
      <c r="N770" s="130">
        <f t="shared" si="16"/>
        <v>3.4329999999999998</v>
      </c>
      <c r="O770" s="130">
        <f>+'Weekly OPIS Data'!F630</f>
        <v>3.4329999999999998</v>
      </c>
      <c r="P770" s="130"/>
      <c r="Q770" s="130"/>
    </row>
    <row r="771" spans="1:17" x14ac:dyDescent="0.2">
      <c r="A771" s="39"/>
      <c r="B771" s="43">
        <v>43347</v>
      </c>
      <c r="C771" s="130">
        <f t="shared" si="15"/>
        <v>3.4689999999999999</v>
      </c>
      <c r="D771" s="130">
        <f>+'Weekly OPIS Data'!D631</f>
        <v>3.4689999999999999</v>
      </c>
      <c r="N771" s="130">
        <f t="shared" si="16"/>
        <v>3.4689999999999999</v>
      </c>
      <c r="O771" s="130">
        <f>+'Weekly OPIS Data'!F631</f>
        <v>3.4689999999999999</v>
      </c>
      <c r="P771" s="130"/>
      <c r="Q771" s="130"/>
    </row>
    <row r="772" spans="1:17" x14ac:dyDescent="0.2">
      <c r="A772" s="39"/>
      <c r="B772" s="43">
        <v>43354</v>
      </c>
      <c r="C772" s="130">
        <f t="shared" si="15"/>
        <v>3.4649999999999999</v>
      </c>
      <c r="D772" s="130">
        <f>+'Weekly OPIS Data'!D632</f>
        <v>3.4649999999999999</v>
      </c>
      <c r="N772" s="130">
        <f t="shared" si="16"/>
        <v>3.4649999999999999</v>
      </c>
      <c r="O772" s="130">
        <f>+'Weekly OPIS Data'!F632</f>
        <v>3.4649999999999999</v>
      </c>
      <c r="P772" s="130"/>
      <c r="Q772" s="130"/>
    </row>
    <row r="773" spans="1:17" x14ac:dyDescent="0.2">
      <c r="A773" s="39"/>
      <c r="B773" s="43">
        <v>43361</v>
      </c>
      <c r="C773" s="130">
        <f t="shared" si="15"/>
        <v>3.4729999999999999</v>
      </c>
      <c r="D773" s="130">
        <f>+'Weekly OPIS Data'!D633</f>
        <v>3.4729999999999999</v>
      </c>
      <c r="N773" s="130">
        <f t="shared" si="16"/>
        <v>3.4729999999999999</v>
      </c>
      <c r="O773" s="130">
        <f>+'Weekly OPIS Data'!F633</f>
        <v>3.4729999999999999</v>
      </c>
      <c r="P773" s="130"/>
      <c r="Q773" s="130"/>
    </row>
    <row r="774" spans="1:17" x14ac:dyDescent="0.2">
      <c r="A774" s="39"/>
      <c r="B774" s="43">
        <v>43368</v>
      </c>
      <c r="C774" s="130">
        <f t="shared" si="15"/>
        <v>3.4729999999999999</v>
      </c>
      <c r="D774" s="130">
        <f>+'Weekly OPIS Data'!D634</f>
        <v>3.4729999999999999</v>
      </c>
      <c r="N774" s="130">
        <f t="shared" si="16"/>
        <v>3.4729999999999999</v>
      </c>
      <c r="O774" s="130">
        <f>+'Weekly OPIS Data'!F634</f>
        <v>3.4729999999999999</v>
      </c>
      <c r="P774" s="130"/>
      <c r="Q774" s="130"/>
    </row>
    <row r="775" spans="1:17" x14ac:dyDescent="0.2">
      <c r="A775" s="39"/>
      <c r="B775" s="43">
        <v>43375</v>
      </c>
      <c r="C775" s="130">
        <f t="shared" si="15"/>
        <v>3.5059999999999998</v>
      </c>
      <c r="D775" s="130">
        <f>+'Weekly OPIS Data'!D635</f>
        <v>3.5059999999999998</v>
      </c>
      <c r="N775" s="130">
        <f t="shared" si="16"/>
        <v>3.5059999999999998</v>
      </c>
      <c r="O775" s="130">
        <f>+'Weekly OPIS Data'!F635</f>
        <v>3.5059999999999998</v>
      </c>
      <c r="P775" s="130"/>
      <c r="Q775" s="130"/>
    </row>
    <row r="776" spans="1:17" x14ac:dyDescent="0.2">
      <c r="A776" s="39"/>
      <c r="B776" s="43">
        <v>43382</v>
      </c>
      <c r="C776" s="130">
        <f t="shared" si="15"/>
        <v>3.5579999999999998</v>
      </c>
      <c r="D776" s="130">
        <f>+'Weekly OPIS Data'!D636</f>
        <v>3.5579999999999998</v>
      </c>
      <c r="N776" s="130">
        <f t="shared" si="16"/>
        <v>3.5579999999999998</v>
      </c>
      <c r="O776" s="130">
        <f>+'Weekly OPIS Data'!F636</f>
        <v>3.5579999999999998</v>
      </c>
      <c r="P776" s="130"/>
      <c r="Q776" s="130"/>
    </row>
    <row r="777" spans="1:17" x14ac:dyDescent="0.2">
      <c r="A777" s="39"/>
      <c r="B777" s="43">
        <v>43389</v>
      </c>
      <c r="C777" s="130">
        <f t="shared" si="15"/>
        <v>3.5910000000000002</v>
      </c>
      <c r="D777" s="130">
        <f>+'Weekly OPIS Data'!D637</f>
        <v>3.5910000000000002</v>
      </c>
      <c r="N777" s="130">
        <f t="shared" si="16"/>
        <v>3.5910000000000002</v>
      </c>
      <c r="O777" s="130">
        <f>+'Weekly OPIS Data'!F637</f>
        <v>3.5910000000000002</v>
      </c>
      <c r="P777" s="130"/>
      <c r="Q777" s="130"/>
    </row>
    <row r="778" spans="1:17" x14ac:dyDescent="0.2">
      <c r="A778" s="39"/>
      <c r="B778" s="43">
        <v>43396</v>
      </c>
      <c r="C778" s="130">
        <f t="shared" si="15"/>
        <v>3.5870000000000002</v>
      </c>
      <c r="D778" s="130">
        <f>+'Weekly OPIS Data'!D638</f>
        <v>3.5870000000000002</v>
      </c>
      <c r="N778" s="130">
        <f t="shared" si="16"/>
        <v>3.5870000000000002</v>
      </c>
      <c r="O778" s="130">
        <f>+'Weekly OPIS Data'!F638</f>
        <v>3.5870000000000002</v>
      </c>
      <c r="P778" s="130"/>
      <c r="Q778" s="130"/>
    </row>
    <row r="779" spans="1:17" x14ac:dyDescent="0.2">
      <c r="A779" s="39"/>
      <c r="B779" s="43">
        <v>43403</v>
      </c>
      <c r="C779" s="130">
        <f t="shared" si="15"/>
        <v>3.5640000000000001</v>
      </c>
      <c r="D779" s="130">
        <f>+'Weekly OPIS Data'!D639</f>
        <v>3.5640000000000001</v>
      </c>
      <c r="N779" s="130">
        <f t="shared" si="16"/>
        <v>3.5640000000000001</v>
      </c>
      <c r="O779" s="130">
        <f>+'Weekly OPIS Data'!F639</f>
        <v>3.5640000000000001</v>
      </c>
      <c r="P779" s="130"/>
      <c r="Q779" s="130"/>
    </row>
    <row r="780" spans="1:17" x14ac:dyDescent="0.2">
      <c r="A780" s="39"/>
      <c r="B780" s="43">
        <v>43410</v>
      </c>
      <c r="C780" s="130">
        <f t="shared" si="15"/>
        <v>3.5379999999999998</v>
      </c>
      <c r="D780" s="130">
        <f>+'Weekly OPIS Data'!D640</f>
        <v>3.5379999999999998</v>
      </c>
      <c r="N780" s="130">
        <f t="shared" si="16"/>
        <v>3.5379999999999998</v>
      </c>
      <c r="O780" s="130">
        <f>+'Weekly OPIS Data'!F640</f>
        <v>3.5379999999999998</v>
      </c>
      <c r="P780" s="130"/>
      <c r="Q780" s="130"/>
    </row>
    <row r="781" spans="1:17" x14ac:dyDescent="0.2">
      <c r="A781" s="39"/>
      <c r="B781" s="43">
        <v>43417</v>
      </c>
      <c r="C781" s="130">
        <f t="shared" si="15"/>
        <v>3.5139999999999998</v>
      </c>
      <c r="D781" s="130">
        <f>+'Weekly OPIS Data'!D641</f>
        <v>3.5139999999999998</v>
      </c>
      <c r="N781" s="130">
        <f t="shared" si="16"/>
        <v>3.5139999999999998</v>
      </c>
      <c r="O781" s="130">
        <f>+'Weekly OPIS Data'!F641</f>
        <v>3.5139999999999998</v>
      </c>
      <c r="P781" s="130"/>
      <c r="Q781" s="130"/>
    </row>
    <row r="782" spans="1:17" x14ac:dyDescent="0.2">
      <c r="A782" s="39"/>
      <c r="B782" s="43">
        <v>43424</v>
      </c>
      <c r="C782" s="130">
        <f t="shared" si="15"/>
        <v>3.4750000000000001</v>
      </c>
      <c r="D782" s="130">
        <f>+'Weekly OPIS Data'!D642</f>
        <v>3.4750000000000001</v>
      </c>
      <c r="N782" s="130">
        <f t="shared" si="16"/>
        <v>3.4750000000000001</v>
      </c>
      <c r="O782" s="130">
        <f>+'Weekly OPIS Data'!F642</f>
        <v>3.4750000000000001</v>
      </c>
      <c r="P782" s="130"/>
      <c r="Q782" s="130"/>
    </row>
    <row r="783" spans="1:17" x14ac:dyDescent="0.2">
      <c r="A783" s="39"/>
      <c r="B783" s="43">
        <v>43431</v>
      </c>
      <c r="C783" s="130">
        <f t="shared" si="15"/>
        <v>3.4550000000000001</v>
      </c>
      <c r="D783" s="130">
        <f>+'Weekly OPIS Data'!D643</f>
        <v>3.4550000000000001</v>
      </c>
      <c r="N783" s="130">
        <f t="shared" si="16"/>
        <v>3.4550000000000001</v>
      </c>
      <c r="O783" s="130">
        <f>+'Weekly OPIS Data'!F643</f>
        <v>3.4550000000000001</v>
      </c>
      <c r="P783" s="130"/>
      <c r="Q783" s="130"/>
    </row>
    <row r="784" spans="1:17" x14ac:dyDescent="0.2">
      <c r="A784" s="39"/>
      <c r="B784" s="43">
        <v>43438</v>
      </c>
      <c r="C784" s="130">
        <f t="shared" si="15"/>
        <v>3.4060000000000001</v>
      </c>
      <c r="D784" s="130">
        <f>+'Weekly OPIS Data'!D644</f>
        <v>3.4060000000000001</v>
      </c>
      <c r="N784" s="130">
        <f t="shared" si="16"/>
        <v>3.4060000000000001</v>
      </c>
      <c r="O784" s="130">
        <f>+'Weekly OPIS Data'!F644</f>
        <v>3.4060000000000001</v>
      </c>
      <c r="P784" s="130"/>
      <c r="Q784" s="130"/>
    </row>
    <row r="785" spans="1:17" x14ac:dyDescent="0.2">
      <c r="A785" s="39"/>
      <c r="B785" s="43">
        <v>43445</v>
      </c>
      <c r="C785" s="130">
        <f t="shared" si="15"/>
        <v>3.3570000000000002</v>
      </c>
      <c r="D785" s="130">
        <f>+'Weekly OPIS Data'!D645</f>
        <v>3.3570000000000002</v>
      </c>
      <c r="N785" s="130">
        <f t="shared" si="16"/>
        <v>3.3570000000000002</v>
      </c>
      <c r="O785" s="130">
        <f>+'Weekly OPIS Data'!F645</f>
        <v>3.3570000000000002</v>
      </c>
      <c r="P785" s="130"/>
      <c r="Q785" s="130"/>
    </row>
    <row r="786" spans="1:17" x14ac:dyDescent="0.2">
      <c r="A786" s="39"/>
      <c r="B786" s="43">
        <v>43452</v>
      </c>
      <c r="C786" s="130">
        <f t="shared" si="15"/>
        <v>3.3130000000000002</v>
      </c>
      <c r="D786" s="130">
        <f>+'Weekly OPIS Data'!D646</f>
        <v>3.3130000000000002</v>
      </c>
      <c r="N786" s="130">
        <f t="shared" si="16"/>
        <v>3.3130000000000002</v>
      </c>
      <c r="O786" s="130">
        <f>+'Weekly OPIS Data'!F646</f>
        <v>3.3130000000000002</v>
      </c>
      <c r="P786" s="130"/>
      <c r="Q786" s="130"/>
    </row>
    <row r="787" spans="1:17" x14ac:dyDescent="0.2">
      <c r="A787" s="39"/>
      <c r="B787" s="43">
        <v>43459</v>
      </c>
      <c r="C787" s="130">
        <f t="shared" si="15"/>
        <v>3.2810000000000001</v>
      </c>
      <c r="D787" s="130">
        <f>+'Weekly OPIS Data'!D647</f>
        <v>3.2810000000000001</v>
      </c>
      <c r="N787" s="130">
        <f t="shared" si="16"/>
        <v>3.2810000000000001</v>
      </c>
      <c r="O787" s="130">
        <f>+'Weekly OPIS Data'!F647</f>
        <v>3.2810000000000001</v>
      </c>
      <c r="P787" s="130"/>
      <c r="Q787" s="130"/>
    </row>
    <row r="788" spans="1:17" x14ac:dyDescent="0.2">
      <c r="A788" s="39"/>
      <c r="B788" s="43">
        <v>43466</v>
      </c>
      <c r="C788" s="130">
        <f t="shared" si="15"/>
        <v>3.246</v>
      </c>
      <c r="D788" s="130">
        <f>+'Weekly OPIS Data'!D648</f>
        <v>3.246</v>
      </c>
      <c r="N788" s="130">
        <f t="shared" si="16"/>
        <v>3.246</v>
      </c>
      <c r="O788" s="130">
        <f>+'Weekly OPIS Data'!F648</f>
        <v>3.246</v>
      </c>
      <c r="P788" s="130"/>
      <c r="Q788" s="130"/>
    </row>
    <row r="789" spans="1:17" x14ac:dyDescent="0.2">
      <c r="A789" s="39"/>
      <c r="B789" s="43">
        <v>43473</v>
      </c>
      <c r="C789" s="130">
        <f t="shared" si="15"/>
        <v>3.18</v>
      </c>
      <c r="D789" s="130">
        <f>+'Weekly OPIS Data'!D649</f>
        <v>3.18</v>
      </c>
      <c r="N789" s="130">
        <f t="shared" si="16"/>
        <v>3.18</v>
      </c>
      <c r="O789" s="130">
        <f>+'Weekly OPIS Data'!F649</f>
        <v>3.18</v>
      </c>
      <c r="P789" s="130"/>
      <c r="Q789" s="130"/>
    </row>
    <row r="790" spans="1:17" x14ac:dyDescent="0.2">
      <c r="A790" s="39"/>
      <c r="B790" s="43">
        <v>43480</v>
      </c>
      <c r="C790" s="130">
        <f t="shared" si="15"/>
        <v>3.13</v>
      </c>
      <c r="D790" s="130">
        <f>+'Weekly OPIS Data'!D650</f>
        <v>3.13</v>
      </c>
      <c r="N790" s="130">
        <f t="shared" si="16"/>
        <v>3.13</v>
      </c>
      <c r="O790" s="130">
        <f>+'Weekly OPIS Data'!F650</f>
        <v>3.13</v>
      </c>
      <c r="P790" s="130"/>
      <c r="Q790" s="130"/>
    </row>
    <row r="791" spans="1:17" x14ac:dyDescent="0.2">
      <c r="A791" s="39"/>
      <c r="B791" s="43">
        <v>43487</v>
      </c>
      <c r="C791" s="130">
        <f t="shared" si="15"/>
        <v>3.1150000000000002</v>
      </c>
      <c r="D791" s="130">
        <f>+'Weekly OPIS Data'!D651</f>
        <v>3.1150000000000002</v>
      </c>
      <c r="N791" s="130">
        <f t="shared" si="16"/>
        <v>3.1150000000000002</v>
      </c>
      <c r="O791" s="130">
        <f>+'Weekly OPIS Data'!F651</f>
        <v>3.1150000000000002</v>
      </c>
      <c r="P791" s="130"/>
      <c r="Q791" s="130"/>
    </row>
    <row r="792" spans="1:17" x14ac:dyDescent="0.2">
      <c r="A792" s="39"/>
      <c r="B792" s="43">
        <v>43494</v>
      </c>
      <c r="C792" s="130">
        <f t="shared" si="15"/>
        <v>3.0990000000000002</v>
      </c>
      <c r="D792" s="130">
        <f>+'Weekly OPIS Data'!D652</f>
        <v>3.0990000000000002</v>
      </c>
      <c r="N792" s="130">
        <f t="shared" si="16"/>
        <v>3.0990000000000002</v>
      </c>
      <c r="O792" s="130">
        <f>+'Weekly OPIS Data'!F652</f>
        <v>3.0990000000000002</v>
      </c>
      <c r="P792" s="130"/>
      <c r="Q792" s="130"/>
    </row>
    <row r="793" spans="1:17" x14ac:dyDescent="0.2">
      <c r="A793" s="39"/>
      <c r="B793" s="43">
        <v>43501</v>
      </c>
      <c r="C793" s="130">
        <f t="shared" si="15"/>
        <v>3.0870000000000002</v>
      </c>
      <c r="D793" s="130">
        <f>+'Weekly OPIS Data'!D653</f>
        <v>3.0870000000000002</v>
      </c>
      <c r="N793" s="130">
        <f t="shared" si="16"/>
        <v>3.0870000000000002</v>
      </c>
      <c r="O793" s="130">
        <f>+'Weekly OPIS Data'!F653</f>
        <v>3.0870000000000002</v>
      </c>
      <c r="P793" s="130"/>
      <c r="Q793" s="130"/>
    </row>
    <row r="794" spans="1:17" x14ac:dyDescent="0.2">
      <c r="A794" s="39"/>
      <c r="B794" s="43">
        <v>43508</v>
      </c>
      <c r="C794" s="130">
        <f t="shared" si="15"/>
        <v>3.0840000000000001</v>
      </c>
      <c r="D794" s="130">
        <f>+'Weekly OPIS Data'!D654</f>
        <v>3.0840000000000001</v>
      </c>
      <c r="N794" s="130">
        <f t="shared" si="16"/>
        <v>3.0840000000000001</v>
      </c>
      <c r="O794" s="130">
        <f>+'Weekly OPIS Data'!F654</f>
        <v>3.0840000000000001</v>
      </c>
      <c r="P794" s="130"/>
      <c r="Q794" s="130"/>
    </row>
    <row r="795" spans="1:17" x14ac:dyDescent="0.2">
      <c r="A795" s="39"/>
      <c r="B795" s="43">
        <v>43515</v>
      </c>
      <c r="C795" s="130">
        <f t="shared" si="15"/>
        <v>3.1040000000000001</v>
      </c>
      <c r="D795" s="130">
        <f>+'Weekly OPIS Data'!D655</f>
        <v>3.1040000000000001</v>
      </c>
      <c r="N795" s="130">
        <f t="shared" si="16"/>
        <v>3.1040000000000001</v>
      </c>
      <c r="O795" s="130">
        <f>+'Weekly OPIS Data'!F655</f>
        <v>3.1040000000000001</v>
      </c>
      <c r="P795" s="130"/>
      <c r="Q795" s="130"/>
    </row>
    <row r="796" spans="1:17" x14ac:dyDescent="0.2">
      <c r="A796" s="39"/>
      <c r="B796" s="43">
        <v>43522</v>
      </c>
      <c r="C796" s="130">
        <f t="shared" si="15"/>
        <v>3.141</v>
      </c>
      <c r="D796" s="130">
        <f>+'Weekly OPIS Data'!D656</f>
        <v>3.141</v>
      </c>
      <c r="N796" s="130">
        <f t="shared" si="16"/>
        <v>3.141</v>
      </c>
      <c r="O796" s="130">
        <f>+'Weekly OPIS Data'!F656</f>
        <v>3.141</v>
      </c>
      <c r="P796" s="130"/>
      <c r="Q796" s="130"/>
    </row>
    <row r="797" spans="1:17" x14ac:dyDescent="0.2">
      <c r="A797" s="39"/>
      <c r="B797" s="43">
        <v>43529</v>
      </c>
      <c r="C797" s="130">
        <f t="shared" si="15"/>
        <v>3.1549999999999998</v>
      </c>
      <c r="D797" s="130">
        <f>+'Weekly OPIS Data'!D657</f>
        <v>3.1549999999999998</v>
      </c>
      <c r="N797" s="130">
        <f t="shared" si="16"/>
        <v>3.1549999999999998</v>
      </c>
      <c r="O797" s="130">
        <f>+'Weekly OPIS Data'!F657</f>
        <v>3.1549999999999998</v>
      </c>
      <c r="P797" s="130"/>
      <c r="Q797" s="130"/>
    </row>
    <row r="798" spans="1:17" x14ac:dyDescent="0.2">
      <c r="A798" s="39"/>
      <c r="B798" s="43">
        <v>43536</v>
      </c>
      <c r="C798" s="130">
        <f t="shared" si="15"/>
        <v>3.1619999999999999</v>
      </c>
      <c r="D798" s="130">
        <f>+'Weekly OPIS Data'!D658</f>
        <v>3.1619999999999999</v>
      </c>
      <c r="N798" s="130">
        <f t="shared" si="16"/>
        <v>3.1619999999999999</v>
      </c>
      <c r="O798" s="130">
        <f>+'Weekly OPIS Data'!F658</f>
        <v>3.1619999999999999</v>
      </c>
      <c r="P798" s="130"/>
      <c r="Q798" s="130"/>
    </row>
    <row r="799" spans="1:17" x14ac:dyDescent="0.2">
      <c r="A799" s="39"/>
      <c r="B799" s="43">
        <v>43543</v>
      </c>
      <c r="C799" s="130">
        <f t="shared" si="15"/>
        <v>3.1389999999999998</v>
      </c>
      <c r="D799" s="130">
        <f>+'Weekly OPIS Data'!D659</f>
        <v>3.1389999999999998</v>
      </c>
      <c r="N799" s="130">
        <f t="shared" si="16"/>
        <v>3.1389999999999998</v>
      </c>
      <c r="O799" s="130">
        <f>+'Weekly OPIS Data'!F659</f>
        <v>3.1389999999999998</v>
      </c>
      <c r="P799" s="130"/>
      <c r="Q799" s="130"/>
    </row>
    <row r="800" spans="1:17" x14ac:dyDescent="0.2">
      <c r="A800" s="39"/>
      <c r="B800" s="43">
        <v>43550</v>
      </c>
      <c r="C800" s="130">
        <f t="shared" si="15"/>
        <v>3.1560000000000001</v>
      </c>
      <c r="D800" s="130">
        <f>+'Weekly OPIS Data'!D660</f>
        <v>3.1560000000000001</v>
      </c>
      <c r="N800" s="130">
        <f t="shared" si="16"/>
        <v>3.1560000000000001</v>
      </c>
      <c r="O800" s="130">
        <f>+'Weekly OPIS Data'!F660</f>
        <v>3.1560000000000001</v>
      </c>
      <c r="P800" s="130"/>
      <c r="Q800" s="130"/>
    </row>
    <row r="801" spans="1:17" x14ac:dyDescent="0.2">
      <c r="A801" s="39"/>
      <c r="B801" s="43">
        <v>43557</v>
      </c>
      <c r="C801" s="130">
        <f t="shared" si="15"/>
        <v>3.153</v>
      </c>
      <c r="D801" s="130">
        <f>+'Weekly OPIS Data'!D661</f>
        <v>3.153</v>
      </c>
      <c r="N801" s="130">
        <f t="shared" si="16"/>
        <v>3.153</v>
      </c>
      <c r="O801" s="130">
        <f>+'Weekly OPIS Data'!F661</f>
        <v>3.153</v>
      </c>
      <c r="P801" s="130"/>
      <c r="Q801" s="130"/>
    </row>
    <row r="802" spans="1:17" x14ac:dyDescent="0.2">
      <c r="A802" s="39"/>
      <c r="B802" s="43">
        <v>43564</v>
      </c>
      <c r="C802" s="130">
        <f t="shared" si="15"/>
        <v>3.1890000000000001</v>
      </c>
      <c r="D802" s="130">
        <f>+'Weekly OPIS Data'!D662</f>
        <v>3.1890000000000001</v>
      </c>
      <c r="N802" s="130">
        <f t="shared" si="16"/>
        <v>3.1890000000000001</v>
      </c>
      <c r="O802" s="130">
        <f>+'Weekly OPIS Data'!F662</f>
        <v>3.1890000000000001</v>
      </c>
      <c r="P802" s="130"/>
      <c r="Q802" s="130"/>
    </row>
    <row r="803" spans="1:17" x14ac:dyDescent="0.2">
      <c r="A803" s="39"/>
      <c r="B803" s="43">
        <v>43571</v>
      </c>
      <c r="C803" s="130">
        <f t="shared" si="15"/>
        <v>3.2519999999999998</v>
      </c>
      <c r="D803" s="130">
        <f>+'Weekly OPIS Data'!D663</f>
        <v>3.2519999999999998</v>
      </c>
      <c r="N803" s="130">
        <f t="shared" si="16"/>
        <v>3.2519999999999998</v>
      </c>
      <c r="O803" s="130">
        <f>+'Weekly OPIS Data'!F663</f>
        <v>3.2519999999999998</v>
      </c>
      <c r="P803" s="130"/>
      <c r="Q803" s="130"/>
    </row>
    <row r="804" spans="1:17" x14ac:dyDescent="0.2">
      <c r="A804" s="39"/>
      <c r="B804" s="43">
        <v>43578</v>
      </c>
      <c r="C804" s="130">
        <f t="shared" si="15"/>
        <v>3.3090000000000002</v>
      </c>
      <c r="D804" s="130">
        <f>+'Weekly OPIS Data'!D664</f>
        <v>3.3090000000000002</v>
      </c>
      <c r="N804" s="130">
        <f t="shared" si="16"/>
        <v>3.3090000000000002</v>
      </c>
      <c r="O804" s="130">
        <f>+'Weekly OPIS Data'!F664</f>
        <v>3.3090000000000002</v>
      </c>
      <c r="P804" s="130"/>
      <c r="Q804" s="130"/>
    </row>
    <row r="805" spans="1:17" x14ac:dyDescent="0.2">
      <c r="A805" s="39"/>
      <c r="B805" s="43">
        <v>43585</v>
      </c>
      <c r="C805" s="130">
        <f t="shared" si="15"/>
        <v>3.3460000000000001</v>
      </c>
      <c r="D805" s="130">
        <f>+'Weekly OPIS Data'!D665</f>
        <v>3.3460000000000001</v>
      </c>
      <c r="N805" s="130">
        <f t="shared" si="16"/>
        <v>3.3460000000000001</v>
      </c>
      <c r="O805" s="130">
        <f>+'Weekly OPIS Data'!F665</f>
        <v>3.3460000000000001</v>
      </c>
      <c r="P805" s="130"/>
      <c r="Q805" s="130"/>
    </row>
    <row r="806" spans="1:17" x14ac:dyDescent="0.2">
      <c r="A806" s="39"/>
      <c r="B806" s="43">
        <v>43592</v>
      </c>
      <c r="C806" s="130">
        <f t="shared" si="15"/>
        <v>3.3450000000000002</v>
      </c>
      <c r="D806" s="130">
        <f>+'Weekly OPIS Data'!D666</f>
        <v>3.3450000000000002</v>
      </c>
      <c r="N806" s="130">
        <f t="shared" si="16"/>
        <v>3.3450000000000002</v>
      </c>
      <c r="O806" s="130">
        <f>+'Weekly OPIS Data'!F666</f>
        <v>3.3450000000000002</v>
      </c>
      <c r="P806" s="130"/>
      <c r="Q806" s="130"/>
    </row>
    <row r="807" spans="1:17" x14ac:dyDescent="0.2">
      <c r="A807" s="39"/>
      <c r="B807" s="43">
        <v>43599</v>
      </c>
      <c r="C807" s="130">
        <f t="shared" si="15"/>
        <v>3.355</v>
      </c>
      <c r="D807" s="130">
        <f>+'Weekly OPIS Data'!D667</f>
        <v>3.355</v>
      </c>
      <c r="N807" s="130">
        <f t="shared" si="16"/>
        <v>3.355</v>
      </c>
      <c r="O807" s="130">
        <f>+'Weekly OPIS Data'!F667</f>
        <v>3.355</v>
      </c>
      <c r="P807" s="130"/>
      <c r="Q807" s="130"/>
    </row>
    <row r="808" spans="1:17" x14ac:dyDescent="0.2">
      <c r="A808" s="39"/>
      <c r="B808" s="43">
        <v>43606</v>
      </c>
      <c r="C808" s="130">
        <f t="shared" si="15"/>
        <v>3.3519999999999999</v>
      </c>
      <c r="D808" s="130">
        <f>+'Weekly OPIS Data'!D668</f>
        <v>3.3519999999999999</v>
      </c>
      <c r="N808" s="130">
        <f t="shared" si="16"/>
        <v>3.3519999999999999</v>
      </c>
      <c r="O808" s="130">
        <f>+'Weekly OPIS Data'!F668</f>
        <v>3.3519999999999999</v>
      </c>
      <c r="P808" s="130"/>
      <c r="Q808" s="130"/>
    </row>
    <row r="809" spans="1:17" x14ac:dyDescent="0.2">
      <c r="A809" s="39"/>
      <c r="B809" s="43">
        <v>43613</v>
      </c>
      <c r="C809" s="130">
        <f t="shared" si="15"/>
        <v>3.3380000000000001</v>
      </c>
      <c r="D809" s="130">
        <f>+'Weekly OPIS Data'!D669</f>
        <v>3.3380000000000001</v>
      </c>
      <c r="N809" s="130">
        <f t="shared" si="16"/>
        <v>3.3380000000000001</v>
      </c>
      <c r="O809" s="130">
        <f>+'Weekly OPIS Data'!F669</f>
        <v>3.3380000000000001</v>
      </c>
      <c r="P809" s="130"/>
      <c r="Q809" s="130"/>
    </row>
    <row r="810" spans="1:17" x14ac:dyDescent="0.2">
      <c r="A810" s="39"/>
      <c r="B810" s="43">
        <v>43620</v>
      </c>
      <c r="C810" s="130">
        <f t="shared" si="15"/>
        <v>3.32</v>
      </c>
      <c r="D810" s="130">
        <f>+'Weekly OPIS Data'!D670</f>
        <v>3.32</v>
      </c>
      <c r="N810" s="130">
        <f t="shared" si="16"/>
        <v>3.32</v>
      </c>
      <c r="O810" s="130">
        <f>+'Weekly OPIS Data'!F670</f>
        <v>3.32</v>
      </c>
      <c r="P810" s="130"/>
      <c r="Q810" s="130"/>
    </row>
    <row r="811" spans="1:17" x14ac:dyDescent="0.2">
      <c r="A811" s="39"/>
      <c r="B811" s="43">
        <v>43627</v>
      </c>
      <c r="C811" s="130">
        <f t="shared" si="15"/>
        <v>3.282</v>
      </c>
      <c r="D811" s="130">
        <f>+'Weekly OPIS Data'!D671</f>
        <v>3.282</v>
      </c>
      <c r="N811" s="130">
        <f t="shared" si="16"/>
        <v>3.282</v>
      </c>
      <c r="O811" s="130">
        <f>+'Weekly OPIS Data'!F671</f>
        <v>3.282</v>
      </c>
      <c r="P811" s="130"/>
      <c r="Q811" s="130"/>
    </row>
    <row r="812" spans="1:17" x14ac:dyDescent="0.2">
      <c r="A812" s="39"/>
      <c r="B812" s="43">
        <v>43634</v>
      </c>
      <c r="C812" s="130">
        <f t="shared" si="15"/>
        <v>3.238</v>
      </c>
      <c r="D812" s="130">
        <f>+'Weekly OPIS Data'!D672</f>
        <v>3.238</v>
      </c>
      <c r="N812" s="130">
        <f t="shared" si="16"/>
        <v>3.238</v>
      </c>
      <c r="O812" s="130">
        <f>+'Weekly OPIS Data'!F672</f>
        <v>3.238</v>
      </c>
      <c r="P812" s="130"/>
      <c r="Q812" s="130"/>
    </row>
    <row r="813" spans="1:17" x14ac:dyDescent="0.2">
      <c r="A813" s="39"/>
      <c r="B813" s="43">
        <v>43641</v>
      </c>
      <c r="C813" s="130">
        <f t="shared" si="15"/>
        <v>3.206</v>
      </c>
      <c r="D813" s="130">
        <f>+'Weekly OPIS Data'!D673</f>
        <v>3.206</v>
      </c>
      <c r="N813" s="130">
        <f t="shared" si="16"/>
        <v>3.206</v>
      </c>
      <c r="O813" s="130">
        <f>+'Weekly OPIS Data'!F673</f>
        <v>3.206</v>
      </c>
      <c r="P813" s="130"/>
      <c r="Q813" s="130"/>
    </row>
    <row r="814" spans="1:17" x14ac:dyDescent="0.2">
      <c r="A814" s="39"/>
      <c r="B814" s="43">
        <v>43648</v>
      </c>
      <c r="C814" s="130">
        <f t="shared" si="15"/>
        <v>3.2050000000000001</v>
      </c>
      <c r="D814" s="130">
        <f>+'Weekly OPIS Data'!D674</f>
        <v>3.2050000000000001</v>
      </c>
      <c r="N814" s="130">
        <f t="shared" si="16"/>
        <v>3.2050000000000001</v>
      </c>
      <c r="O814" s="130">
        <f>+'Weekly OPIS Data'!F674</f>
        <v>3.2050000000000001</v>
      </c>
      <c r="P814" s="130"/>
      <c r="Q814" s="130"/>
    </row>
    <row r="815" spans="1:17" x14ac:dyDescent="0.2">
      <c r="A815" s="39"/>
      <c r="B815" s="43">
        <v>43655</v>
      </c>
      <c r="C815" s="130">
        <f t="shared" si="15"/>
        <v>3.2080000000000002</v>
      </c>
      <c r="D815" s="130">
        <f>+'Weekly OPIS Data'!D675</f>
        <v>3.2080000000000002</v>
      </c>
      <c r="N815" s="130">
        <f t="shared" si="16"/>
        <v>3.2080000000000002</v>
      </c>
      <c r="O815" s="130">
        <f>+'Weekly OPIS Data'!F675</f>
        <v>3.2080000000000002</v>
      </c>
      <c r="P815" s="130"/>
      <c r="Q815" s="130"/>
    </row>
    <row r="816" spans="1:17" x14ac:dyDescent="0.2">
      <c r="A816" s="39"/>
      <c r="B816" s="43">
        <v>43662</v>
      </c>
      <c r="C816" s="130">
        <f t="shared" si="15"/>
        <v>3.2090000000000001</v>
      </c>
      <c r="D816" s="130">
        <f>+'Weekly OPIS Data'!D676</f>
        <v>3.2090000000000001</v>
      </c>
      <c r="N816" s="130">
        <f t="shared" si="16"/>
        <v>3.2090000000000001</v>
      </c>
      <c r="O816" s="130">
        <f>+'Weekly OPIS Data'!F676</f>
        <v>3.2090000000000001</v>
      </c>
      <c r="P816" s="130"/>
      <c r="Q816" s="130"/>
    </row>
    <row r="817" spans="1:17" x14ac:dyDescent="0.2">
      <c r="A817" s="39"/>
      <c r="B817" s="43">
        <v>43669</v>
      </c>
      <c r="C817" s="130">
        <f t="shared" si="15"/>
        <v>3.198</v>
      </c>
      <c r="D817" s="130">
        <f>+'Weekly OPIS Data'!D677</f>
        <v>3.198</v>
      </c>
      <c r="N817" s="130">
        <f t="shared" si="16"/>
        <v>3.198</v>
      </c>
      <c r="O817" s="130">
        <f>+'Weekly OPIS Data'!F677</f>
        <v>3.198</v>
      </c>
      <c r="P817" s="130"/>
      <c r="Q817" s="130"/>
    </row>
    <row r="818" spans="1:17" x14ac:dyDescent="0.2">
      <c r="A818" s="39"/>
      <c r="B818" s="43">
        <v>43676</v>
      </c>
      <c r="C818" s="130">
        <f t="shared" si="15"/>
        <v>3.1859999999999999</v>
      </c>
      <c r="D818" s="130">
        <f>+'Weekly OPIS Data'!D678</f>
        <v>3.1859999999999999</v>
      </c>
      <c r="N818" s="130">
        <f t="shared" si="16"/>
        <v>3.1859999999999999</v>
      </c>
      <c r="O818" s="130">
        <f>+'Weekly OPIS Data'!F678</f>
        <v>3.1859999999999999</v>
      </c>
      <c r="P818" s="130"/>
      <c r="Q818" s="130"/>
    </row>
    <row r="819" spans="1:17" x14ac:dyDescent="0.2">
      <c r="A819" s="39"/>
      <c r="B819" s="43">
        <v>43683</v>
      </c>
      <c r="C819" s="130">
        <f t="shared" si="15"/>
        <v>3.1819999999999999</v>
      </c>
      <c r="D819" s="130">
        <f>+'Weekly OPIS Data'!D679</f>
        <v>3.1819999999999999</v>
      </c>
      <c r="N819" s="130">
        <f t="shared" si="16"/>
        <v>3.1819999999999999</v>
      </c>
      <c r="O819" s="130">
        <f>+'Weekly OPIS Data'!F679</f>
        <v>3.1819999999999999</v>
      </c>
      <c r="P819" s="130"/>
      <c r="Q819" s="130"/>
    </row>
    <row r="820" spans="1:17" x14ac:dyDescent="0.2">
      <c r="A820" s="39"/>
      <c r="B820" s="43">
        <v>43690</v>
      </c>
      <c r="C820" s="130">
        <f t="shared" si="15"/>
        <v>3.1640000000000001</v>
      </c>
      <c r="D820" s="130">
        <f>+'Weekly OPIS Data'!D680</f>
        <v>3.1640000000000001</v>
      </c>
      <c r="N820" s="130">
        <f t="shared" si="16"/>
        <v>3.1640000000000001</v>
      </c>
      <c r="O820" s="130">
        <f>+'Weekly OPIS Data'!F680</f>
        <v>3.1640000000000001</v>
      </c>
      <c r="P820" s="130"/>
      <c r="Q820" s="130"/>
    </row>
    <row r="821" spans="1:17" x14ac:dyDescent="0.2">
      <c r="A821" s="39"/>
      <c r="B821" s="43">
        <v>43697</v>
      </c>
      <c r="C821" s="130">
        <f t="shared" si="15"/>
        <v>3.1579999999999999</v>
      </c>
      <c r="D821" s="130">
        <f>+'Weekly OPIS Data'!D681</f>
        <v>3.1579999999999999</v>
      </c>
      <c r="N821" s="130">
        <f t="shared" si="16"/>
        <v>3.1579999999999999</v>
      </c>
      <c r="O821" s="130">
        <f>+'Weekly OPIS Data'!F681</f>
        <v>3.1579999999999999</v>
      </c>
      <c r="P821" s="130"/>
      <c r="Q821" s="130"/>
    </row>
    <row r="822" spans="1:17" x14ac:dyDescent="0.2">
      <c r="A822" s="39"/>
      <c r="B822" s="43">
        <v>43704</v>
      </c>
      <c r="C822" s="130">
        <f t="shared" si="15"/>
        <v>3.1389999999999998</v>
      </c>
      <c r="D822" s="130">
        <f>+'Weekly OPIS Data'!D682</f>
        <v>3.1389999999999998</v>
      </c>
      <c r="N822" s="130">
        <f t="shared" si="16"/>
        <v>3.1389999999999998</v>
      </c>
      <c r="O822" s="130">
        <f>+'Weekly OPIS Data'!F682</f>
        <v>3.1389999999999998</v>
      </c>
      <c r="P822" s="130"/>
      <c r="Q822" s="130"/>
    </row>
    <row r="823" spans="1:17" x14ac:dyDescent="0.2">
      <c r="A823" s="39"/>
      <c r="B823" s="43">
        <v>43711</v>
      </c>
      <c r="C823" s="130">
        <f t="shared" si="15"/>
        <v>3.1389999999999998</v>
      </c>
      <c r="D823" s="130">
        <f>+'Weekly OPIS Data'!D683</f>
        <v>3.1389999999999998</v>
      </c>
      <c r="N823" s="130">
        <f t="shared" si="16"/>
        <v>3.1389999999999998</v>
      </c>
      <c r="O823" s="130">
        <f>+'Weekly OPIS Data'!F683</f>
        <v>3.1389999999999998</v>
      </c>
      <c r="P823" s="130"/>
      <c r="Q823" s="130"/>
    </row>
    <row r="824" spans="1:17" x14ac:dyDescent="0.2">
      <c r="A824" s="39"/>
      <c r="B824" s="43">
        <v>43718</v>
      </c>
      <c r="C824" s="130">
        <f t="shared" si="15"/>
        <v>3.1309999999999998</v>
      </c>
      <c r="D824" s="130">
        <f>+'Weekly OPIS Data'!D684</f>
        <v>3.1309999999999998</v>
      </c>
      <c r="N824" s="130">
        <f t="shared" si="16"/>
        <v>3.1309999999999998</v>
      </c>
      <c r="O824" s="130">
        <f>+'Weekly OPIS Data'!F684</f>
        <v>3.1309999999999998</v>
      </c>
      <c r="P824" s="130"/>
      <c r="Q824" s="130"/>
    </row>
    <row r="825" spans="1:17" x14ac:dyDescent="0.2">
      <c r="A825" s="39"/>
      <c r="B825" s="43">
        <v>43725</v>
      </c>
      <c r="C825" s="130">
        <f t="shared" ref="C825:C888" si="17">D825</f>
        <v>3.161</v>
      </c>
      <c r="D825" s="130">
        <f>+'Weekly OPIS Data'!D685</f>
        <v>3.161</v>
      </c>
      <c r="N825" s="130">
        <f t="shared" ref="N825:N888" si="18">O825</f>
        <v>3.161</v>
      </c>
      <c r="O825" s="130">
        <f>+'Weekly OPIS Data'!F685</f>
        <v>3.161</v>
      </c>
      <c r="P825" s="130"/>
      <c r="Q825" s="130"/>
    </row>
    <row r="826" spans="1:17" x14ac:dyDescent="0.2">
      <c r="A826" s="39"/>
      <c r="B826" s="43">
        <v>43732</v>
      </c>
      <c r="C826" s="130">
        <f t="shared" si="17"/>
        <v>3.238</v>
      </c>
      <c r="D826" s="130">
        <f>+'Weekly OPIS Data'!D686</f>
        <v>3.238</v>
      </c>
      <c r="N826" s="130">
        <f t="shared" si="18"/>
        <v>3.238</v>
      </c>
      <c r="O826" s="130">
        <f>+'Weekly OPIS Data'!F686</f>
        <v>3.238</v>
      </c>
      <c r="P826" s="130"/>
      <c r="Q826" s="130"/>
    </row>
    <row r="827" spans="1:17" x14ac:dyDescent="0.2">
      <c r="A827" s="39"/>
      <c r="B827" s="43">
        <v>43739</v>
      </c>
      <c r="C827" s="130">
        <f t="shared" si="17"/>
        <v>3.2280000000000002</v>
      </c>
      <c r="D827" s="130">
        <f>+'Weekly OPIS Data'!D687</f>
        <v>3.2280000000000002</v>
      </c>
      <c r="N827" s="130">
        <f t="shared" si="18"/>
        <v>3.2280000000000002</v>
      </c>
      <c r="O827" s="130">
        <f>+'Weekly OPIS Data'!F687</f>
        <v>3.2280000000000002</v>
      </c>
      <c r="P827" s="130"/>
      <c r="Q827" s="130"/>
    </row>
    <row r="828" spans="1:17" x14ac:dyDescent="0.2">
      <c r="A828" s="39"/>
      <c r="B828" s="43">
        <v>43746</v>
      </c>
      <c r="C828" s="130">
        <f t="shared" si="17"/>
        <v>3.2149999999999999</v>
      </c>
      <c r="D828" s="130">
        <f>+'Weekly OPIS Data'!D688</f>
        <v>3.2149999999999999</v>
      </c>
      <c r="N828" s="130">
        <f t="shared" si="18"/>
        <v>3.2149999999999999</v>
      </c>
      <c r="O828" s="130">
        <f>+'Weekly OPIS Data'!F688</f>
        <v>3.2149999999999999</v>
      </c>
      <c r="P828" s="130"/>
      <c r="Q828" s="130"/>
    </row>
    <row r="829" spans="1:17" x14ac:dyDescent="0.2">
      <c r="A829" s="39"/>
      <c r="B829" s="43">
        <v>43753</v>
      </c>
      <c r="C829" s="130">
        <f t="shared" si="17"/>
        <v>3.24</v>
      </c>
      <c r="D829" s="130">
        <f>+'Weekly OPIS Data'!D689</f>
        <v>3.24</v>
      </c>
      <c r="N829" s="130">
        <f t="shared" si="18"/>
        <v>3.24</v>
      </c>
      <c r="O829" s="130">
        <f>+'Weekly OPIS Data'!F689</f>
        <v>3.24</v>
      </c>
      <c r="P829" s="130"/>
      <c r="Q829" s="130"/>
    </row>
    <row r="830" spans="1:17" x14ac:dyDescent="0.2">
      <c r="A830" s="39"/>
      <c r="B830" s="43">
        <v>43760</v>
      </c>
      <c r="C830" s="130">
        <f t="shared" si="17"/>
        <v>3.29</v>
      </c>
      <c r="D830" s="130">
        <f>+'Weekly OPIS Data'!D690</f>
        <v>3.29</v>
      </c>
      <c r="N830" s="130">
        <f t="shared" si="18"/>
        <v>3.29</v>
      </c>
      <c r="O830" s="130">
        <f>+'Weekly OPIS Data'!F690</f>
        <v>3.29</v>
      </c>
      <c r="P830" s="130"/>
      <c r="Q830" s="130"/>
    </row>
    <row r="831" spans="1:17" x14ac:dyDescent="0.2">
      <c r="A831" s="39"/>
      <c r="B831" s="43">
        <v>43767</v>
      </c>
      <c r="C831" s="130">
        <f t="shared" si="17"/>
        <v>3.379</v>
      </c>
      <c r="D831" s="130">
        <f>+'Weekly OPIS Data'!D691</f>
        <v>3.379</v>
      </c>
      <c r="N831" s="130">
        <f t="shared" si="18"/>
        <v>3.379</v>
      </c>
      <c r="O831" s="130">
        <f>+'Weekly OPIS Data'!F691</f>
        <v>3.379</v>
      </c>
      <c r="P831" s="130"/>
      <c r="Q831" s="130"/>
    </row>
    <row r="832" spans="1:17" x14ac:dyDescent="0.2">
      <c r="A832" s="39"/>
      <c r="B832" s="43">
        <v>43774</v>
      </c>
      <c r="C832" s="130">
        <f t="shared" si="17"/>
        <v>3.4129999999999998</v>
      </c>
      <c r="D832" s="130">
        <f>+'Weekly OPIS Data'!D692</f>
        <v>3.4129999999999998</v>
      </c>
      <c r="N832" s="130">
        <f t="shared" si="18"/>
        <v>3.4129999999999998</v>
      </c>
      <c r="O832" s="130">
        <f>+'Weekly OPIS Data'!F692</f>
        <v>3.4129999999999998</v>
      </c>
      <c r="P832" s="130"/>
      <c r="Q832" s="130"/>
    </row>
    <row r="833" spans="1:17" x14ac:dyDescent="0.2">
      <c r="A833" s="39"/>
      <c r="B833" s="43">
        <v>43781</v>
      </c>
      <c r="C833" s="130">
        <f t="shared" si="17"/>
        <v>3.4350000000000001</v>
      </c>
      <c r="D833" s="130">
        <f>+'Weekly OPIS Data'!D693</f>
        <v>3.4350000000000001</v>
      </c>
      <c r="N833" s="130">
        <f t="shared" si="18"/>
        <v>3.4350000000000001</v>
      </c>
      <c r="O833" s="130">
        <f>+'Weekly OPIS Data'!F693</f>
        <v>3.4350000000000001</v>
      </c>
      <c r="P833" s="130"/>
      <c r="Q833" s="130"/>
    </row>
    <row r="834" spans="1:17" x14ac:dyDescent="0.2">
      <c r="A834" s="39"/>
      <c r="B834" s="43">
        <v>43788</v>
      </c>
      <c r="C834" s="130">
        <f t="shared" si="17"/>
        <v>3.444</v>
      </c>
      <c r="D834" s="130">
        <f>+'Weekly OPIS Data'!D694</f>
        <v>3.444</v>
      </c>
      <c r="N834" s="130">
        <f t="shared" si="18"/>
        <v>3.444</v>
      </c>
      <c r="O834" s="130">
        <f>+'Weekly OPIS Data'!F694</f>
        <v>3.444</v>
      </c>
      <c r="P834" s="130"/>
      <c r="Q834" s="130"/>
    </row>
    <row r="835" spans="1:17" x14ac:dyDescent="0.2">
      <c r="A835" s="39"/>
      <c r="B835" s="43">
        <v>43795</v>
      </c>
      <c r="C835" s="130">
        <f t="shared" si="17"/>
        <v>3.387</v>
      </c>
      <c r="D835" s="130">
        <f>+'Weekly OPIS Data'!D695</f>
        <v>3.387</v>
      </c>
      <c r="N835" s="130">
        <f t="shared" si="18"/>
        <v>3.387</v>
      </c>
      <c r="O835" s="130">
        <f>+'Weekly OPIS Data'!F695</f>
        <v>3.387</v>
      </c>
      <c r="P835" s="130"/>
      <c r="Q835" s="130"/>
    </row>
    <row r="836" spans="1:17" x14ac:dyDescent="0.2">
      <c r="A836" s="39"/>
      <c r="B836" s="43">
        <v>43802</v>
      </c>
      <c r="C836" s="130">
        <f t="shared" si="17"/>
        <v>3.3820000000000001</v>
      </c>
      <c r="D836" s="130">
        <f>+'Weekly OPIS Data'!D696</f>
        <v>3.3820000000000001</v>
      </c>
      <c r="N836" s="130">
        <f t="shared" si="18"/>
        <v>3.3820000000000001</v>
      </c>
      <c r="O836" s="130">
        <f>+'Weekly OPIS Data'!F696</f>
        <v>3.3820000000000001</v>
      </c>
      <c r="P836" s="130"/>
      <c r="Q836" s="130"/>
    </row>
    <row r="837" spans="1:17" x14ac:dyDescent="0.2">
      <c r="A837" s="39"/>
      <c r="B837" s="43">
        <v>43809</v>
      </c>
      <c r="C837" s="130">
        <f t="shared" si="17"/>
        <v>3.323</v>
      </c>
      <c r="D837" s="130">
        <f>+'Weekly OPIS Data'!D697</f>
        <v>3.323</v>
      </c>
      <c r="N837" s="130">
        <f t="shared" si="18"/>
        <v>3.323</v>
      </c>
      <c r="O837" s="130">
        <f>+'Weekly OPIS Data'!F697</f>
        <v>3.323</v>
      </c>
      <c r="P837" s="130"/>
      <c r="Q837" s="130"/>
    </row>
    <row r="838" spans="1:17" x14ac:dyDescent="0.2">
      <c r="A838" s="39"/>
      <c r="B838" s="43">
        <v>43816</v>
      </c>
      <c r="C838" s="130">
        <f t="shared" si="17"/>
        <v>3.28</v>
      </c>
      <c r="D838" s="130">
        <f>+'Weekly OPIS Data'!D698</f>
        <v>3.28</v>
      </c>
      <c r="N838" s="130">
        <f t="shared" si="18"/>
        <v>3.28</v>
      </c>
      <c r="O838" s="130">
        <f>+'Weekly OPIS Data'!F698</f>
        <v>3.28</v>
      </c>
      <c r="P838" s="130"/>
      <c r="Q838" s="130"/>
    </row>
    <row r="839" spans="1:17" x14ac:dyDescent="0.2">
      <c r="A839" s="39"/>
      <c r="B839" s="43">
        <v>43823</v>
      </c>
      <c r="C839" s="130">
        <f t="shared" si="17"/>
        <v>3.2519999999999998</v>
      </c>
      <c r="D839" s="130">
        <f>+'Weekly OPIS Data'!D699</f>
        <v>3.2519999999999998</v>
      </c>
      <c r="N839" s="130">
        <f t="shared" si="18"/>
        <v>3.2519999999999998</v>
      </c>
      <c r="O839" s="130">
        <f>+'Weekly OPIS Data'!F699</f>
        <v>3.2519999999999998</v>
      </c>
      <c r="P839" s="130"/>
      <c r="Q839" s="130"/>
    </row>
    <row r="840" spans="1:17" x14ac:dyDescent="0.2">
      <c r="A840" s="39"/>
      <c r="B840" s="43">
        <v>43830</v>
      </c>
      <c r="C840" s="130">
        <f t="shared" si="17"/>
        <v>3.274</v>
      </c>
      <c r="D840" s="130">
        <f>+'Weekly OPIS Data'!D700</f>
        <v>3.274</v>
      </c>
      <c r="N840" s="130">
        <f t="shared" si="18"/>
        <v>3.274</v>
      </c>
      <c r="O840" s="130">
        <f>+'Weekly OPIS Data'!F700</f>
        <v>3.274</v>
      </c>
      <c r="P840" s="130"/>
      <c r="Q840" s="130"/>
    </row>
    <row r="841" spans="1:17" x14ac:dyDescent="0.2">
      <c r="A841" s="39"/>
      <c r="B841" s="43">
        <v>43837</v>
      </c>
      <c r="C841" s="130">
        <f t="shared" si="17"/>
        <v>3.2639999999999998</v>
      </c>
      <c r="D841" s="130">
        <f>+'Weekly OPIS Data'!D701</f>
        <v>3.2639999999999998</v>
      </c>
      <c r="N841" s="130">
        <f t="shared" si="18"/>
        <v>3.2639999999999998</v>
      </c>
      <c r="O841" s="130">
        <f>+'Weekly OPIS Data'!F701</f>
        <v>3.2639999999999998</v>
      </c>
      <c r="P841" s="130"/>
      <c r="Q841" s="130"/>
    </row>
    <row r="842" spans="1:17" x14ac:dyDescent="0.2">
      <c r="A842" s="39"/>
      <c r="B842" s="43">
        <v>43844</v>
      </c>
      <c r="C842" s="130">
        <f t="shared" si="17"/>
        <v>3.2410000000000001</v>
      </c>
      <c r="D842" s="130">
        <f>+'Weekly OPIS Data'!D702</f>
        <v>3.2410000000000001</v>
      </c>
      <c r="N842" s="130">
        <f t="shared" si="18"/>
        <v>3.2410000000000001</v>
      </c>
      <c r="O842" s="130">
        <f>+'Weekly OPIS Data'!F702</f>
        <v>3.2410000000000001</v>
      </c>
      <c r="P842" s="130"/>
      <c r="Q842" s="130"/>
    </row>
    <row r="843" spans="1:17" x14ac:dyDescent="0.2">
      <c r="A843" s="39"/>
      <c r="B843" s="43">
        <v>43851</v>
      </c>
      <c r="C843" s="130">
        <f t="shared" si="17"/>
        <v>3.206</v>
      </c>
      <c r="D843" s="130">
        <f>+'Weekly OPIS Data'!D703</f>
        <v>3.206</v>
      </c>
      <c r="N843" s="130">
        <f t="shared" si="18"/>
        <v>3.206</v>
      </c>
      <c r="O843" s="130">
        <f>+'Weekly OPIS Data'!F703</f>
        <v>3.206</v>
      </c>
      <c r="P843" s="130"/>
      <c r="Q843" s="130"/>
    </row>
    <row r="844" spans="1:17" x14ac:dyDescent="0.2">
      <c r="A844" s="39"/>
      <c r="B844" s="43">
        <v>43858</v>
      </c>
      <c r="C844" s="130">
        <f t="shared" si="17"/>
        <v>3.198</v>
      </c>
      <c r="D844" s="130">
        <f>+'Weekly OPIS Data'!D704</f>
        <v>3.198</v>
      </c>
      <c r="N844" s="130">
        <f t="shared" si="18"/>
        <v>3.198</v>
      </c>
      <c r="O844" s="130">
        <f>+'Weekly OPIS Data'!F704</f>
        <v>3.198</v>
      </c>
      <c r="P844" s="130"/>
      <c r="Q844" s="130"/>
    </row>
    <row r="845" spans="1:17" x14ac:dyDescent="0.2">
      <c r="A845" s="39"/>
      <c r="B845" s="43">
        <v>43865</v>
      </c>
      <c r="C845" s="130">
        <f t="shared" si="17"/>
        <v>3.1459999999999999</v>
      </c>
      <c r="D845" s="130">
        <f>+'Weekly OPIS Data'!D705</f>
        <v>3.1459999999999999</v>
      </c>
      <c r="N845" s="130">
        <f t="shared" si="18"/>
        <v>3.1459999999999999</v>
      </c>
      <c r="O845" s="130">
        <f>+'Weekly OPIS Data'!F705</f>
        <v>3.1459999999999999</v>
      </c>
      <c r="P845" s="130"/>
      <c r="Q845" s="130"/>
    </row>
    <row r="846" spans="1:17" x14ac:dyDescent="0.2">
      <c r="A846" s="39"/>
      <c r="B846" s="43">
        <v>43872</v>
      </c>
      <c r="C846" s="130">
        <f t="shared" si="17"/>
        <v>3.0979999999999999</v>
      </c>
      <c r="D846" s="130">
        <f>+'Weekly OPIS Data'!D706</f>
        <v>3.0979999999999999</v>
      </c>
      <c r="N846" s="130">
        <f t="shared" si="18"/>
        <v>3.0979999999999999</v>
      </c>
      <c r="O846" s="130">
        <f>+'Weekly OPIS Data'!F706</f>
        <v>3.0979999999999999</v>
      </c>
      <c r="P846" s="130"/>
      <c r="Q846" s="130"/>
    </row>
    <row r="847" spans="1:17" x14ac:dyDescent="0.2">
      <c r="A847" s="39"/>
      <c r="B847" s="43">
        <v>43879</v>
      </c>
      <c r="C847" s="130">
        <f t="shared" si="17"/>
        <v>3.081</v>
      </c>
      <c r="D847" s="130">
        <f>+'Weekly OPIS Data'!D707</f>
        <v>3.081</v>
      </c>
      <c r="N847" s="130">
        <f t="shared" si="18"/>
        <v>3.081</v>
      </c>
      <c r="O847" s="130">
        <f>+'Weekly OPIS Data'!F707</f>
        <v>3.081</v>
      </c>
      <c r="P847" s="130"/>
      <c r="Q847" s="130"/>
    </row>
    <row r="848" spans="1:17" x14ac:dyDescent="0.2">
      <c r="A848" s="39"/>
      <c r="B848" s="43">
        <v>43886</v>
      </c>
      <c r="C848" s="130">
        <f t="shared" si="17"/>
        <v>3.0720000000000001</v>
      </c>
      <c r="D848" s="130">
        <f>+'Weekly OPIS Data'!D708</f>
        <v>3.0720000000000001</v>
      </c>
      <c r="N848" s="130">
        <f t="shared" si="18"/>
        <v>3.0720000000000001</v>
      </c>
      <c r="O848" s="130">
        <f>+'Weekly OPIS Data'!F708</f>
        <v>3.0720000000000001</v>
      </c>
      <c r="P848" s="130"/>
      <c r="Q848" s="130"/>
    </row>
    <row r="849" spans="1:17" x14ac:dyDescent="0.2">
      <c r="A849" s="39"/>
      <c r="B849" s="43">
        <v>43893</v>
      </c>
      <c r="C849" s="130">
        <f t="shared" si="17"/>
        <v>3.0539999999999998</v>
      </c>
      <c r="D849" s="130">
        <f>+'Weekly OPIS Data'!D709</f>
        <v>3.0539999999999998</v>
      </c>
      <c r="N849" s="130">
        <f t="shared" si="18"/>
        <v>3.0539999999999998</v>
      </c>
      <c r="O849" s="130">
        <f>+'Weekly OPIS Data'!F709</f>
        <v>3.0539999999999998</v>
      </c>
      <c r="P849" s="130"/>
      <c r="Q849" s="130"/>
    </row>
    <row r="850" spans="1:17" x14ac:dyDescent="0.2">
      <c r="A850" s="39"/>
      <c r="B850" s="43">
        <v>43900</v>
      </c>
      <c r="C850" s="130">
        <f t="shared" si="17"/>
        <v>3.0259999999999998</v>
      </c>
      <c r="D850" s="130">
        <f>+'Weekly OPIS Data'!D710</f>
        <v>3.0259999999999998</v>
      </c>
      <c r="N850" s="130">
        <f t="shared" si="18"/>
        <v>3.0259999999999998</v>
      </c>
      <c r="O850" s="130">
        <f>+'Weekly OPIS Data'!F710</f>
        <v>3.0259999999999998</v>
      </c>
      <c r="P850" s="130"/>
      <c r="Q850" s="130"/>
    </row>
    <row r="851" spans="1:17" x14ac:dyDescent="0.2">
      <c r="A851" s="39"/>
      <c r="B851" s="43">
        <v>43907</v>
      </c>
      <c r="C851" s="130">
        <f t="shared" si="17"/>
        <v>2.9540000000000002</v>
      </c>
      <c r="D851" s="130">
        <f>+'Weekly OPIS Data'!D711</f>
        <v>2.9540000000000002</v>
      </c>
      <c r="N851" s="130">
        <f t="shared" si="18"/>
        <v>2.9540000000000002</v>
      </c>
      <c r="O851" s="130">
        <f>+'Weekly OPIS Data'!F711</f>
        <v>2.9540000000000002</v>
      </c>
      <c r="P851" s="130"/>
      <c r="Q851" s="130"/>
    </row>
    <row r="852" spans="1:17" x14ac:dyDescent="0.2">
      <c r="A852" s="39"/>
      <c r="B852" s="43">
        <v>43914</v>
      </c>
      <c r="C852" s="130">
        <f t="shared" si="17"/>
        <v>2.879</v>
      </c>
      <c r="D852" s="130">
        <f>+'Weekly OPIS Data'!D712</f>
        <v>2.879</v>
      </c>
      <c r="N852" s="130">
        <f t="shared" si="18"/>
        <v>2.879</v>
      </c>
      <c r="O852" s="130">
        <f>+'Weekly OPIS Data'!F712</f>
        <v>2.879</v>
      </c>
      <c r="P852" s="130"/>
      <c r="Q852" s="130"/>
    </row>
    <row r="853" spans="1:17" x14ac:dyDescent="0.2">
      <c r="A853" s="39"/>
      <c r="B853" s="43">
        <v>43921</v>
      </c>
      <c r="C853" s="130">
        <f t="shared" si="17"/>
        <v>2.798</v>
      </c>
      <c r="D853" s="130">
        <f>+'Weekly OPIS Data'!D713</f>
        <v>2.798</v>
      </c>
      <c r="N853" s="130">
        <f t="shared" si="18"/>
        <v>2.798</v>
      </c>
      <c r="O853" s="130">
        <f>+'Weekly OPIS Data'!F713</f>
        <v>2.798</v>
      </c>
      <c r="P853" s="130"/>
      <c r="Q853" s="130"/>
    </row>
    <row r="854" spans="1:17" x14ac:dyDescent="0.2">
      <c r="A854" s="39"/>
      <c r="B854" s="43">
        <v>43928</v>
      </c>
      <c r="C854" s="130">
        <f t="shared" si="17"/>
        <v>2.754</v>
      </c>
      <c r="D854" s="130">
        <f>+'Weekly OPIS Data'!D714</f>
        <v>2.754</v>
      </c>
      <c r="N854" s="130">
        <f t="shared" si="18"/>
        <v>2.754</v>
      </c>
      <c r="O854" s="130">
        <f>+'Weekly OPIS Data'!F714</f>
        <v>2.754</v>
      </c>
      <c r="P854" s="130"/>
      <c r="Q854" s="130"/>
    </row>
    <row r="855" spans="1:17" x14ac:dyDescent="0.2">
      <c r="A855" s="39"/>
      <c r="B855" s="43">
        <v>43935</v>
      </c>
      <c r="C855" s="130">
        <f t="shared" si="17"/>
        <v>2.6949999999999998</v>
      </c>
      <c r="D855" s="130">
        <f>+'Weekly OPIS Data'!D715</f>
        <v>2.6949999999999998</v>
      </c>
      <c r="N855" s="130">
        <f t="shared" si="18"/>
        <v>2.6949999999999998</v>
      </c>
      <c r="O855" s="130">
        <f>+'Weekly OPIS Data'!F715</f>
        <v>2.6949999999999998</v>
      </c>
      <c r="P855" s="130"/>
      <c r="Q855" s="130"/>
    </row>
    <row r="856" spans="1:17" x14ac:dyDescent="0.2">
      <c r="A856" s="39"/>
      <c r="B856" s="43">
        <v>43942</v>
      </c>
      <c r="C856" s="130">
        <f t="shared" si="17"/>
        <v>2.64</v>
      </c>
      <c r="D856" s="130">
        <f>+'Weekly OPIS Data'!D716</f>
        <v>2.64</v>
      </c>
      <c r="N856" s="130">
        <f t="shared" si="18"/>
        <v>2.64</v>
      </c>
      <c r="O856" s="130">
        <f>+'Weekly OPIS Data'!F716</f>
        <v>2.64</v>
      </c>
      <c r="P856" s="130"/>
      <c r="Q856" s="130"/>
    </row>
    <row r="857" spans="1:17" x14ac:dyDescent="0.2">
      <c r="A857" s="39"/>
      <c r="B857" s="43">
        <v>43949</v>
      </c>
      <c r="C857" s="130">
        <f t="shared" si="17"/>
        <v>2.593</v>
      </c>
      <c r="D857" s="130">
        <f>+'Weekly OPIS Data'!D717</f>
        <v>2.593</v>
      </c>
      <c r="N857" s="130">
        <f t="shared" si="18"/>
        <v>2.593</v>
      </c>
      <c r="O857" s="130">
        <f>+'Weekly OPIS Data'!F717</f>
        <v>2.593</v>
      </c>
      <c r="P857" s="130"/>
      <c r="Q857" s="130"/>
    </row>
    <row r="858" spans="1:17" x14ac:dyDescent="0.2">
      <c r="A858" s="39"/>
      <c r="B858" s="43">
        <v>43956</v>
      </c>
      <c r="C858" s="130">
        <f t="shared" si="17"/>
        <v>2.5449999999999999</v>
      </c>
      <c r="D858" s="130">
        <f>+'Weekly OPIS Data'!D718</f>
        <v>2.5449999999999999</v>
      </c>
      <c r="N858" s="130">
        <f t="shared" si="18"/>
        <v>2.5449999999999999</v>
      </c>
      <c r="O858" s="130">
        <f>+'Weekly OPIS Data'!F718</f>
        <v>2.5449999999999999</v>
      </c>
      <c r="P858" s="130"/>
      <c r="Q858" s="130"/>
    </row>
    <row r="859" spans="1:17" x14ac:dyDescent="0.2">
      <c r="A859" s="39"/>
      <c r="B859" s="43">
        <v>43963</v>
      </c>
      <c r="C859" s="130">
        <f t="shared" si="17"/>
        <v>2.5569999999999999</v>
      </c>
      <c r="D859" s="130">
        <f>+'Weekly OPIS Data'!D719</f>
        <v>2.5569999999999999</v>
      </c>
      <c r="N859" s="130">
        <f t="shared" si="18"/>
        <v>2.5569999999999999</v>
      </c>
      <c r="O859" s="130">
        <f>+'Weekly OPIS Data'!F719</f>
        <v>2.5569999999999999</v>
      </c>
      <c r="P859" s="130"/>
      <c r="Q859" s="130"/>
    </row>
    <row r="860" spans="1:17" x14ac:dyDescent="0.2">
      <c r="A860" s="39"/>
      <c r="B860" s="43">
        <v>43970</v>
      </c>
      <c r="C860" s="130">
        <f t="shared" si="17"/>
        <v>2.5430000000000001</v>
      </c>
      <c r="D860" s="130">
        <f>+'Weekly OPIS Data'!D720</f>
        <v>2.5430000000000001</v>
      </c>
      <c r="N860" s="130">
        <f t="shared" si="18"/>
        <v>2.5430000000000001</v>
      </c>
      <c r="O860" s="130">
        <f>+'Weekly OPIS Data'!F720</f>
        <v>2.5430000000000001</v>
      </c>
      <c r="P860" s="130"/>
      <c r="Q860" s="130"/>
    </row>
    <row r="861" spans="1:17" x14ac:dyDescent="0.2">
      <c r="A861" s="39"/>
      <c r="B861" s="43">
        <v>43977</v>
      </c>
      <c r="C861" s="130">
        <f t="shared" si="17"/>
        <v>2.5609999999999999</v>
      </c>
      <c r="D861" s="130">
        <f>+'Weekly OPIS Data'!D721</f>
        <v>2.5609999999999999</v>
      </c>
      <c r="N861" s="130">
        <f t="shared" si="18"/>
        <v>2.5609999999999999</v>
      </c>
      <c r="O861" s="130">
        <f>+'Weekly OPIS Data'!F721</f>
        <v>2.5609999999999999</v>
      </c>
      <c r="P861" s="130"/>
      <c r="Q861" s="130"/>
    </row>
    <row r="862" spans="1:17" x14ac:dyDescent="0.2">
      <c r="A862" s="39"/>
      <c r="B862" s="43">
        <v>43984</v>
      </c>
      <c r="C862" s="130">
        <f t="shared" si="17"/>
        <v>2.56</v>
      </c>
      <c r="D862" s="130">
        <f>+'Weekly OPIS Data'!D722</f>
        <v>2.56</v>
      </c>
      <c r="N862" s="130">
        <f t="shared" si="18"/>
        <v>2.56</v>
      </c>
      <c r="O862" s="130">
        <f>+'Weekly OPIS Data'!F722</f>
        <v>2.56</v>
      </c>
      <c r="P862" s="130"/>
      <c r="Q862" s="130"/>
    </row>
    <row r="863" spans="1:17" x14ac:dyDescent="0.2">
      <c r="A863" s="39"/>
      <c r="B863" s="43">
        <v>43991</v>
      </c>
      <c r="C863" s="130">
        <f t="shared" si="17"/>
        <v>2.5779999999999998</v>
      </c>
      <c r="D863" s="130">
        <f>+'Weekly OPIS Data'!D723</f>
        <v>2.5779999999999998</v>
      </c>
      <c r="N863" s="130">
        <f t="shared" si="18"/>
        <v>2.5779999999999998</v>
      </c>
      <c r="O863" s="130">
        <f>+'Weekly OPIS Data'!F723</f>
        <v>2.5779999999999998</v>
      </c>
      <c r="P863" s="130"/>
      <c r="Q863" s="130"/>
    </row>
    <row r="864" spans="1:17" x14ac:dyDescent="0.2">
      <c r="A864" s="39"/>
      <c r="B864" s="43">
        <v>43998</v>
      </c>
      <c r="C864" s="130">
        <f t="shared" si="17"/>
        <v>2.5790000000000002</v>
      </c>
      <c r="D864" s="130">
        <f>+'Weekly OPIS Data'!D724</f>
        <v>2.5790000000000002</v>
      </c>
      <c r="N864" s="130">
        <f t="shared" si="18"/>
        <v>2.5790000000000002</v>
      </c>
      <c r="O864" s="130">
        <f>+'Weekly OPIS Data'!F724</f>
        <v>2.5790000000000002</v>
      </c>
      <c r="P864" s="130"/>
      <c r="Q864" s="130"/>
    </row>
    <row r="865" spans="1:17" x14ac:dyDescent="0.2">
      <c r="A865" s="39"/>
      <c r="B865" s="43">
        <v>44005</v>
      </c>
      <c r="C865" s="130">
        <f t="shared" si="17"/>
        <v>2.5910000000000002</v>
      </c>
      <c r="D865" s="130">
        <f>+'Weekly OPIS Data'!D725</f>
        <v>2.5910000000000002</v>
      </c>
      <c r="N865" s="130">
        <f t="shared" si="18"/>
        <v>2.5910000000000002</v>
      </c>
      <c r="O865" s="130">
        <f>+'Weekly OPIS Data'!F725</f>
        <v>2.5910000000000002</v>
      </c>
      <c r="P865" s="130"/>
      <c r="Q865" s="130"/>
    </row>
    <row r="866" spans="1:17" x14ac:dyDescent="0.2">
      <c r="A866" s="39"/>
      <c r="B866" s="43">
        <v>44012</v>
      </c>
      <c r="C866" s="130">
        <f t="shared" si="17"/>
        <v>2.5859999999999999</v>
      </c>
      <c r="D866" s="130">
        <f>+'Weekly OPIS Data'!D726</f>
        <v>2.5859999999999999</v>
      </c>
      <c r="N866" s="130">
        <f t="shared" si="18"/>
        <v>2.5859999999999999</v>
      </c>
      <c r="O866" s="130">
        <f>+'Weekly OPIS Data'!F726</f>
        <v>2.5859999999999999</v>
      </c>
      <c r="P866" s="130"/>
      <c r="Q866" s="130"/>
    </row>
    <row r="867" spans="1:17" x14ac:dyDescent="0.2">
      <c r="A867" s="39"/>
      <c r="B867" s="43">
        <v>44019</v>
      </c>
      <c r="C867" s="130">
        <f t="shared" si="17"/>
        <v>2.5960000000000001</v>
      </c>
      <c r="D867" s="130">
        <f>+'Weekly OPIS Data'!D727</f>
        <v>2.5960000000000001</v>
      </c>
      <c r="N867" s="130">
        <f t="shared" si="18"/>
        <v>2.5960000000000001</v>
      </c>
      <c r="O867" s="130">
        <f>+'Weekly OPIS Data'!F727</f>
        <v>2.5960000000000001</v>
      </c>
      <c r="P867" s="130"/>
      <c r="Q867" s="130"/>
    </row>
    <row r="868" spans="1:17" x14ac:dyDescent="0.2">
      <c r="A868" s="39"/>
      <c r="B868" s="43">
        <v>44026</v>
      </c>
      <c r="C868" s="130">
        <f t="shared" si="17"/>
        <v>2.5939999999999999</v>
      </c>
      <c r="D868" s="130">
        <f>+'Weekly OPIS Data'!D728</f>
        <v>2.5939999999999999</v>
      </c>
      <c r="N868" s="130">
        <f t="shared" si="18"/>
        <v>2.5939999999999999</v>
      </c>
      <c r="O868" s="130">
        <f>+'Weekly OPIS Data'!F728</f>
        <v>2.5939999999999999</v>
      </c>
      <c r="P868" s="130"/>
      <c r="Q868" s="130"/>
    </row>
    <row r="869" spans="1:17" x14ac:dyDescent="0.2">
      <c r="A869" s="39"/>
      <c r="B869" s="43">
        <v>44033</v>
      </c>
      <c r="C869" s="130">
        <f t="shared" si="17"/>
        <v>2.597</v>
      </c>
      <c r="D869" s="130">
        <f>+'Weekly OPIS Data'!D729</f>
        <v>2.597</v>
      </c>
      <c r="N869" s="130">
        <f t="shared" si="18"/>
        <v>2.597</v>
      </c>
      <c r="O869" s="130">
        <f>+'Weekly OPIS Data'!F729</f>
        <v>2.597</v>
      </c>
      <c r="P869" s="130"/>
      <c r="Q869" s="130"/>
    </row>
    <row r="870" spans="1:17" x14ac:dyDescent="0.2">
      <c r="A870" s="39"/>
      <c r="B870" s="43">
        <v>44040</v>
      </c>
      <c r="C870" s="130">
        <f t="shared" si="17"/>
        <v>2.5859999999999999</v>
      </c>
      <c r="D870" s="130">
        <f>+'Weekly OPIS Data'!D730</f>
        <v>2.5859999999999999</v>
      </c>
      <c r="N870" s="130">
        <f t="shared" si="18"/>
        <v>2.5859999999999999</v>
      </c>
      <c r="O870" s="130">
        <f>+'Weekly OPIS Data'!F730</f>
        <v>2.5859999999999999</v>
      </c>
      <c r="P870" s="130"/>
      <c r="Q870" s="130"/>
    </row>
    <row r="871" spans="1:17" x14ac:dyDescent="0.2">
      <c r="A871" s="39"/>
      <c r="B871" s="43">
        <v>44047</v>
      </c>
      <c r="C871" s="130">
        <f t="shared" si="17"/>
        <v>2.5920000000000001</v>
      </c>
      <c r="D871" s="130">
        <f>+'Weekly OPIS Data'!D731</f>
        <v>2.5920000000000001</v>
      </c>
      <c r="N871" s="130">
        <f t="shared" si="18"/>
        <v>2.5920000000000001</v>
      </c>
      <c r="O871" s="130">
        <f>+'Weekly OPIS Data'!F731</f>
        <v>2.5920000000000001</v>
      </c>
      <c r="P871" s="130"/>
      <c r="Q871" s="130"/>
    </row>
    <row r="872" spans="1:17" x14ac:dyDescent="0.2">
      <c r="A872" s="39"/>
      <c r="B872" s="43">
        <v>44054</v>
      </c>
      <c r="C872" s="130">
        <f t="shared" si="17"/>
        <v>2.5880000000000001</v>
      </c>
      <c r="D872" s="130">
        <f>+'Weekly OPIS Data'!D732</f>
        <v>2.5880000000000001</v>
      </c>
      <c r="N872" s="130">
        <f t="shared" si="18"/>
        <v>2.5880000000000001</v>
      </c>
      <c r="O872" s="130">
        <f>+'Weekly OPIS Data'!F732</f>
        <v>2.5880000000000001</v>
      </c>
      <c r="P872" s="130"/>
      <c r="Q872" s="130"/>
    </row>
    <row r="873" spans="1:17" x14ac:dyDescent="0.2">
      <c r="A873" s="39"/>
      <c r="B873" s="43">
        <v>44061</v>
      </c>
      <c r="C873" s="130">
        <f t="shared" si="17"/>
        <v>2.5859999999999999</v>
      </c>
      <c r="D873" s="130">
        <f>+'Weekly OPIS Data'!D733</f>
        <v>2.5859999999999999</v>
      </c>
      <c r="N873" s="130">
        <f t="shared" si="18"/>
        <v>2.5859999999999999</v>
      </c>
      <c r="O873" s="130">
        <f>+'Weekly OPIS Data'!F733</f>
        <v>2.5859999999999999</v>
      </c>
      <c r="P873" s="130"/>
      <c r="Q873" s="130"/>
    </row>
    <row r="874" spans="1:17" x14ac:dyDescent="0.2">
      <c r="A874" s="39"/>
      <c r="B874" s="43">
        <v>44068</v>
      </c>
      <c r="C874" s="130">
        <f t="shared" si="17"/>
        <v>2.59</v>
      </c>
      <c r="D874" s="130">
        <f>+'Weekly OPIS Data'!D734</f>
        <v>2.59</v>
      </c>
      <c r="N874" s="130">
        <f t="shared" si="18"/>
        <v>2.59</v>
      </c>
      <c r="O874" s="130">
        <f>+'Weekly OPIS Data'!F734</f>
        <v>2.59</v>
      </c>
      <c r="P874" s="130"/>
      <c r="Q874" s="130"/>
    </row>
    <row r="875" spans="1:17" x14ac:dyDescent="0.2">
      <c r="A875" s="39"/>
      <c r="B875" s="43">
        <v>44075</v>
      </c>
      <c r="C875" s="130">
        <f t="shared" si="17"/>
        <v>2.6030000000000002</v>
      </c>
      <c r="D875" s="130">
        <f>+'Weekly OPIS Data'!D735</f>
        <v>2.6030000000000002</v>
      </c>
      <c r="N875" s="130">
        <f t="shared" si="18"/>
        <v>2.6030000000000002</v>
      </c>
      <c r="O875" s="130">
        <f>+'Weekly OPIS Data'!F735</f>
        <v>2.6030000000000002</v>
      </c>
      <c r="P875" s="130"/>
      <c r="Q875" s="130"/>
    </row>
    <row r="876" spans="1:17" x14ac:dyDescent="0.2">
      <c r="A876" s="39"/>
      <c r="B876" s="43">
        <v>44082</v>
      </c>
      <c r="C876" s="130">
        <f t="shared" si="17"/>
        <v>2.5840000000000001</v>
      </c>
      <c r="D876" s="130">
        <f>+'Weekly OPIS Data'!D736</f>
        <v>2.5840000000000001</v>
      </c>
      <c r="N876" s="130">
        <f t="shared" si="18"/>
        <v>2.5840000000000001</v>
      </c>
      <c r="O876" s="130">
        <f>+'Weekly OPIS Data'!F736</f>
        <v>2.5840000000000001</v>
      </c>
      <c r="P876" s="130"/>
      <c r="Q876" s="130"/>
    </row>
    <row r="877" spans="1:17" x14ac:dyDescent="0.2">
      <c r="A877" s="39"/>
      <c r="B877" s="43">
        <v>44089</v>
      </c>
      <c r="C877" s="130">
        <f t="shared" si="17"/>
        <v>2.5750000000000002</v>
      </c>
      <c r="D877" s="130">
        <f>+'Weekly OPIS Data'!D737</f>
        <v>2.5750000000000002</v>
      </c>
      <c r="N877" s="130">
        <f t="shared" si="18"/>
        <v>2.5750000000000002</v>
      </c>
      <c r="O877" s="130">
        <f>+'Weekly OPIS Data'!F737</f>
        <v>2.5750000000000002</v>
      </c>
      <c r="P877" s="130"/>
      <c r="Q877" s="130"/>
    </row>
    <row r="878" spans="1:17" x14ac:dyDescent="0.2">
      <c r="A878" s="39"/>
      <c r="B878" s="43">
        <v>44096</v>
      </c>
      <c r="C878" s="130">
        <f t="shared" si="17"/>
        <v>2.5569999999999999</v>
      </c>
      <c r="D878" s="130">
        <f>+'Weekly OPIS Data'!D738</f>
        <v>2.5569999999999999</v>
      </c>
      <c r="N878" s="130">
        <f t="shared" si="18"/>
        <v>2.5569999999999999</v>
      </c>
      <c r="O878" s="130">
        <f>+'Weekly OPIS Data'!F738</f>
        <v>2.5569999999999999</v>
      </c>
      <c r="P878" s="130"/>
      <c r="Q878" s="130"/>
    </row>
    <row r="879" spans="1:17" x14ac:dyDescent="0.2">
      <c r="A879" s="39"/>
      <c r="B879" s="43">
        <v>44103</v>
      </c>
      <c r="C879" s="130">
        <f t="shared" si="17"/>
        <v>2.5539999999999998</v>
      </c>
      <c r="D879" s="130">
        <f>+'Weekly OPIS Data'!D739</f>
        <v>2.5539999999999998</v>
      </c>
      <c r="N879" s="130">
        <f t="shared" si="18"/>
        <v>2.5539999999999998</v>
      </c>
      <c r="O879" s="130">
        <f>+'Weekly OPIS Data'!F739</f>
        <v>2.5539999999999998</v>
      </c>
      <c r="P879" s="130"/>
      <c r="Q879" s="130"/>
    </row>
    <row r="880" spans="1:17" x14ac:dyDescent="0.2">
      <c r="A880" s="39"/>
      <c r="B880" s="43">
        <v>44110</v>
      </c>
      <c r="C880" s="130">
        <f t="shared" si="17"/>
        <v>2.5339999999999998</v>
      </c>
      <c r="D880" s="130">
        <f>+'Weekly OPIS Data'!D740</f>
        <v>2.5339999999999998</v>
      </c>
      <c r="N880" s="130">
        <f t="shared" si="18"/>
        <v>2.5339999999999998</v>
      </c>
      <c r="O880" s="130">
        <f>+'Weekly OPIS Data'!F740</f>
        <v>2.5339999999999998</v>
      </c>
      <c r="P880" s="130"/>
      <c r="Q880" s="130"/>
    </row>
    <row r="881" spans="1:17" x14ac:dyDescent="0.2">
      <c r="A881" s="39"/>
      <c r="B881" s="43">
        <v>44117</v>
      </c>
      <c r="C881" s="130">
        <f t="shared" si="17"/>
        <v>2.5379999999999998</v>
      </c>
      <c r="D881" s="130">
        <f>+'Weekly OPIS Data'!D741</f>
        <v>2.5379999999999998</v>
      </c>
      <c r="N881" s="130">
        <f t="shared" si="18"/>
        <v>2.5379999999999998</v>
      </c>
      <c r="O881" s="130">
        <f>+'Weekly OPIS Data'!F741</f>
        <v>2.5379999999999998</v>
      </c>
      <c r="P881" s="130"/>
      <c r="Q881" s="130"/>
    </row>
    <row r="882" spans="1:17" x14ac:dyDescent="0.2">
      <c r="A882" s="39"/>
      <c r="B882" s="43">
        <v>44124</v>
      </c>
      <c r="C882" s="130">
        <f t="shared" si="17"/>
        <v>2.5419999999999998</v>
      </c>
      <c r="D882" s="130">
        <f>+'Weekly OPIS Data'!D742</f>
        <v>2.5419999999999998</v>
      </c>
      <c r="N882" s="130">
        <f t="shared" si="18"/>
        <v>2.5419999999999998</v>
      </c>
      <c r="O882" s="130">
        <f>+'Weekly OPIS Data'!F742</f>
        <v>2.5419999999999998</v>
      </c>
      <c r="P882" s="130"/>
      <c r="Q882" s="130"/>
    </row>
    <row r="883" spans="1:17" x14ac:dyDescent="0.2">
      <c r="A883" s="39"/>
      <c r="B883" s="43">
        <v>44131</v>
      </c>
      <c r="C883" s="130">
        <f t="shared" si="17"/>
        <v>2.5369999999999999</v>
      </c>
      <c r="D883" s="130">
        <f>+'Weekly OPIS Data'!D743</f>
        <v>2.5369999999999999</v>
      </c>
      <c r="N883" s="130">
        <f t="shared" si="18"/>
        <v>2.5369999999999999</v>
      </c>
      <c r="O883" s="130">
        <f>+'Weekly OPIS Data'!F743</f>
        <v>2.5369999999999999</v>
      </c>
      <c r="P883" s="130"/>
      <c r="Q883" s="130"/>
    </row>
    <row r="884" spans="1:17" x14ac:dyDescent="0.2">
      <c r="A884" s="39"/>
      <c r="B884" s="43">
        <v>44138</v>
      </c>
      <c r="C884" s="130">
        <f t="shared" si="17"/>
        <v>2.5409999999999999</v>
      </c>
      <c r="D884" s="130">
        <f>+'Weekly OPIS Data'!D744</f>
        <v>2.5409999999999999</v>
      </c>
      <c r="N884" s="130">
        <f t="shared" si="18"/>
        <v>2.5409999999999999</v>
      </c>
      <c r="O884" s="130">
        <f>+'Weekly OPIS Data'!F744</f>
        <v>2.5409999999999999</v>
      </c>
      <c r="P884" s="130"/>
      <c r="Q884" s="130"/>
    </row>
    <row r="885" spans="1:17" x14ac:dyDescent="0.2">
      <c r="A885" s="39"/>
      <c r="B885" s="43">
        <v>44145</v>
      </c>
      <c r="C885" s="130">
        <f t="shared" si="17"/>
        <v>2.5720000000000001</v>
      </c>
      <c r="D885" s="130">
        <f>+'Weekly OPIS Data'!D745</f>
        <v>2.5720000000000001</v>
      </c>
      <c r="N885" s="130">
        <f t="shared" si="18"/>
        <v>2.5720000000000001</v>
      </c>
      <c r="O885" s="130">
        <f>+'Weekly OPIS Data'!F745</f>
        <v>2.5720000000000001</v>
      </c>
      <c r="P885" s="130"/>
      <c r="Q885" s="130"/>
    </row>
    <row r="886" spans="1:17" x14ac:dyDescent="0.2">
      <c r="A886" s="39"/>
      <c r="B886" s="43">
        <v>44152</v>
      </c>
      <c r="C886" s="130">
        <f t="shared" si="17"/>
        <v>2.6859999999999999</v>
      </c>
      <c r="D886" s="130">
        <f>+'Weekly OPIS Data'!D746</f>
        <v>2.6859999999999999</v>
      </c>
      <c r="N886" s="130">
        <f t="shared" si="18"/>
        <v>2.6859999999999999</v>
      </c>
      <c r="O886" s="130">
        <f>+'Weekly OPIS Data'!F746</f>
        <v>2.6859999999999999</v>
      </c>
      <c r="P886" s="130"/>
      <c r="Q886" s="130"/>
    </row>
    <row r="887" spans="1:17" x14ac:dyDescent="0.2">
      <c r="A887" s="39"/>
      <c r="B887" s="43">
        <v>44159</v>
      </c>
      <c r="C887" s="130">
        <f t="shared" si="17"/>
        <v>2.7130000000000001</v>
      </c>
      <c r="D887" s="130">
        <f>+'Weekly OPIS Data'!D747</f>
        <v>2.7130000000000001</v>
      </c>
      <c r="N887" s="130">
        <f t="shared" si="18"/>
        <v>2.7130000000000001</v>
      </c>
      <c r="O887" s="130">
        <f>+'Weekly OPIS Data'!F747</f>
        <v>2.7130000000000001</v>
      </c>
      <c r="P887" s="130"/>
      <c r="Q887" s="130"/>
    </row>
    <row r="888" spans="1:17" x14ac:dyDescent="0.2">
      <c r="A888" s="39"/>
      <c r="B888" s="43">
        <v>44166</v>
      </c>
      <c r="C888" s="130">
        <f t="shared" si="17"/>
        <v>2.742</v>
      </c>
      <c r="D888" s="130">
        <f>+'Weekly OPIS Data'!D748</f>
        <v>2.742</v>
      </c>
      <c r="N888" s="130">
        <f t="shared" si="18"/>
        <v>2.742</v>
      </c>
      <c r="O888" s="130">
        <f>+'Weekly OPIS Data'!F748</f>
        <v>2.742</v>
      </c>
      <c r="P888" s="130"/>
      <c r="Q888" s="130"/>
    </row>
    <row r="889" spans="1:17" x14ac:dyDescent="0.2">
      <c r="A889" s="39"/>
      <c r="B889" s="43">
        <v>44173</v>
      </c>
      <c r="C889" s="130">
        <f t="shared" ref="C889:C952" si="19">D889</f>
        <v>2.7240000000000002</v>
      </c>
      <c r="D889" s="130">
        <f>+'Weekly OPIS Data'!D749</f>
        <v>2.7240000000000002</v>
      </c>
      <c r="N889" s="130">
        <f t="shared" ref="N889:N952" si="20">O889</f>
        <v>2.7240000000000002</v>
      </c>
      <c r="O889" s="130">
        <f>+'Weekly OPIS Data'!F749</f>
        <v>2.7240000000000002</v>
      </c>
      <c r="P889" s="130"/>
      <c r="Q889" s="130"/>
    </row>
    <row r="890" spans="1:17" x14ac:dyDescent="0.2">
      <c r="A890" s="39"/>
      <c r="B890" s="43">
        <v>44180</v>
      </c>
      <c r="C890" s="130">
        <f t="shared" si="19"/>
        <v>2.7509999999999999</v>
      </c>
      <c r="D890" s="130">
        <f>+'Weekly OPIS Data'!D750</f>
        <v>2.7509999999999999</v>
      </c>
      <c r="N890" s="130">
        <f t="shared" si="20"/>
        <v>2.7509999999999999</v>
      </c>
      <c r="O890" s="130">
        <f>+'Weekly OPIS Data'!F750</f>
        <v>2.7509999999999999</v>
      </c>
      <c r="P890" s="130"/>
      <c r="Q890" s="130"/>
    </row>
    <row r="891" spans="1:17" x14ac:dyDescent="0.2">
      <c r="A891" s="39"/>
      <c r="B891" s="43">
        <v>44187</v>
      </c>
      <c r="C891" s="130">
        <f t="shared" si="19"/>
        <v>2.7679999999999998</v>
      </c>
      <c r="D891" s="130">
        <f>+'Weekly OPIS Data'!D751</f>
        <v>2.7679999999999998</v>
      </c>
      <c r="N891" s="130">
        <f t="shared" si="20"/>
        <v>2.7679999999999998</v>
      </c>
      <c r="O891" s="130">
        <f>+'Weekly OPIS Data'!F751</f>
        <v>2.7679999999999998</v>
      </c>
      <c r="P891" s="130"/>
      <c r="Q891" s="130"/>
    </row>
    <row r="892" spans="1:17" x14ac:dyDescent="0.2">
      <c r="A892" s="39"/>
      <c r="B892" s="43">
        <v>44194</v>
      </c>
      <c r="C892" s="130">
        <f t="shared" si="19"/>
        <v>2.77</v>
      </c>
      <c r="D892" s="130">
        <f>+'Weekly OPIS Data'!D752</f>
        <v>2.77</v>
      </c>
      <c r="N892" s="130">
        <f t="shared" si="20"/>
        <v>2.77</v>
      </c>
      <c r="O892" s="130">
        <f>+'Weekly OPIS Data'!F752</f>
        <v>2.77</v>
      </c>
      <c r="P892" s="130"/>
      <c r="Q892" s="130"/>
    </row>
    <row r="893" spans="1:17" x14ac:dyDescent="0.2">
      <c r="A893" s="39"/>
      <c r="B893" s="43">
        <v>44201</v>
      </c>
      <c r="C893" s="130">
        <f t="shared" si="19"/>
        <v>2.7709999999999999</v>
      </c>
      <c r="D893" s="130">
        <f>+'Weekly OPIS Data'!D753</f>
        <v>2.7709999999999999</v>
      </c>
      <c r="N893" s="130">
        <f t="shared" si="20"/>
        <v>2.7709999999999999</v>
      </c>
      <c r="O893" s="130">
        <f>+'Weekly OPIS Data'!F753</f>
        <v>2.7709999999999999</v>
      </c>
      <c r="P893" s="130"/>
      <c r="Q893" s="130"/>
    </row>
    <row r="894" spans="1:17" x14ac:dyDescent="0.2">
      <c r="A894" s="39"/>
      <c r="B894" s="43">
        <v>44208</v>
      </c>
      <c r="C894" s="130">
        <f t="shared" si="19"/>
        <v>2.7930000000000001</v>
      </c>
      <c r="D894" s="130">
        <f>+'Weekly OPIS Data'!D754</f>
        <v>2.7930000000000001</v>
      </c>
      <c r="N894" s="130">
        <f t="shared" si="20"/>
        <v>2.7930000000000001</v>
      </c>
      <c r="O894" s="130">
        <f>+'Weekly OPIS Data'!F754</f>
        <v>2.7930000000000001</v>
      </c>
      <c r="P894" s="130"/>
      <c r="Q894" s="130"/>
    </row>
    <row r="895" spans="1:17" x14ac:dyDescent="0.2">
      <c r="A895" s="39"/>
      <c r="B895" s="43">
        <v>44215</v>
      </c>
      <c r="C895" s="130">
        <f t="shared" si="19"/>
        <v>2.8039999999999998</v>
      </c>
      <c r="D895" s="130">
        <f>+'Weekly OPIS Data'!D755</f>
        <v>2.8039999999999998</v>
      </c>
      <c r="N895" s="130">
        <f t="shared" si="20"/>
        <v>2.8039999999999998</v>
      </c>
      <c r="O895" s="130">
        <f>+'Weekly OPIS Data'!F755</f>
        <v>2.8039999999999998</v>
      </c>
      <c r="P895" s="130"/>
      <c r="Q895" s="130"/>
    </row>
    <row r="896" spans="1:17" x14ac:dyDescent="0.2">
      <c r="A896" s="39"/>
      <c r="B896" s="43">
        <v>44222</v>
      </c>
      <c r="C896" s="130">
        <f t="shared" si="19"/>
        <v>2.8159999999999998</v>
      </c>
      <c r="D896" s="130">
        <f>+'Weekly OPIS Data'!D756</f>
        <v>2.8159999999999998</v>
      </c>
      <c r="N896" s="130">
        <f t="shared" si="20"/>
        <v>2.8159999999999998</v>
      </c>
      <c r="O896" s="130">
        <f>+'Weekly OPIS Data'!F756</f>
        <v>2.8159999999999998</v>
      </c>
      <c r="P896" s="130"/>
      <c r="Q896" s="130"/>
    </row>
    <row r="897" spans="1:17" x14ac:dyDescent="0.2">
      <c r="A897" s="39"/>
      <c r="B897" s="43">
        <v>44229</v>
      </c>
      <c r="C897" s="130">
        <f t="shared" si="19"/>
        <v>2.8410000000000002</v>
      </c>
      <c r="D897" s="130">
        <f>+'Weekly OPIS Data'!D757</f>
        <v>2.8410000000000002</v>
      </c>
      <c r="N897" s="130">
        <f t="shared" si="20"/>
        <v>2.8410000000000002</v>
      </c>
      <c r="O897" s="130">
        <f>+'Weekly OPIS Data'!F757</f>
        <v>2.8410000000000002</v>
      </c>
      <c r="P897" s="130"/>
      <c r="Q897" s="130"/>
    </row>
    <row r="898" spans="1:17" x14ac:dyDescent="0.2">
      <c r="A898" s="39"/>
      <c r="B898" s="43">
        <v>44236</v>
      </c>
      <c r="C898" s="130">
        <f t="shared" si="19"/>
        <v>2.8969999999999998</v>
      </c>
      <c r="D898" s="130">
        <f>+'Weekly OPIS Data'!D758</f>
        <v>2.8969999999999998</v>
      </c>
      <c r="N898" s="130">
        <f t="shared" si="20"/>
        <v>2.8969999999999998</v>
      </c>
      <c r="O898" s="130">
        <f>+'Weekly OPIS Data'!F758</f>
        <v>2.8969999999999998</v>
      </c>
      <c r="P898" s="130"/>
      <c r="Q898" s="130"/>
    </row>
    <row r="899" spans="1:17" x14ac:dyDescent="0.2">
      <c r="A899" s="39"/>
      <c r="B899" s="43">
        <v>44243</v>
      </c>
      <c r="C899" s="130">
        <f t="shared" si="19"/>
        <v>2.96</v>
      </c>
      <c r="D899" s="130">
        <f>+'Weekly OPIS Data'!D759</f>
        <v>2.96</v>
      </c>
      <c r="N899" s="130">
        <f t="shared" si="20"/>
        <v>2.96</v>
      </c>
      <c r="O899" s="130">
        <f>+'Weekly OPIS Data'!F759</f>
        <v>2.96</v>
      </c>
      <c r="P899" s="130"/>
      <c r="Q899" s="130"/>
    </row>
    <row r="900" spans="1:17" x14ac:dyDescent="0.2">
      <c r="A900" s="39"/>
      <c r="B900" s="43">
        <v>44250</v>
      </c>
      <c r="C900" s="130">
        <f t="shared" si="19"/>
        <v>3.0630000000000002</v>
      </c>
      <c r="D900" s="130">
        <f>+'Weekly OPIS Data'!D760</f>
        <v>3.0630000000000002</v>
      </c>
      <c r="N900" s="130">
        <f t="shared" si="20"/>
        <v>3.0630000000000002</v>
      </c>
      <c r="O900" s="130">
        <f>+'Weekly OPIS Data'!F760</f>
        <v>3.0630000000000002</v>
      </c>
      <c r="P900" s="130"/>
      <c r="Q900" s="130"/>
    </row>
    <row r="901" spans="1:17" x14ac:dyDescent="0.2">
      <c r="A901" s="39"/>
      <c r="B901" s="43">
        <v>44257</v>
      </c>
      <c r="C901" s="130">
        <f t="shared" si="19"/>
        <v>3.1739999999999999</v>
      </c>
      <c r="D901" s="130">
        <f>+'Weekly OPIS Data'!D761</f>
        <v>3.1739999999999999</v>
      </c>
      <c r="N901" s="130">
        <f t="shared" si="20"/>
        <v>3.1739999999999999</v>
      </c>
      <c r="O901" s="130">
        <f>+'Weekly OPIS Data'!F761</f>
        <v>3.1739999999999999</v>
      </c>
      <c r="P901" s="130"/>
      <c r="Q901" s="130"/>
    </row>
    <row r="902" spans="1:17" x14ac:dyDescent="0.2">
      <c r="A902" s="39"/>
      <c r="B902" s="43">
        <v>44264</v>
      </c>
      <c r="C902" s="130">
        <f t="shared" si="19"/>
        <v>3.2280000000000002</v>
      </c>
      <c r="D902" s="130">
        <f>+'Weekly OPIS Data'!D762</f>
        <v>3.2280000000000002</v>
      </c>
      <c r="N902" s="130">
        <f t="shared" si="20"/>
        <v>3.2280000000000002</v>
      </c>
      <c r="O902" s="130">
        <f>+'Weekly OPIS Data'!F762</f>
        <v>3.2280000000000002</v>
      </c>
      <c r="P902" s="130"/>
      <c r="Q902" s="130"/>
    </row>
    <row r="903" spans="1:17" x14ac:dyDescent="0.2">
      <c r="A903" s="39"/>
      <c r="B903" s="43">
        <v>44271</v>
      </c>
      <c r="C903" s="130">
        <f t="shared" si="19"/>
        <v>3.27</v>
      </c>
      <c r="D903" s="130">
        <f>+'Weekly OPIS Data'!D763</f>
        <v>3.27</v>
      </c>
      <c r="N903" s="130">
        <f t="shared" si="20"/>
        <v>3.27</v>
      </c>
      <c r="O903" s="130">
        <f>+'Weekly OPIS Data'!F763</f>
        <v>3.27</v>
      </c>
      <c r="P903" s="130"/>
      <c r="Q903" s="130"/>
    </row>
    <row r="904" spans="1:17" x14ac:dyDescent="0.2">
      <c r="A904" s="39"/>
      <c r="B904" s="43">
        <v>44278</v>
      </c>
      <c r="C904" s="130">
        <f t="shared" si="19"/>
        <v>3.3149999999999999</v>
      </c>
      <c r="D904" s="130">
        <f>+'Weekly OPIS Data'!D764</f>
        <v>3.3149999999999999</v>
      </c>
      <c r="N904" s="130">
        <f t="shared" si="20"/>
        <v>3.3149999999999999</v>
      </c>
      <c r="O904" s="130">
        <f>+'Weekly OPIS Data'!F764</f>
        <v>3.3149999999999999</v>
      </c>
      <c r="P904" s="130"/>
      <c r="Q904" s="130"/>
    </row>
    <row r="905" spans="1:17" x14ac:dyDescent="0.2">
      <c r="A905" s="39"/>
      <c r="B905" s="43">
        <v>44285</v>
      </c>
      <c r="C905" s="130">
        <f t="shared" si="19"/>
        <v>3.2719999999999998</v>
      </c>
      <c r="D905" s="130">
        <f>+'Weekly OPIS Data'!D765</f>
        <v>3.2719999999999998</v>
      </c>
      <c r="N905" s="130">
        <f t="shared" si="20"/>
        <v>3.2719999999999998</v>
      </c>
      <c r="O905" s="130">
        <f>+'Weekly OPIS Data'!F765</f>
        <v>3.2719999999999998</v>
      </c>
      <c r="P905" s="130"/>
      <c r="Q905" s="130"/>
    </row>
    <row r="906" spans="1:17" x14ac:dyDescent="0.2">
      <c r="A906" s="39"/>
      <c r="B906" s="43">
        <v>44292</v>
      </c>
      <c r="C906" s="130">
        <f t="shared" si="19"/>
        <v>3.2589999999999999</v>
      </c>
      <c r="D906" s="130">
        <f>+'Weekly OPIS Data'!D766</f>
        <v>3.2589999999999999</v>
      </c>
      <c r="N906" s="130">
        <f t="shared" si="20"/>
        <v>3.2589999999999999</v>
      </c>
      <c r="O906" s="130">
        <f>+'Weekly OPIS Data'!F766</f>
        <v>3.2589999999999999</v>
      </c>
      <c r="P906" s="130"/>
      <c r="Q906" s="130"/>
    </row>
    <row r="907" spans="1:17" x14ac:dyDescent="0.2">
      <c r="A907" s="39"/>
      <c r="B907" s="43">
        <v>44299</v>
      </c>
      <c r="C907" s="130">
        <f t="shared" si="19"/>
        <v>3.2480000000000002</v>
      </c>
      <c r="D907" s="130">
        <f>+'Weekly OPIS Data'!D767</f>
        <v>3.2480000000000002</v>
      </c>
      <c r="N907" s="130">
        <f t="shared" si="20"/>
        <v>3.2480000000000002</v>
      </c>
      <c r="O907" s="130">
        <f>+'Weekly OPIS Data'!F767</f>
        <v>3.2480000000000002</v>
      </c>
      <c r="P907" s="130"/>
      <c r="Q907" s="130"/>
    </row>
    <row r="908" spans="1:17" x14ac:dyDescent="0.2">
      <c r="A908" s="39"/>
      <c r="B908" s="43">
        <v>44306</v>
      </c>
      <c r="C908" s="130">
        <f t="shared" si="19"/>
        <v>3.2480000000000002</v>
      </c>
      <c r="D908" s="130">
        <f>+'Weekly OPIS Data'!D768</f>
        <v>3.2480000000000002</v>
      </c>
      <c r="N908" s="130">
        <f t="shared" si="20"/>
        <v>3.2480000000000002</v>
      </c>
      <c r="O908" s="130">
        <f>+'Weekly OPIS Data'!F768</f>
        <v>3.2480000000000002</v>
      </c>
      <c r="P908" s="130"/>
      <c r="Q908" s="130"/>
    </row>
    <row r="909" spans="1:17" x14ac:dyDescent="0.2">
      <c r="A909" s="39"/>
      <c r="B909" s="43">
        <v>44313</v>
      </c>
      <c r="C909" s="130">
        <f t="shared" si="19"/>
        <v>3.25</v>
      </c>
      <c r="D909" s="130">
        <f>+'Weekly OPIS Data'!D769</f>
        <v>3.25</v>
      </c>
      <c r="N909" s="130">
        <f t="shared" si="20"/>
        <v>3.25</v>
      </c>
      <c r="O909" s="130">
        <f>+'Weekly OPIS Data'!F769</f>
        <v>3.25</v>
      </c>
      <c r="P909" s="130"/>
      <c r="Q909" s="130"/>
    </row>
    <row r="910" spans="1:17" x14ac:dyDescent="0.2">
      <c r="A910" s="39"/>
      <c r="B910" s="43">
        <v>44320</v>
      </c>
      <c r="C910" s="130">
        <f t="shared" si="19"/>
        <v>3.282</v>
      </c>
      <c r="D910" s="130">
        <f>+'Weekly OPIS Data'!D770</f>
        <v>3.282</v>
      </c>
      <c r="N910" s="130">
        <f t="shared" si="20"/>
        <v>3.282</v>
      </c>
      <c r="O910" s="130">
        <f>+'Weekly OPIS Data'!F770</f>
        <v>3.282</v>
      </c>
      <c r="P910" s="130"/>
      <c r="Q910" s="130"/>
    </row>
    <row r="911" spans="1:17" x14ac:dyDescent="0.2">
      <c r="A911" s="39"/>
      <c r="B911" s="43">
        <v>44327</v>
      </c>
      <c r="C911" s="130">
        <f t="shared" si="19"/>
        <v>3.3130000000000002</v>
      </c>
      <c r="D911" s="130">
        <f>+'Weekly OPIS Data'!D771</f>
        <v>3.3130000000000002</v>
      </c>
      <c r="N911" s="130">
        <f t="shared" si="20"/>
        <v>3.3130000000000002</v>
      </c>
      <c r="O911" s="130">
        <f>+'Weekly OPIS Data'!F771</f>
        <v>3.3130000000000002</v>
      </c>
      <c r="P911" s="130"/>
      <c r="Q911" s="130"/>
    </row>
    <row r="912" spans="1:17" x14ac:dyDescent="0.2">
      <c r="A912" s="39"/>
      <c r="B912" s="43">
        <v>44334</v>
      </c>
      <c r="C912" s="130">
        <f t="shared" si="19"/>
        <v>3.383</v>
      </c>
      <c r="D912" s="130">
        <f>+'Weekly OPIS Data'!D772</f>
        <v>3.383</v>
      </c>
      <c r="N912" s="130">
        <f t="shared" si="20"/>
        <v>3.383</v>
      </c>
      <c r="O912" s="130">
        <f>+'Weekly OPIS Data'!F772</f>
        <v>3.383</v>
      </c>
      <c r="P912" s="130"/>
      <c r="Q912" s="130"/>
    </row>
    <row r="913" spans="1:17" x14ac:dyDescent="0.2">
      <c r="A913" s="39"/>
      <c r="B913" s="43">
        <v>44341</v>
      </c>
      <c r="C913" s="130">
        <f t="shared" si="19"/>
        <v>3.395</v>
      </c>
      <c r="D913" s="130">
        <f>+'Weekly OPIS Data'!D773</f>
        <v>3.395</v>
      </c>
      <c r="N913" s="130">
        <f t="shared" si="20"/>
        <v>3.395</v>
      </c>
      <c r="O913" s="130">
        <f>+'Weekly OPIS Data'!F773</f>
        <v>3.395</v>
      </c>
      <c r="P913" s="130"/>
      <c r="Q913" s="130"/>
    </row>
    <row r="914" spans="1:17" x14ac:dyDescent="0.2">
      <c r="A914" s="39"/>
      <c r="B914" s="43">
        <v>44348</v>
      </c>
      <c r="C914" s="130">
        <f t="shared" si="19"/>
        <v>3.41</v>
      </c>
      <c r="D914" s="130">
        <f>+'Weekly OPIS Data'!D774</f>
        <v>3.41</v>
      </c>
      <c r="N914" s="130">
        <f t="shared" si="20"/>
        <v>3.41</v>
      </c>
      <c r="O914" s="130">
        <f>+'Weekly OPIS Data'!F774</f>
        <v>3.41</v>
      </c>
      <c r="P914" s="130"/>
      <c r="Q914" s="130"/>
    </row>
    <row r="915" spans="1:17" x14ac:dyDescent="0.2">
      <c r="A915" s="39"/>
      <c r="B915" s="43">
        <v>44355</v>
      </c>
      <c r="C915" s="130">
        <f t="shared" si="19"/>
        <v>3.4460000000000002</v>
      </c>
      <c r="D915" s="130">
        <f>+'Weekly OPIS Data'!D775</f>
        <v>3.4460000000000002</v>
      </c>
      <c r="N915" s="130">
        <f t="shared" si="20"/>
        <v>3.4460000000000002</v>
      </c>
      <c r="O915" s="130">
        <f>+'Weekly OPIS Data'!F775</f>
        <v>3.4460000000000002</v>
      </c>
      <c r="P915" s="130"/>
      <c r="Q915" s="130"/>
    </row>
    <row r="916" spans="1:17" x14ac:dyDescent="0.2">
      <c r="A916" s="39"/>
      <c r="B916" s="43">
        <v>44362</v>
      </c>
      <c r="C916" s="130">
        <f t="shared" si="19"/>
        <v>3.4649999999999999</v>
      </c>
      <c r="D916" s="130">
        <f>+'Weekly OPIS Data'!D776</f>
        <v>3.4649999999999999</v>
      </c>
      <c r="N916" s="130">
        <f t="shared" si="20"/>
        <v>3.4649999999999999</v>
      </c>
      <c r="O916" s="130">
        <f>+'Weekly OPIS Data'!F776</f>
        <v>3.4649999999999999</v>
      </c>
      <c r="P916" s="130"/>
      <c r="Q916" s="130"/>
    </row>
    <row r="917" spans="1:17" x14ac:dyDescent="0.2">
      <c r="A917" s="39"/>
      <c r="B917" s="43">
        <v>44369</v>
      </c>
      <c r="C917" s="130">
        <f t="shared" si="19"/>
        <v>3.4620000000000002</v>
      </c>
      <c r="D917" s="130">
        <f>+'Weekly OPIS Data'!D777</f>
        <v>3.4620000000000002</v>
      </c>
      <c r="N917" s="130">
        <f t="shared" si="20"/>
        <v>3.4620000000000002</v>
      </c>
      <c r="O917" s="130">
        <f>+'Weekly OPIS Data'!F777</f>
        <v>3.4620000000000002</v>
      </c>
      <c r="P917" s="130"/>
      <c r="Q917" s="130"/>
    </row>
    <row r="918" spans="1:17" x14ac:dyDescent="0.2">
      <c r="A918" s="39"/>
      <c r="B918" s="43">
        <v>44376</v>
      </c>
      <c r="C918" s="130">
        <f t="shared" si="19"/>
        <v>3.4940000000000002</v>
      </c>
      <c r="D918" s="130">
        <f>+'Weekly OPIS Data'!D778</f>
        <v>3.4940000000000002</v>
      </c>
      <c r="N918" s="130">
        <f t="shared" si="20"/>
        <v>3.4940000000000002</v>
      </c>
      <c r="O918" s="130">
        <f>+'Weekly OPIS Data'!F778</f>
        <v>3.4940000000000002</v>
      </c>
      <c r="P918" s="130"/>
      <c r="Q918" s="130"/>
    </row>
    <row r="919" spans="1:17" x14ac:dyDescent="0.2">
      <c r="A919" s="39"/>
      <c r="B919" s="43">
        <v>44383</v>
      </c>
      <c r="C919" s="130">
        <f t="shared" si="19"/>
        <v>3.55</v>
      </c>
      <c r="D919" s="130">
        <f>+'Weekly OPIS Data'!D779</f>
        <v>3.55</v>
      </c>
      <c r="N919" s="130">
        <f t="shared" si="20"/>
        <v>3.55</v>
      </c>
      <c r="O919" s="130">
        <f>+'Weekly OPIS Data'!F779</f>
        <v>3.55</v>
      </c>
      <c r="P919" s="130"/>
      <c r="Q919" s="130"/>
    </row>
    <row r="920" spans="1:17" x14ac:dyDescent="0.2">
      <c r="A920" s="39"/>
      <c r="B920" s="43">
        <v>44390</v>
      </c>
      <c r="C920" s="130">
        <f t="shared" si="19"/>
        <v>3.5680000000000001</v>
      </c>
      <c r="D920" s="130">
        <f>+'Weekly OPIS Data'!D780</f>
        <v>3.5680000000000001</v>
      </c>
      <c r="N920" s="130">
        <f t="shared" si="20"/>
        <v>3.5680000000000001</v>
      </c>
      <c r="O920" s="130">
        <f>+'Weekly OPIS Data'!F780</f>
        <v>3.5680000000000001</v>
      </c>
      <c r="P920" s="130"/>
      <c r="Q920" s="130"/>
    </row>
    <row r="921" spans="1:17" x14ac:dyDescent="0.2">
      <c r="A921" s="39"/>
      <c r="B921" s="43">
        <v>44397</v>
      </c>
      <c r="C921" s="130">
        <f t="shared" si="19"/>
        <v>3.5979999999999999</v>
      </c>
      <c r="D921" s="130">
        <f>+'Weekly OPIS Data'!D781</f>
        <v>3.5979999999999999</v>
      </c>
      <c r="N921" s="130">
        <f t="shared" si="20"/>
        <v>3.5979999999999999</v>
      </c>
      <c r="O921" s="130">
        <f>+'Weekly OPIS Data'!F781</f>
        <v>3.5979999999999999</v>
      </c>
      <c r="P921" s="130"/>
      <c r="Q921" s="130"/>
    </row>
    <row r="922" spans="1:17" x14ac:dyDescent="0.2">
      <c r="A922" s="39"/>
      <c r="B922" s="43">
        <v>44404</v>
      </c>
      <c r="C922" s="130">
        <f t="shared" si="19"/>
        <v>3.61</v>
      </c>
      <c r="D922" s="130">
        <f>+'Weekly OPIS Data'!D782</f>
        <v>3.61</v>
      </c>
      <c r="N922" s="130">
        <f t="shared" si="20"/>
        <v>3.61</v>
      </c>
      <c r="O922" s="130">
        <f>+'Weekly OPIS Data'!F782</f>
        <v>3.61</v>
      </c>
      <c r="P922" s="130"/>
      <c r="Q922" s="130"/>
    </row>
    <row r="923" spans="1:17" x14ac:dyDescent="0.2">
      <c r="A923" s="39"/>
      <c r="B923" s="43">
        <v>44411</v>
      </c>
      <c r="C923" s="130">
        <f t="shared" si="19"/>
        <v>3.661</v>
      </c>
      <c r="D923" s="130">
        <f>+'Weekly OPIS Data'!D783</f>
        <v>3.661</v>
      </c>
      <c r="N923" s="130">
        <f t="shared" si="20"/>
        <v>3.661</v>
      </c>
      <c r="O923" s="130">
        <f>+'Weekly OPIS Data'!F783</f>
        <v>3.661</v>
      </c>
      <c r="P923" s="130"/>
      <c r="Q923" s="130"/>
    </row>
    <row r="924" spans="1:17" x14ac:dyDescent="0.2">
      <c r="A924" s="39"/>
      <c r="B924" s="43">
        <v>44418</v>
      </c>
      <c r="C924" s="130">
        <f t="shared" si="19"/>
        <v>3.6749999999999998</v>
      </c>
      <c r="D924" s="130">
        <f>+'Weekly OPIS Data'!D784</f>
        <v>3.6749999999999998</v>
      </c>
      <c r="N924" s="130">
        <f t="shared" si="20"/>
        <v>3.6749999999999998</v>
      </c>
      <c r="O924" s="130">
        <f>+'Weekly OPIS Data'!F784</f>
        <v>3.6749999999999998</v>
      </c>
      <c r="P924" s="130"/>
      <c r="Q924" s="130"/>
    </row>
    <row r="925" spans="1:17" x14ac:dyDescent="0.2">
      <c r="A925" s="39"/>
      <c r="B925" s="43">
        <v>44425</v>
      </c>
      <c r="C925" s="130">
        <f t="shared" si="19"/>
        <v>3.6819999999999999</v>
      </c>
      <c r="D925" s="130">
        <f>+'Weekly OPIS Data'!D785</f>
        <v>3.6819999999999999</v>
      </c>
      <c r="N925" s="130">
        <f t="shared" si="20"/>
        <v>3.6819999999999999</v>
      </c>
      <c r="O925" s="130">
        <f>+'Weekly OPIS Data'!F785</f>
        <v>3.6819999999999999</v>
      </c>
      <c r="P925" s="130"/>
      <c r="Q925" s="130"/>
    </row>
    <row r="926" spans="1:17" x14ac:dyDescent="0.2">
      <c r="A926" s="39"/>
      <c r="B926" s="43">
        <v>44432</v>
      </c>
      <c r="C926" s="130">
        <f t="shared" si="19"/>
        <v>3.6429999999999998</v>
      </c>
      <c r="D926" s="130">
        <f>+'Weekly OPIS Data'!D786</f>
        <v>3.6429999999999998</v>
      </c>
      <c r="N926" s="130">
        <f t="shared" si="20"/>
        <v>3.6429999999999998</v>
      </c>
      <c r="O926" s="130">
        <f>+'Weekly OPIS Data'!F786</f>
        <v>3.6429999999999998</v>
      </c>
      <c r="P926" s="130"/>
      <c r="Q926" s="130"/>
    </row>
    <row r="927" spans="1:17" x14ac:dyDescent="0.2">
      <c r="A927" s="39"/>
      <c r="B927" s="43">
        <v>44439</v>
      </c>
      <c r="C927" s="130">
        <f t="shared" si="19"/>
        <v>3.645</v>
      </c>
      <c r="D927" s="130">
        <f>+'Weekly OPIS Data'!D787</f>
        <v>3.645</v>
      </c>
      <c r="N927" s="130">
        <f t="shared" si="20"/>
        <v>3.645</v>
      </c>
      <c r="O927" s="130">
        <f>+'Weekly OPIS Data'!F787</f>
        <v>3.645</v>
      </c>
      <c r="P927" s="130"/>
      <c r="Q927" s="130"/>
    </row>
    <row r="928" spans="1:17" x14ac:dyDescent="0.2">
      <c r="A928" s="39"/>
      <c r="B928" s="43">
        <v>44446</v>
      </c>
      <c r="C928" s="130">
        <f t="shared" si="19"/>
        <v>3.6640000000000001</v>
      </c>
      <c r="D928" s="130">
        <f>+'Weekly OPIS Data'!D788</f>
        <v>3.6640000000000001</v>
      </c>
      <c r="N928" s="130">
        <f t="shared" si="20"/>
        <v>3.6640000000000001</v>
      </c>
      <c r="O928" s="130">
        <f>+'Weekly OPIS Data'!F788</f>
        <v>3.6640000000000001</v>
      </c>
      <c r="P928" s="130"/>
      <c r="Q928" s="130"/>
    </row>
    <row r="929" spans="1:17" x14ac:dyDescent="0.2">
      <c r="A929" s="39"/>
      <c r="B929" s="43">
        <v>44453</v>
      </c>
      <c r="C929" s="130">
        <f t="shared" si="19"/>
        <v>3.661</v>
      </c>
      <c r="D929" s="130">
        <f>+'Weekly OPIS Data'!D789</f>
        <v>3.661</v>
      </c>
      <c r="N929" s="130">
        <f t="shared" si="20"/>
        <v>3.661</v>
      </c>
      <c r="O929" s="130">
        <f>+'Weekly OPIS Data'!F789</f>
        <v>3.661</v>
      </c>
      <c r="P929" s="130"/>
      <c r="Q929" s="130"/>
    </row>
    <row r="930" spans="1:17" x14ac:dyDescent="0.2">
      <c r="A930" s="39"/>
      <c r="B930" s="43">
        <v>44460</v>
      </c>
      <c r="C930" s="130">
        <f t="shared" si="19"/>
        <v>3.6629999999999998</v>
      </c>
      <c r="D930" s="130">
        <f>+'Weekly OPIS Data'!D790</f>
        <v>3.6629999999999998</v>
      </c>
      <c r="N930" s="130">
        <f t="shared" si="20"/>
        <v>3.6629999999999998</v>
      </c>
      <c r="O930" s="130">
        <f>+'Weekly OPIS Data'!F790</f>
        <v>3.6629999999999998</v>
      </c>
      <c r="P930" s="130"/>
      <c r="Q930" s="130"/>
    </row>
    <row r="931" spans="1:17" x14ac:dyDescent="0.2">
      <c r="A931" s="39"/>
      <c r="B931" s="43">
        <v>44467</v>
      </c>
      <c r="C931" s="130">
        <f t="shared" si="19"/>
        <v>3.6640000000000001</v>
      </c>
      <c r="D931" s="130">
        <f>+'Weekly OPIS Data'!D791</f>
        <v>3.6640000000000001</v>
      </c>
      <c r="N931" s="130">
        <f t="shared" si="20"/>
        <v>3.6640000000000001</v>
      </c>
      <c r="O931" s="130">
        <f>+'Weekly OPIS Data'!F791</f>
        <v>3.6640000000000001</v>
      </c>
      <c r="P931" s="130"/>
      <c r="Q931" s="130"/>
    </row>
    <row r="932" spans="1:17" x14ac:dyDescent="0.2">
      <c r="A932" s="39"/>
      <c r="B932" s="43">
        <v>44474</v>
      </c>
      <c r="C932" s="130">
        <f t="shared" si="19"/>
        <v>3.7170000000000001</v>
      </c>
      <c r="D932" s="130">
        <f>+'Weekly OPIS Data'!D792</f>
        <v>3.7170000000000001</v>
      </c>
      <c r="N932" s="130">
        <f t="shared" si="20"/>
        <v>3.7170000000000001</v>
      </c>
      <c r="O932" s="130">
        <f>+'Weekly OPIS Data'!F792</f>
        <v>3.7170000000000001</v>
      </c>
      <c r="P932" s="130"/>
      <c r="Q932" s="130"/>
    </row>
    <row r="933" spans="1:17" x14ac:dyDescent="0.2">
      <c r="A933" s="39"/>
      <c r="B933" s="43">
        <v>44481</v>
      </c>
      <c r="C933" s="130">
        <f t="shared" si="19"/>
        <v>3.7839999999999998</v>
      </c>
      <c r="D933" s="130">
        <f>+'Weekly OPIS Data'!D793</f>
        <v>3.7839999999999998</v>
      </c>
      <c r="N933" s="130">
        <f t="shared" si="20"/>
        <v>3.7839999999999998</v>
      </c>
      <c r="O933" s="130">
        <f>+'Weekly OPIS Data'!F793</f>
        <v>3.7839999999999998</v>
      </c>
      <c r="P933" s="130"/>
      <c r="Q933" s="130"/>
    </row>
    <row r="934" spans="1:17" x14ac:dyDescent="0.2">
      <c r="A934" s="39"/>
      <c r="B934" s="43">
        <v>44488</v>
      </c>
      <c r="C934" s="130">
        <f t="shared" si="19"/>
        <v>3.86</v>
      </c>
      <c r="D934" s="130">
        <f>+'Weekly OPIS Data'!D794</f>
        <v>3.86</v>
      </c>
      <c r="N934" s="130">
        <f t="shared" si="20"/>
        <v>3.86</v>
      </c>
      <c r="O934" s="130">
        <f>+'Weekly OPIS Data'!F794</f>
        <v>3.86</v>
      </c>
      <c r="P934" s="130"/>
      <c r="Q934" s="130"/>
    </row>
    <row r="935" spans="1:17" x14ac:dyDescent="0.2">
      <c r="A935" s="39"/>
      <c r="B935" s="43">
        <v>44495</v>
      </c>
      <c r="C935" s="130">
        <f t="shared" si="19"/>
        <v>3.891</v>
      </c>
      <c r="D935" s="130">
        <f>+'Weekly OPIS Data'!D795</f>
        <v>3.891</v>
      </c>
      <c r="N935" s="130">
        <f t="shared" si="20"/>
        <v>3.891</v>
      </c>
      <c r="O935" s="130">
        <f>+'Weekly OPIS Data'!F795</f>
        <v>3.891</v>
      </c>
      <c r="P935" s="130"/>
      <c r="Q935" s="130"/>
    </row>
    <row r="936" spans="1:17" x14ac:dyDescent="0.2">
      <c r="A936" s="39"/>
      <c r="B936" s="43">
        <v>44502</v>
      </c>
      <c r="C936" s="130">
        <f t="shared" si="19"/>
        <v>3.9319999999999999</v>
      </c>
      <c r="D936" s="130">
        <f>+'Weekly OPIS Data'!D796</f>
        <v>3.9319999999999999</v>
      </c>
      <c r="N936" s="130">
        <f t="shared" si="20"/>
        <v>3.9319999999999999</v>
      </c>
      <c r="O936" s="130">
        <f>+'Weekly OPIS Data'!F796</f>
        <v>3.9319999999999999</v>
      </c>
      <c r="P936" s="130"/>
      <c r="Q936" s="130"/>
    </row>
    <row r="937" spans="1:17" x14ac:dyDescent="0.2">
      <c r="A937" s="39"/>
      <c r="B937" s="43">
        <v>44509</v>
      </c>
      <c r="C937" s="130">
        <f t="shared" si="19"/>
        <v>0</v>
      </c>
      <c r="D937" s="130">
        <f>+'Weekly OPIS Data'!D797</f>
        <v>0</v>
      </c>
      <c r="N937" s="130">
        <f t="shared" si="20"/>
        <v>0</v>
      </c>
      <c r="O937" s="130">
        <f>+'Weekly OPIS Data'!F797</f>
        <v>0</v>
      </c>
      <c r="P937" s="130"/>
      <c r="Q937" s="130"/>
    </row>
    <row r="938" spans="1:17" x14ac:dyDescent="0.2">
      <c r="A938" s="39"/>
      <c r="B938" s="43">
        <v>44516</v>
      </c>
      <c r="C938" s="130">
        <f t="shared" si="19"/>
        <v>0</v>
      </c>
      <c r="D938" s="130">
        <f>+'Weekly OPIS Data'!D798</f>
        <v>0</v>
      </c>
      <c r="N938" s="130">
        <f t="shared" si="20"/>
        <v>0</v>
      </c>
      <c r="O938" s="130">
        <f>+'Weekly OPIS Data'!F798</f>
        <v>0</v>
      </c>
      <c r="P938" s="130"/>
      <c r="Q938" s="130"/>
    </row>
    <row r="939" spans="1:17" x14ac:dyDescent="0.2">
      <c r="A939" s="39"/>
      <c r="B939" s="43">
        <v>44523</v>
      </c>
      <c r="C939" s="130">
        <f t="shared" si="19"/>
        <v>0</v>
      </c>
      <c r="D939" s="130">
        <f>+'Weekly OPIS Data'!D799</f>
        <v>0</v>
      </c>
      <c r="N939" s="130">
        <f t="shared" si="20"/>
        <v>0</v>
      </c>
      <c r="O939" s="130">
        <f>+'Weekly OPIS Data'!F799</f>
        <v>0</v>
      </c>
      <c r="P939" s="130"/>
      <c r="Q939" s="130"/>
    </row>
    <row r="940" spans="1:17" x14ac:dyDescent="0.2">
      <c r="A940" s="39"/>
      <c r="B940" s="43">
        <v>44530</v>
      </c>
      <c r="C940" s="130">
        <f t="shared" si="19"/>
        <v>0</v>
      </c>
      <c r="D940" s="130">
        <f>+'Weekly OPIS Data'!D800</f>
        <v>0</v>
      </c>
      <c r="N940" s="130">
        <f t="shared" si="20"/>
        <v>0</v>
      </c>
      <c r="O940" s="130">
        <f>+'Weekly OPIS Data'!F800</f>
        <v>0</v>
      </c>
      <c r="P940" s="130"/>
      <c r="Q940" s="130"/>
    </row>
    <row r="941" spans="1:17" x14ac:dyDescent="0.2">
      <c r="A941" s="39"/>
      <c r="B941" s="43">
        <v>44537</v>
      </c>
      <c r="C941" s="130">
        <f t="shared" si="19"/>
        <v>0</v>
      </c>
      <c r="D941" s="130">
        <f>+'Weekly OPIS Data'!D801</f>
        <v>0</v>
      </c>
      <c r="N941" s="130">
        <f t="shared" si="20"/>
        <v>0</v>
      </c>
      <c r="O941" s="130">
        <f>+'Weekly OPIS Data'!F801</f>
        <v>0</v>
      </c>
      <c r="P941" s="130"/>
      <c r="Q941" s="130"/>
    </row>
    <row r="942" spans="1:17" x14ac:dyDescent="0.2">
      <c r="A942" s="39"/>
      <c r="B942" s="43">
        <v>44544</v>
      </c>
      <c r="C942" s="130">
        <f t="shared" si="19"/>
        <v>0</v>
      </c>
      <c r="D942" s="130">
        <f>+'Weekly OPIS Data'!D802</f>
        <v>0</v>
      </c>
      <c r="N942" s="130">
        <f t="shared" si="20"/>
        <v>0</v>
      </c>
      <c r="O942" s="130">
        <f>+'Weekly OPIS Data'!F802</f>
        <v>0</v>
      </c>
      <c r="P942" s="130"/>
      <c r="Q942" s="130"/>
    </row>
    <row r="943" spans="1:17" x14ac:dyDescent="0.2">
      <c r="A943" s="39"/>
      <c r="B943" s="43">
        <v>44551</v>
      </c>
      <c r="C943" s="130">
        <f t="shared" si="19"/>
        <v>0</v>
      </c>
      <c r="D943" s="130">
        <f>+'Weekly OPIS Data'!D803</f>
        <v>0</v>
      </c>
      <c r="N943" s="130">
        <f t="shared" si="20"/>
        <v>0</v>
      </c>
      <c r="O943" s="130">
        <f>+'Weekly OPIS Data'!F803</f>
        <v>0</v>
      </c>
      <c r="P943" s="130"/>
      <c r="Q943" s="130"/>
    </row>
    <row r="944" spans="1:17" x14ac:dyDescent="0.2">
      <c r="A944" s="39"/>
      <c r="B944" s="43">
        <v>44558</v>
      </c>
      <c r="C944" s="130">
        <f t="shared" si="19"/>
        <v>0</v>
      </c>
      <c r="D944" s="130">
        <f>+'Weekly OPIS Data'!D804</f>
        <v>0</v>
      </c>
      <c r="N944" s="130">
        <f t="shared" si="20"/>
        <v>0</v>
      </c>
      <c r="O944" s="130">
        <f>+'Weekly OPIS Data'!F804</f>
        <v>0</v>
      </c>
      <c r="P944" s="130"/>
      <c r="Q944" s="130"/>
    </row>
    <row r="945" spans="1:17" x14ac:dyDescent="0.2">
      <c r="A945" s="39"/>
      <c r="B945" s="43">
        <v>44565</v>
      </c>
      <c r="C945" s="130">
        <f t="shared" si="19"/>
        <v>0</v>
      </c>
      <c r="D945" s="130">
        <f>+'Weekly OPIS Data'!D805</f>
        <v>0</v>
      </c>
      <c r="N945" s="130">
        <f t="shared" si="20"/>
        <v>0</v>
      </c>
      <c r="O945" s="130">
        <f>+'Weekly OPIS Data'!F805</f>
        <v>0</v>
      </c>
      <c r="P945" s="130"/>
      <c r="Q945" s="130"/>
    </row>
    <row r="946" spans="1:17" x14ac:dyDescent="0.2">
      <c r="A946" s="39"/>
      <c r="B946" s="43">
        <v>44572</v>
      </c>
      <c r="C946" s="130">
        <f t="shared" si="19"/>
        <v>0</v>
      </c>
      <c r="D946" s="130">
        <f>+'Weekly OPIS Data'!D806</f>
        <v>0</v>
      </c>
      <c r="N946" s="130">
        <f t="shared" si="20"/>
        <v>0</v>
      </c>
      <c r="O946" s="130">
        <f>+'Weekly OPIS Data'!F806</f>
        <v>0</v>
      </c>
      <c r="P946" s="130"/>
      <c r="Q946" s="130"/>
    </row>
    <row r="947" spans="1:17" x14ac:dyDescent="0.2">
      <c r="A947" s="39"/>
      <c r="B947" s="43">
        <v>44579</v>
      </c>
      <c r="C947" s="130">
        <f t="shared" si="19"/>
        <v>0</v>
      </c>
      <c r="D947" s="130">
        <f>+'Weekly OPIS Data'!D807</f>
        <v>0</v>
      </c>
      <c r="N947" s="130">
        <f t="shared" si="20"/>
        <v>0</v>
      </c>
      <c r="O947" s="130">
        <f>+'Weekly OPIS Data'!F807</f>
        <v>0</v>
      </c>
      <c r="P947" s="130"/>
      <c r="Q947" s="130"/>
    </row>
    <row r="948" spans="1:17" x14ac:dyDescent="0.2">
      <c r="A948" s="39"/>
      <c r="B948" s="43">
        <v>44586</v>
      </c>
      <c r="C948" s="130">
        <f t="shared" si="19"/>
        <v>0</v>
      </c>
      <c r="D948" s="130">
        <f>+'Weekly OPIS Data'!D808</f>
        <v>0</v>
      </c>
      <c r="N948" s="130">
        <f t="shared" si="20"/>
        <v>0</v>
      </c>
      <c r="O948" s="130">
        <f>+'Weekly OPIS Data'!F808</f>
        <v>0</v>
      </c>
      <c r="P948" s="130"/>
      <c r="Q948" s="130"/>
    </row>
    <row r="949" spans="1:17" x14ac:dyDescent="0.2">
      <c r="A949" s="39"/>
      <c r="B949" s="43">
        <v>44593</v>
      </c>
      <c r="C949" s="130">
        <f t="shared" si="19"/>
        <v>0</v>
      </c>
      <c r="D949" s="130">
        <f>+'Weekly OPIS Data'!D809</f>
        <v>0</v>
      </c>
      <c r="N949" s="130">
        <f t="shared" si="20"/>
        <v>0</v>
      </c>
      <c r="O949" s="130">
        <f>+'Weekly OPIS Data'!F809</f>
        <v>0</v>
      </c>
      <c r="P949" s="130"/>
      <c r="Q949" s="130"/>
    </row>
    <row r="950" spans="1:17" x14ac:dyDescent="0.2">
      <c r="A950" s="39"/>
      <c r="B950" s="43">
        <v>44600</v>
      </c>
      <c r="C950" s="130">
        <f t="shared" si="19"/>
        <v>0</v>
      </c>
      <c r="D950" s="130">
        <f>+'Weekly OPIS Data'!D810</f>
        <v>0</v>
      </c>
      <c r="N950" s="130">
        <f t="shared" si="20"/>
        <v>0</v>
      </c>
      <c r="O950" s="130">
        <f>+'Weekly OPIS Data'!F810</f>
        <v>0</v>
      </c>
      <c r="P950" s="130"/>
      <c r="Q950" s="130"/>
    </row>
    <row r="951" spans="1:17" x14ac:dyDescent="0.2">
      <c r="A951" s="39"/>
      <c r="B951" s="43">
        <v>44607</v>
      </c>
      <c r="C951" s="130">
        <f t="shared" si="19"/>
        <v>0</v>
      </c>
      <c r="D951" s="130">
        <f>+'Weekly OPIS Data'!D811</f>
        <v>0</v>
      </c>
      <c r="N951" s="130">
        <f t="shared" si="20"/>
        <v>0</v>
      </c>
      <c r="O951" s="130">
        <f>+'Weekly OPIS Data'!F811</f>
        <v>0</v>
      </c>
      <c r="P951" s="130"/>
      <c r="Q951" s="130"/>
    </row>
    <row r="952" spans="1:17" x14ac:dyDescent="0.2">
      <c r="A952" s="39"/>
      <c r="B952" s="43">
        <v>44614</v>
      </c>
      <c r="C952" s="130">
        <f t="shared" si="19"/>
        <v>0</v>
      </c>
      <c r="D952" s="130">
        <f>+'Weekly OPIS Data'!D812</f>
        <v>0</v>
      </c>
      <c r="N952" s="130">
        <f t="shared" si="20"/>
        <v>0</v>
      </c>
      <c r="O952" s="130">
        <f>+'Weekly OPIS Data'!F812</f>
        <v>0</v>
      </c>
      <c r="P952" s="130"/>
      <c r="Q952" s="130"/>
    </row>
    <row r="953" spans="1:17" x14ac:dyDescent="0.2">
      <c r="A953" s="39"/>
      <c r="B953" s="43">
        <v>44621</v>
      </c>
      <c r="C953" s="130">
        <f t="shared" ref="C953:C1016" si="21">D953</f>
        <v>0</v>
      </c>
      <c r="D953" s="130">
        <f>+'Weekly OPIS Data'!D813</f>
        <v>0</v>
      </c>
      <c r="N953" s="130">
        <f t="shared" ref="N953:N1016" si="22">O953</f>
        <v>0</v>
      </c>
      <c r="O953" s="130">
        <f>+'Weekly OPIS Data'!F813</f>
        <v>0</v>
      </c>
      <c r="P953" s="130"/>
      <c r="Q953" s="130"/>
    </row>
    <row r="954" spans="1:17" x14ac:dyDescent="0.2">
      <c r="A954" s="39"/>
      <c r="B954" s="43">
        <v>44628</v>
      </c>
      <c r="C954" s="130">
        <f t="shared" si="21"/>
        <v>0</v>
      </c>
      <c r="D954" s="130">
        <f>+'Weekly OPIS Data'!D814</f>
        <v>0</v>
      </c>
      <c r="N954" s="130">
        <f t="shared" si="22"/>
        <v>0</v>
      </c>
      <c r="O954" s="130">
        <f>+'Weekly OPIS Data'!F814</f>
        <v>0</v>
      </c>
      <c r="P954" s="130"/>
      <c r="Q954" s="130"/>
    </row>
    <row r="955" spans="1:17" x14ac:dyDescent="0.2">
      <c r="A955" s="39"/>
      <c r="B955" s="43">
        <v>44635</v>
      </c>
      <c r="C955" s="130">
        <f t="shared" si="21"/>
        <v>0</v>
      </c>
      <c r="D955" s="130">
        <f>+'Weekly OPIS Data'!D815</f>
        <v>0</v>
      </c>
      <c r="N955" s="130">
        <f t="shared" si="22"/>
        <v>0</v>
      </c>
      <c r="O955" s="130">
        <f>+'Weekly OPIS Data'!F815</f>
        <v>0</v>
      </c>
      <c r="P955" s="130"/>
      <c r="Q955" s="130"/>
    </row>
    <row r="956" spans="1:17" x14ac:dyDescent="0.2">
      <c r="A956" s="39"/>
      <c r="B956" s="43">
        <v>44642</v>
      </c>
      <c r="C956" s="130">
        <f t="shared" si="21"/>
        <v>0</v>
      </c>
      <c r="D956" s="130">
        <f>+'Weekly OPIS Data'!D816</f>
        <v>0</v>
      </c>
      <c r="N956" s="130">
        <f t="shared" si="22"/>
        <v>0</v>
      </c>
      <c r="O956" s="130">
        <f>+'Weekly OPIS Data'!F816</f>
        <v>0</v>
      </c>
      <c r="P956" s="130"/>
      <c r="Q956" s="130"/>
    </row>
    <row r="957" spans="1:17" x14ac:dyDescent="0.2">
      <c r="A957" s="39"/>
      <c r="B957" s="43">
        <v>44649</v>
      </c>
      <c r="C957" s="130">
        <f t="shared" si="21"/>
        <v>0</v>
      </c>
      <c r="D957" s="130">
        <f>+'Weekly OPIS Data'!D817</f>
        <v>0</v>
      </c>
      <c r="N957" s="130">
        <f t="shared" si="22"/>
        <v>0</v>
      </c>
      <c r="O957" s="130">
        <f>+'Weekly OPIS Data'!F817</f>
        <v>0</v>
      </c>
      <c r="P957" s="130"/>
      <c r="Q957" s="130"/>
    </row>
    <row r="958" spans="1:17" x14ac:dyDescent="0.2">
      <c r="A958" s="39"/>
      <c r="B958" s="43">
        <v>44656</v>
      </c>
      <c r="C958" s="130">
        <f t="shared" si="21"/>
        <v>0</v>
      </c>
      <c r="D958" s="130">
        <f>+'Weekly OPIS Data'!D818</f>
        <v>0</v>
      </c>
      <c r="N958" s="130">
        <f t="shared" si="22"/>
        <v>0</v>
      </c>
      <c r="O958" s="130">
        <f>+'Weekly OPIS Data'!F818</f>
        <v>0</v>
      </c>
      <c r="P958" s="130"/>
      <c r="Q958" s="130"/>
    </row>
    <row r="959" spans="1:17" x14ac:dyDescent="0.2">
      <c r="A959" s="39"/>
      <c r="B959" s="43">
        <v>44663</v>
      </c>
      <c r="C959" s="130">
        <f t="shared" si="21"/>
        <v>0</v>
      </c>
      <c r="D959" s="130">
        <f>+'Weekly OPIS Data'!D819</f>
        <v>0</v>
      </c>
      <c r="N959" s="130">
        <f t="shared" si="22"/>
        <v>0</v>
      </c>
      <c r="O959" s="130">
        <f>+'Weekly OPIS Data'!F819</f>
        <v>0</v>
      </c>
      <c r="P959" s="130"/>
      <c r="Q959" s="130"/>
    </row>
    <row r="960" spans="1:17" x14ac:dyDescent="0.2">
      <c r="A960" s="39"/>
      <c r="B960" s="43">
        <v>44670</v>
      </c>
      <c r="C960" s="130">
        <f t="shared" si="21"/>
        <v>0</v>
      </c>
      <c r="D960" s="130">
        <f>+'Weekly OPIS Data'!D820</f>
        <v>0</v>
      </c>
      <c r="N960" s="130">
        <f t="shared" si="22"/>
        <v>0</v>
      </c>
      <c r="O960" s="130">
        <f>+'Weekly OPIS Data'!F820</f>
        <v>0</v>
      </c>
      <c r="P960" s="130"/>
      <c r="Q960" s="130"/>
    </row>
    <row r="961" spans="1:17" x14ac:dyDescent="0.2">
      <c r="A961" s="39"/>
      <c r="B961" s="43">
        <v>44677</v>
      </c>
      <c r="C961" s="130">
        <f t="shared" si="21"/>
        <v>0</v>
      </c>
      <c r="D961" s="130">
        <f>+'Weekly OPIS Data'!D821</f>
        <v>0</v>
      </c>
      <c r="N961" s="130">
        <f t="shared" si="22"/>
        <v>0</v>
      </c>
      <c r="O961" s="130">
        <f>+'Weekly OPIS Data'!F821</f>
        <v>0</v>
      </c>
      <c r="P961" s="130"/>
      <c r="Q961" s="130"/>
    </row>
    <row r="962" spans="1:17" x14ac:dyDescent="0.2">
      <c r="A962" s="39"/>
      <c r="B962" s="43">
        <v>44684</v>
      </c>
      <c r="C962" s="130">
        <f t="shared" si="21"/>
        <v>0</v>
      </c>
      <c r="D962" s="130">
        <f>+'Weekly OPIS Data'!D822</f>
        <v>0</v>
      </c>
      <c r="N962" s="130">
        <f t="shared" si="22"/>
        <v>0</v>
      </c>
      <c r="O962" s="130">
        <f>+'Weekly OPIS Data'!F822</f>
        <v>0</v>
      </c>
      <c r="P962" s="130"/>
      <c r="Q962" s="130"/>
    </row>
    <row r="963" spans="1:17" x14ac:dyDescent="0.2">
      <c r="A963" s="39"/>
      <c r="B963" s="43">
        <v>44691</v>
      </c>
      <c r="C963" s="130">
        <f t="shared" si="21"/>
        <v>0</v>
      </c>
      <c r="D963" s="130">
        <f>+'Weekly OPIS Data'!D823</f>
        <v>0</v>
      </c>
      <c r="N963" s="130">
        <f t="shared" si="22"/>
        <v>0</v>
      </c>
      <c r="O963" s="130">
        <f>+'Weekly OPIS Data'!F823</f>
        <v>0</v>
      </c>
      <c r="P963" s="130"/>
      <c r="Q963" s="130"/>
    </row>
    <row r="964" spans="1:17" x14ac:dyDescent="0.2">
      <c r="A964" s="39"/>
      <c r="B964" s="43">
        <v>44698</v>
      </c>
      <c r="C964" s="130">
        <f t="shared" si="21"/>
        <v>0</v>
      </c>
      <c r="D964" s="130">
        <f>+'Weekly OPIS Data'!D824</f>
        <v>0</v>
      </c>
      <c r="N964" s="130">
        <f t="shared" si="22"/>
        <v>0</v>
      </c>
      <c r="O964" s="130">
        <f>+'Weekly OPIS Data'!F824</f>
        <v>0</v>
      </c>
      <c r="P964" s="130"/>
      <c r="Q964" s="130"/>
    </row>
    <row r="965" spans="1:17" x14ac:dyDescent="0.2">
      <c r="A965" s="39"/>
      <c r="B965" s="43">
        <v>44705</v>
      </c>
      <c r="C965" s="130">
        <f t="shared" si="21"/>
        <v>0</v>
      </c>
      <c r="D965" s="130">
        <f>+'Weekly OPIS Data'!D825</f>
        <v>0</v>
      </c>
      <c r="N965" s="130">
        <f t="shared" si="22"/>
        <v>0</v>
      </c>
      <c r="O965" s="130">
        <f>+'Weekly OPIS Data'!F825</f>
        <v>0</v>
      </c>
      <c r="P965" s="130"/>
      <c r="Q965" s="130"/>
    </row>
    <row r="966" spans="1:17" x14ac:dyDescent="0.2">
      <c r="A966" s="39"/>
      <c r="B966" s="43">
        <v>44712</v>
      </c>
      <c r="C966" s="130">
        <f t="shared" si="21"/>
        <v>0</v>
      </c>
      <c r="D966" s="130">
        <f>+'Weekly OPIS Data'!D826</f>
        <v>0</v>
      </c>
      <c r="N966" s="130">
        <f t="shared" si="22"/>
        <v>0</v>
      </c>
      <c r="O966" s="130">
        <f>+'Weekly OPIS Data'!F826</f>
        <v>0</v>
      </c>
      <c r="P966" s="130"/>
      <c r="Q966" s="130"/>
    </row>
    <row r="967" spans="1:17" x14ac:dyDescent="0.2">
      <c r="A967" s="39"/>
      <c r="B967" s="43">
        <v>44719</v>
      </c>
      <c r="C967" s="130">
        <f t="shared" si="21"/>
        <v>0</v>
      </c>
      <c r="D967" s="130">
        <f>+'Weekly OPIS Data'!D827</f>
        <v>0</v>
      </c>
      <c r="N967" s="130">
        <f t="shared" si="22"/>
        <v>0</v>
      </c>
      <c r="O967" s="130">
        <f>+'Weekly OPIS Data'!F827</f>
        <v>0</v>
      </c>
      <c r="P967" s="130"/>
      <c r="Q967" s="130"/>
    </row>
    <row r="968" spans="1:17" x14ac:dyDescent="0.2">
      <c r="A968" s="39"/>
      <c r="B968" s="43">
        <v>44726</v>
      </c>
      <c r="C968" s="130">
        <f t="shared" si="21"/>
        <v>0</v>
      </c>
      <c r="D968" s="130">
        <f>+'Weekly OPIS Data'!D828</f>
        <v>0</v>
      </c>
      <c r="N968" s="130">
        <f t="shared" si="22"/>
        <v>0</v>
      </c>
      <c r="O968" s="130">
        <f>+'Weekly OPIS Data'!F828</f>
        <v>0</v>
      </c>
      <c r="P968" s="130"/>
      <c r="Q968" s="130"/>
    </row>
    <row r="969" spans="1:17" x14ac:dyDescent="0.2">
      <c r="A969" s="39"/>
      <c r="B969" s="43">
        <v>44733</v>
      </c>
      <c r="C969" s="130">
        <f t="shared" si="21"/>
        <v>0</v>
      </c>
      <c r="D969" s="130">
        <f>+'Weekly OPIS Data'!D829</f>
        <v>0</v>
      </c>
      <c r="N969" s="130">
        <f t="shared" si="22"/>
        <v>0</v>
      </c>
      <c r="O969" s="130">
        <f>+'Weekly OPIS Data'!F829</f>
        <v>0</v>
      </c>
      <c r="P969" s="130"/>
      <c r="Q969" s="130"/>
    </row>
    <row r="970" spans="1:17" x14ac:dyDescent="0.2">
      <c r="A970" s="39"/>
      <c r="B970" s="43">
        <v>44740</v>
      </c>
      <c r="C970" s="130">
        <f t="shared" si="21"/>
        <v>0</v>
      </c>
      <c r="D970" s="130">
        <f>+'Weekly OPIS Data'!D830</f>
        <v>0</v>
      </c>
      <c r="N970" s="130">
        <f t="shared" si="22"/>
        <v>0</v>
      </c>
      <c r="O970" s="130">
        <f>+'Weekly OPIS Data'!F830</f>
        <v>0</v>
      </c>
      <c r="P970" s="130"/>
      <c r="Q970" s="130"/>
    </row>
    <row r="971" spans="1:17" x14ac:dyDescent="0.2">
      <c r="A971" s="39"/>
      <c r="B971" s="43">
        <v>44747</v>
      </c>
      <c r="C971" s="130">
        <f t="shared" si="21"/>
        <v>0</v>
      </c>
      <c r="D971" s="130">
        <f>+'Weekly OPIS Data'!D831</f>
        <v>0</v>
      </c>
      <c r="N971" s="130">
        <f t="shared" si="22"/>
        <v>0</v>
      </c>
      <c r="O971" s="130">
        <f>+'Weekly OPIS Data'!F831</f>
        <v>0</v>
      </c>
      <c r="P971" s="130"/>
      <c r="Q971" s="130"/>
    </row>
    <row r="972" spans="1:17" x14ac:dyDescent="0.2">
      <c r="A972" s="39"/>
      <c r="B972" s="43">
        <v>44754</v>
      </c>
      <c r="C972" s="130">
        <f t="shared" si="21"/>
        <v>0</v>
      </c>
      <c r="D972" s="130">
        <f>+'Weekly OPIS Data'!D832</f>
        <v>0</v>
      </c>
      <c r="N972" s="130">
        <f t="shared" si="22"/>
        <v>0</v>
      </c>
      <c r="O972" s="130">
        <f>+'Weekly OPIS Data'!F832</f>
        <v>0</v>
      </c>
      <c r="P972" s="130"/>
      <c r="Q972" s="130"/>
    </row>
    <row r="973" spans="1:17" x14ac:dyDescent="0.2">
      <c r="A973" s="39"/>
      <c r="B973" s="43">
        <v>44761</v>
      </c>
      <c r="C973" s="130">
        <f t="shared" si="21"/>
        <v>0</v>
      </c>
      <c r="D973" s="130">
        <f>+'Weekly OPIS Data'!D833</f>
        <v>0</v>
      </c>
      <c r="N973" s="130">
        <f t="shared" si="22"/>
        <v>0</v>
      </c>
      <c r="O973" s="130">
        <f>+'Weekly OPIS Data'!F833</f>
        <v>0</v>
      </c>
      <c r="P973" s="130"/>
      <c r="Q973" s="130"/>
    </row>
    <row r="974" spans="1:17" x14ac:dyDescent="0.2">
      <c r="A974" s="39"/>
      <c r="B974" s="43">
        <v>44768</v>
      </c>
      <c r="C974" s="130">
        <f t="shared" si="21"/>
        <v>0</v>
      </c>
      <c r="D974" s="130">
        <f>+'Weekly OPIS Data'!D834</f>
        <v>0</v>
      </c>
      <c r="N974" s="130">
        <f t="shared" si="22"/>
        <v>0</v>
      </c>
      <c r="O974" s="130">
        <f>+'Weekly OPIS Data'!F834</f>
        <v>0</v>
      </c>
      <c r="P974" s="130"/>
      <c r="Q974" s="130"/>
    </row>
    <row r="975" spans="1:17" x14ac:dyDescent="0.2">
      <c r="A975" s="39"/>
      <c r="B975" s="43">
        <v>44775</v>
      </c>
      <c r="C975" s="130">
        <f t="shared" si="21"/>
        <v>0</v>
      </c>
      <c r="D975" s="130">
        <f>+'Weekly OPIS Data'!D835</f>
        <v>0</v>
      </c>
      <c r="N975" s="130">
        <f t="shared" si="22"/>
        <v>0</v>
      </c>
      <c r="O975" s="130">
        <f>+'Weekly OPIS Data'!F835</f>
        <v>0</v>
      </c>
      <c r="P975" s="130"/>
      <c r="Q975" s="130"/>
    </row>
    <row r="976" spans="1:17" x14ac:dyDescent="0.2">
      <c r="A976" s="39"/>
      <c r="B976" s="43">
        <v>44782</v>
      </c>
      <c r="C976" s="130">
        <f t="shared" si="21"/>
        <v>0</v>
      </c>
      <c r="D976" s="130">
        <f>+'Weekly OPIS Data'!D836</f>
        <v>0</v>
      </c>
      <c r="N976" s="130">
        <f t="shared" si="22"/>
        <v>0</v>
      </c>
      <c r="O976" s="130">
        <f>+'Weekly OPIS Data'!F836</f>
        <v>0</v>
      </c>
      <c r="P976" s="130"/>
      <c r="Q976" s="130"/>
    </row>
    <row r="977" spans="1:17" x14ac:dyDescent="0.2">
      <c r="A977" s="39"/>
      <c r="B977" s="43">
        <v>44789</v>
      </c>
      <c r="C977" s="130">
        <f t="shared" si="21"/>
        <v>0</v>
      </c>
      <c r="D977" s="130">
        <f>+'Weekly OPIS Data'!D837</f>
        <v>0</v>
      </c>
      <c r="N977" s="130">
        <f t="shared" si="22"/>
        <v>0</v>
      </c>
      <c r="O977" s="130">
        <f>+'Weekly OPIS Data'!F837</f>
        <v>0</v>
      </c>
      <c r="P977" s="130"/>
      <c r="Q977" s="130"/>
    </row>
    <row r="978" spans="1:17" x14ac:dyDescent="0.2">
      <c r="A978" s="39"/>
      <c r="B978" s="43">
        <v>44796</v>
      </c>
      <c r="C978" s="130">
        <f t="shared" si="21"/>
        <v>0</v>
      </c>
      <c r="D978" s="130">
        <f>+'Weekly OPIS Data'!D838</f>
        <v>0</v>
      </c>
      <c r="N978" s="130">
        <f t="shared" si="22"/>
        <v>0</v>
      </c>
      <c r="O978" s="130">
        <f>+'Weekly OPIS Data'!F838</f>
        <v>0</v>
      </c>
      <c r="P978" s="130"/>
      <c r="Q978" s="130"/>
    </row>
    <row r="979" spans="1:17" x14ac:dyDescent="0.2">
      <c r="A979" s="39"/>
      <c r="B979" s="43">
        <v>44803</v>
      </c>
      <c r="C979" s="130">
        <f t="shared" si="21"/>
        <v>0</v>
      </c>
      <c r="D979" s="130">
        <f>+'Weekly OPIS Data'!D839</f>
        <v>0</v>
      </c>
      <c r="N979" s="130">
        <f t="shared" si="22"/>
        <v>0</v>
      </c>
      <c r="O979" s="130">
        <f>+'Weekly OPIS Data'!F839</f>
        <v>0</v>
      </c>
      <c r="P979" s="130"/>
      <c r="Q979" s="130"/>
    </row>
    <row r="980" spans="1:17" x14ac:dyDescent="0.2">
      <c r="A980" s="39"/>
      <c r="B980" s="43">
        <v>44810</v>
      </c>
      <c r="C980" s="130">
        <f t="shared" si="21"/>
        <v>0</v>
      </c>
      <c r="D980" s="130">
        <f>+'Weekly OPIS Data'!D840</f>
        <v>0</v>
      </c>
      <c r="N980" s="130">
        <f t="shared" si="22"/>
        <v>0</v>
      </c>
      <c r="O980" s="130">
        <f>+'Weekly OPIS Data'!F840</f>
        <v>0</v>
      </c>
      <c r="P980" s="130"/>
      <c r="Q980" s="130"/>
    </row>
    <row r="981" spans="1:17" x14ac:dyDescent="0.2">
      <c r="A981" s="39"/>
      <c r="B981" s="43">
        <v>44817</v>
      </c>
      <c r="C981" s="130">
        <f t="shared" si="21"/>
        <v>0</v>
      </c>
      <c r="D981" s="130">
        <f>+'Weekly OPIS Data'!D841</f>
        <v>0</v>
      </c>
      <c r="N981" s="130">
        <f t="shared" si="22"/>
        <v>0</v>
      </c>
      <c r="O981" s="130">
        <f>+'Weekly OPIS Data'!F841</f>
        <v>0</v>
      </c>
      <c r="P981" s="130"/>
      <c r="Q981" s="130"/>
    </row>
    <row r="982" spans="1:17" x14ac:dyDescent="0.2">
      <c r="A982" s="39"/>
      <c r="B982" s="43">
        <v>44824</v>
      </c>
      <c r="C982" s="130">
        <f t="shared" si="21"/>
        <v>0</v>
      </c>
      <c r="D982" s="130">
        <f>+'Weekly OPIS Data'!D842</f>
        <v>0</v>
      </c>
      <c r="N982" s="130">
        <f t="shared" si="22"/>
        <v>0</v>
      </c>
      <c r="O982" s="130">
        <f>+'Weekly OPIS Data'!F842</f>
        <v>0</v>
      </c>
      <c r="P982" s="130"/>
      <c r="Q982" s="130"/>
    </row>
    <row r="983" spans="1:17" x14ac:dyDescent="0.2">
      <c r="A983" s="39"/>
      <c r="B983" s="43">
        <v>44831</v>
      </c>
      <c r="C983" s="130">
        <f t="shared" si="21"/>
        <v>0</v>
      </c>
      <c r="D983" s="130">
        <f>+'Weekly OPIS Data'!D843</f>
        <v>0</v>
      </c>
      <c r="N983" s="130">
        <f t="shared" si="22"/>
        <v>0</v>
      </c>
      <c r="O983" s="130">
        <f>+'Weekly OPIS Data'!F843</f>
        <v>0</v>
      </c>
      <c r="P983" s="130"/>
      <c r="Q983" s="130"/>
    </row>
    <row r="984" spans="1:17" x14ac:dyDescent="0.2">
      <c r="A984" s="39"/>
      <c r="B984" s="43">
        <v>44838</v>
      </c>
      <c r="C984" s="130">
        <f t="shared" si="21"/>
        <v>0</v>
      </c>
      <c r="D984" s="130">
        <f>+'Weekly OPIS Data'!D844</f>
        <v>0</v>
      </c>
      <c r="N984" s="130">
        <f t="shared" si="22"/>
        <v>0</v>
      </c>
      <c r="O984" s="130">
        <f>+'Weekly OPIS Data'!F844</f>
        <v>0</v>
      </c>
      <c r="P984" s="130"/>
      <c r="Q984" s="130"/>
    </row>
    <row r="985" spans="1:17" x14ac:dyDescent="0.2">
      <c r="A985" s="39"/>
      <c r="B985" s="43">
        <v>44845</v>
      </c>
      <c r="C985" s="130">
        <f t="shared" si="21"/>
        <v>0</v>
      </c>
      <c r="D985" s="130">
        <f>+'Weekly OPIS Data'!D845</f>
        <v>0</v>
      </c>
      <c r="N985" s="130">
        <f t="shared" si="22"/>
        <v>0</v>
      </c>
      <c r="O985" s="130">
        <f>+'Weekly OPIS Data'!F845</f>
        <v>0</v>
      </c>
      <c r="P985" s="130"/>
      <c r="Q985" s="130"/>
    </row>
    <row r="986" spans="1:17" x14ac:dyDescent="0.2">
      <c r="A986" s="39"/>
      <c r="B986" s="43">
        <v>44852</v>
      </c>
      <c r="C986" s="130">
        <f t="shared" si="21"/>
        <v>0</v>
      </c>
      <c r="D986" s="130">
        <f>+'Weekly OPIS Data'!D846</f>
        <v>0</v>
      </c>
      <c r="N986" s="130">
        <f t="shared" si="22"/>
        <v>0</v>
      </c>
      <c r="O986" s="130">
        <f>+'Weekly OPIS Data'!F846</f>
        <v>0</v>
      </c>
      <c r="P986" s="130"/>
      <c r="Q986" s="130"/>
    </row>
    <row r="987" spans="1:17" x14ac:dyDescent="0.2">
      <c r="A987" s="39"/>
      <c r="B987" s="43">
        <v>44859</v>
      </c>
      <c r="C987" s="130">
        <f t="shared" si="21"/>
        <v>0</v>
      </c>
      <c r="D987" s="130">
        <f>+'Weekly OPIS Data'!D847</f>
        <v>0</v>
      </c>
      <c r="N987" s="130">
        <f t="shared" si="22"/>
        <v>0</v>
      </c>
      <c r="O987" s="130">
        <f>+'Weekly OPIS Data'!F847</f>
        <v>0</v>
      </c>
      <c r="P987" s="130"/>
      <c r="Q987" s="130"/>
    </row>
    <row r="988" spans="1:17" x14ac:dyDescent="0.2">
      <c r="A988" s="39"/>
      <c r="B988" s="43">
        <v>44866</v>
      </c>
      <c r="C988" s="130">
        <f t="shared" si="21"/>
        <v>0</v>
      </c>
      <c r="D988" s="130">
        <f>+'Weekly OPIS Data'!D848</f>
        <v>0</v>
      </c>
      <c r="N988" s="130">
        <f t="shared" si="22"/>
        <v>0</v>
      </c>
      <c r="O988" s="130">
        <f>+'Weekly OPIS Data'!F848</f>
        <v>0</v>
      </c>
      <c r="P988" s="130"/>
      <c r="Q988" s="130"/>
    </row>
    <row r="989" spans="1:17" x14ac:dyDescent="0.2">
      <c r="A989" s="39"/>
      <c r="B989" s="43">
        <v>44873</v>
      </c>
      <c r="C989" s="130">
        <f t="shared" si="21"/>
        <v>0</v>
      </c>
      <c r="D989" s="130">
        <f>+'Weekly OPIS Data'!D849</f>
        <v>0</v>
      </c>
      <c r="N989" s="130">
        <f t="shared" si="22"/>
        <v>0</v>
      </c>
      <c r="O989" s="130">
        <f>+'Weekly OPIS Data'!F849</f>
        <v>0</v>
      </c>
      <c r="P989" s="130"/>
      <c r="Q989" s="130"/>
    </row>
    <row r="990" spans="1:17" x14ac:dyDescent="0.2">
      <c r="A990" s="39"/>
      <c r="B990" s="43">
        <v>44880</v>
      </c>
      <c r="C990" s="130">
        <f t="shared" si="21"/>
        <v>0</v>
      </c>
      <c r="D990" s="130">
        <f>+'Weekly OPIS Data'!D850</f>
        <v>0</v>
      </c>
      <c r="N990" s="130">
        <f t="shared" si="22"/>
        <v>0</v>
      </c>
      <c r="O990" s="130">
        <f>+'Weekly OPIS Data'!F850</f>
        <v>0</v>
      </c>
      <c r="P990" s="130"/>
      <c r="Q990" s="130"/>
    </row>
    <row r="991" spans="1:17" x14ac:dyDescent="0.2">
      <c r="A991" s="39"/>
      <c r="B991" s="43">
        <v>44887</v>
      </c>
      <c r="C991" s="130">
        <f t="shared" si="21"/>
        <v>0</v>
      </c>
      <c r="D991" s="130">
        <f>+'Weekly OPIS Data'!D851</f>
        <v>0</v>
      </c>
      <c r="N991" s="130">
        <f t="shared" si="22"/>
        <v>0</v>
      </c>
      <c r="O991" s="130">
        <f>+'Weekly OPIS Data'!F851</f>
        <v>0</v>
      </c>
      <c r="P991" s="130"/>
      <c r="Q991" s="130"/>
    </row>
    <row r="992" spans="1:17" x14ac:dyDescent="0.2">
      <c r="A992" s="39"/>
      <c r="B992" s="43">
        <v>44894</v>
      </c>
      <c r="C992" s="130">
        <f t="shared" si="21"/>
        <v>0</v>
      </c>
      <c r="D992" s="130">
        <f>+'Weekly OPIS Data'!D852</f>
        <v>0</v>
      </c>
      <c r="N992" s="130">
        <f t="shared" si="22"/>
        <v>0</v>
      </c>
      <c r="O992" s="130">
        <f>+'Weekly OPIS Data'!F852</f>
        <v>0</v>
      </c>
      <c r="P992" s="130"/>
      <c r="Q992" s="130"/>
    </row>
    <row r="993" spans="1:17" x14ac:dyDescent="0.2">
      <c r="A993" s="39"/>
      <c r="B993" s="43">
        <v>44901</v>
      </c>
      <c r="C993" s="130">
        <f t="shared" si="21"/>
        <v>0</v>
      </c>
      <c r="D993" s="130">
        <f>+'Weekly OPIS Data'!D853</f>
        <v>0</v>
      </c>
      <c r="N993" s="130">
        <f t="shared" si="22"/>
        <v>0</v>
      </c>
      <c r="O993" s="130">
        <f>+'Weekly OPIS Data'!F853</f>
        <v>0</v>
      </c>
      <c r="P993" s="130"/>
      <c r="Q993" s="130"/>
    </row>
    <row r="994" spans="1:17" x14ac:dyDescent="0.2">
      <c r="A994" s="39"/>
      <c r="B994" s="43">
        <v>44908</v>
      </c>
      <c r="C994" s="130">
        <f t="shared" si="21"/>
        <v>0</v>
      </c>
      <c r="D994" s="130">
        <f>+'Weekly OPIS Data'!D854</f>
        <v>0</v>
      </c>
      <c r="N994" s="130">
        <f t="shared" si="22"/>
        <v>0</v>
      </c>
      <c r="O994" s="130">
        <f>+'Weekly OPIS Data'!F854</f>
        <v>0</v>
      </c>
      <c r="P994" s="130"/>
      <c r="Q994" s="130"/>
    </row>
    <row r="995" spans="1:17" x14ac:dyDescent="0.2">
      <c r="A995" s="39"/>
      <c r="B995" s="43">
        <v>44915</v>
      </c>
      <c r="C995" s="130">
        <f t="shared" si="21"/>
        <v>0</v>
      </c>
      <c r="D995" s="130">
        <f>+'Weekly OPIS Data'!D855</f>
        <v>0</v>
      </c>
      <c r="N995" s="130">
        <f t="shared" si="22"/>
        <v>0</v>
      </c>
      <c r="O995" s="130">
        <f>+'Weekly OPIS Data'!F855</f>
        <v>0</v>
      </c>
      <c r="P995" s="130"/>
      <c r="Q995" s="130"/>
    </row>
    <row r="996" spans="1:17" x14ac:dyDescent="0.2">
      <c r="A996" s="39"/>
      <c r="B996" s="43">
        <v>44922</v>
      </c>
      <c r="C996" s="130">
        <f t="shared" si="21"/>
        <v>0</v>
      </c>
      <c r="D996" s="130">
        <f>+'Weekly OPIS Data'!D856</f>
        <v>0</v>
      </c>
      <c r="N996" s="130">
        <f t="shared" si="22"/>
        <v>0</v>
      </c>
      <c r="O996" s="130">
        <f>+'Weekly OPIS Data'!F856</f>
        <v>0</v>
      </c>
      <c r="P996" s="130"/>
      <c r="Q996" s="130"/>
    </row>
    <row r="997" spans="1:17" x14ac:dyDescent="0.2">
      <c r="A997" s="39"/>
      <c r="B997" s="43">
        <v>44929</v>
      </c>
      <c r="C997" s="130">
        <f t="shared" si="21"/>
        <v>0</v>
      </c>
      <c r="D997" s="130">
        <f>+'Weekly OPIS Data'!D857</f>
        <v>0</v>
      </c>
      <c r="N997" s="130">
        <f t="shared" si="22"/>
        <v>0</v>
      </c>
      <c r="O997" s="130">
        <f>+'Weekly OPIS Data'!F857</f>
        <v>0</v>
      </c>
      <c r="P997" s="130"/>
      <c r="Q997" s="130"/>
    </row>
    <row r="998" spans="1:17" x14ac:dyDescent="0.2">
      <c r="A998" s="39"/>
      <c r="B998" s="43">
        <v>44936</v>
      </c>
      <c r="C998" s="130">
        <f t="shared" si="21"/>
        <v>0</v>
      </c>
      <c r="D998" s="130">
        <f>+'Weekly OPIS Data'!D858</f>
        <v>0</v>
      </c>
      <c r="N998" s="130">
        <f t="shared" si="22"/>
        <v>0</v>
      </c>
      <c r="O998" s="130">
        <f>+'Weekly OPIS Data'!F858</f>
        <v>0</v>
      </c>
      <c r="P998" s="130"/>
      <c r="Q998" s="130"/>
    </row>
    <row r="999" spans="1:17" x14ac:dyDescent="0.2">
      <c r="A999" s="39"/>
      <c r="B999" s="43">
        <v>44943</v>
      </c>
      <c r="C999" s="130">
        <f t="shared" si="21"/>
        <v>0</v>
      </c>
      <c r="D999" s="130">
        <f>+'Weekly OPIS Data'!D859</f>
        <v>0</v>
      </c>
      <c r="N999" s="130">
        <f t="shared" si="22"/>
        <v>0</v>
      </c>
      <c r="O999" s="130">
        <f>+'Weekly OPIS Data'!F859</f>
        <v>0</v>
      </c>
      <c r="P999" s="130"/>
      <c r="Q999" s="130"/>
    </row>
    <row r="1000" spans="1:17" x14ac:dyDescent="0.2">
      <c r="A1000" s="39"/>
      <c r="B1000" s="43">
        <v>44950</v>
      </c>
      <c r="C1000" s="130">
        <f t="shared" si="21"/>
        <v>0</v>
      </c>
      <c r="D1000" s="130">
        <f>+'Weekly OPIS Data'!D860</f>
        <v>0</v>
      </c>
      <c r="N1000" s="130">
        <f t="shared" si="22"/>
        <v>0</v>
      </c>
      <c r="O1000" s="130">
        <f>+'Weekly OPIS Data'!F860</f>
        <v>0</v>
      </c>
      <c r="P1000" s="130"/>
      <c r="Q1000" s="130"/>
    </row>
    <row r="1001" spans="1:17" x14ac:dyDescent="0.2">
      <c r="A1001" s="39"/>
      <c r="B1001" s="43">
        <v>44957</v>
      </c>
      <c r="C1001" s="130">
        <f t="shared" si="21"/>
        <v>0</v>
      </c>
      <c r="D1001" s="130">
        <f>+'Weekly OPIS Data'!D861</f>
        <v>0</v>
      </c>
      <c r="N1001" s="130">
        <f t="shared" si="22"/>
        <v>0</v>
      </c>
      <c r="O1001" s="130">
        <f>+'Weekly OPIS Data'!F861</f>
        <v>0</v>
      </c>
      <c r="P1001" s="130"/>
      <c r="Q1001" s="130"/>
    </row>
    <row r="1002" spans="1:17" x14ac:dyDescent="0.2">
      <c r="A1002" s="39"/>
      <c r="B1002" s="43">
        <v>44964</v>
      </c>
      <c r="C1002" s="130">
        <f t="shared" si="21"/>
        <v>0</v>
      </c>
      <c r="D1002" s="130">
        <f>+'Weekly OPIS Data'!D862</f>
        <v>0</v>
      </c>
      <c r="N1002" s="130">
        <f t="shared" si="22"/>
        <v>0</v>
      </c>
      <c r="O1002" s="130">
        <f>+'Weekly OPIS Data'!F862</f>
        <v>0</v>
      </c>
      <c r="P1002" s="130"/>
      <c r="Q1002" s="130"/>
    </row>
    <row r="1003" spans="1:17" x14ac:dyDescent="0.2">
      <c r="A1003" s="39"/>
      <c r="B1003" s="43">
        <v>44971</v>
      </c>
      <c r="C1003" s="130">
        <f t="shared" si="21"/>
        <v>0</v>
      </c>
      <c r="D1003" s="130">
        <f>+'Weekly OPIS Data'!D863</f>
        <v>0</v>
      </c>
      <c r="N1003" s="130">
        <f t="shared" si="22"/>
        <v>0</v>
      </c>
      <c r="O1003" s="130">
        <f>+'Weekly OPIS Data'!F863</f>
        <v>0</v>
      </c>
      <c r="P1003" s="130"/>
      <c r="Q1003" s="130"/>
    </row>
    <row r="1004" spans="1:17" x14ac:dyDescent="0.2">
      <c r="A1004" s="39"/>
      <c r="B1004" s="43">
        <v>44978</v>
      </c>
      <c r="C1004" s="130">
        <f t="shared" si="21"/>
        <v>0</v>
      </c>
      <c r="D1004" s="130">
        <f>+'Weekly OPIS Data'!D864</f>
        <v>0</v>
      </c>
      <c r="N1004" s="130">
        <f t="shared" si="22"/>
        <v>0</v>
      </c>
      <c r="O1004" s="130">
        <f>+'Weekly OPIS Data'!F864</f>
        <v>0</v>
      </c>
      <c r="P1004" s="130"/>
      <c r="Q1004" s="130"/>
    </row>
    <row r="1005" spans="1:17" x14ac:dyDescent="0.2">
      <c r="A1005" s="39"/>
      <c r="B1005" s="43">
        <v>44985</v>
      </c>
      <c r="C1005" s="130">
        <f t="shared" si="21"/>
        <v>0</v>
      </c>
      <c r="D1005" s="130">
        <f>+'Weekly OPIS Data'!D865</f>
        <v>0</v>
      </c>
      <c r="N1005" s="130">
        <f t="shared" si="22"/>
        <v>0</v>
      </c>
      <c r="O1005" s="130">
        <f>+'Weekly OPIS Data'!F865</f>
        <v>0</v>
      </c>
      <c r="P1005" s="130"/>
      <c r="Q1005" s="130"/>
    </row>
    <row r="1006" spans="1:17" x14ac:dyDescent="0.2">
      <c r="A1006" s="39"/>
      <c r="B1006" s="43">
        <v>44992</v>
      </c>
      <c r="C1006" s="130">
        <f t="shared" si="21"/>
        <v>0</v>
      </c>
      <c r="D1006" s="130">
        <f>+'Weekly OPIS Data'!D866</f>
        <v>0</v>
      </c>
      <c r="N1006" s="130">
        <f t="shared" si="22"/>
        <v>0</v>
      </c>
      <c r="O1006" s="130">
        <f>+'Weekly OPIS Data'!F866</f>
        <v>0</v>
      </c>
      <c r="P1006" s="130"/>
      <c r="Q1006" s="130"/>
    </row>
    <row r="1007" spans="1:17" x14ac:dyDescent="0.2">
      <c r="A1007" s="39"/>
      <c r="B1007" s="43">
        <v>44999</v>
      </c>
      <c r="C1007" s="130">
        <f t="shared" si="21"/>
        <v>0</v>
      </c>
      <c r="D1007" s="130">
        <f>+'Weekly OPIS Data'!D867</f>
        <v>0</v>
      </c>
      <c r="N1007" s="130">
        <f t="shared" si="22"/>
        <v>0</v>
      </c>
      <c r="O1007" s="130">
        <f>+'Weekly OPIS Data'!F867</f>
        <v>0</v>
      </c>
      <c r="P1007" s="130"/>
      <c r="Q1007" s="130"/>
    </row>
    <row r="1008" spans="1:17" x14ac:dyDescent="0.2">
      <c r="A1008" s="39"/>
      <c r="B1008" s="43">
        <v>45006</v>
      </c>
      <c r="C1008" s="130">
        <f t="shared" si="21"/>
        <v>0</v>
      </c>
      <c r="D1008" s="130">
        <f>+'Weekly OPIS Data'!D868</f>
        <v>0</v>
      </c>
      <c r="N1008" s="130">
        <f t="shared" si="22"/>
        <v>0</v>
      </c>
      <c r="O1008" s="130">
        <f>+'Weekly OPIS Data'!F868</f>
        <v>0</v>
      </c>
      <c r="P1008" s="130"/>
      <c r="Q1008" s="130"/>
    </row>
    <row r="1009" spans="1:17" x14ac:dyDescent="0.2">
      <c r="A1009" s="39"/>
      <c r="B1009" s="43">
        <v>45013</v>
      </c>
      <c r="C1009" s="130">
        <f t="shared" si="21"/>
        <v>0</v>
      </c>
      <c r="D1009" s="130">
        <f>+'Weekly OPIS Data'!D869</f>
        <v>0</v>
      </c>
      <c r="N1009" s="130">
        <f t="shared" si="22"/>
        <v>0</v>
      </c>
      <c r="O1009" s="130">
        <f>+'Weekly OPIS Data'!F869</f>
        <v>0</v>
      </c>
      <c r="P1009" s="130"/>
      <c r="Q1009" s="130"/>
    </row>
    <row r="1010" spans="1:17" x14ac:dyDescent="0.2">
      <c r="A1010" s="39"/>
      <c r="B1010" s="43">
        <v>45020</v>
      </c>
      <c r="C1010" s="130">
        <f t="shared" si="21"/>
        <v>0</v>
      </c>
      <c r="D1010" s="130">
        <f>+'Weekly OPIS Data'!D870</f>
        <v>0</v>
      </c>
      <c r="N1010" s="130">
        <f t="shared" si="22"/>
        <v>0</v>
      </c>
      <c r="O1010" s="130">
        <f>+'Weekly OPIS Data'!F870</f>
        <v>0</v>
      </c>
      <c r="P1010" s="130"/>
      <c r="Q1010" s="130"/>
    </row>
    <row r="1011" spans="1:17" x14ac:dyDescent="0.2">
      <c r="A1011" s="39"/>
      <c r="B1011" s="43">
        <v>45027</v>
      </c>
      <c r="C1011" s="130">
        <f t="shared" si="21"/>
        <v>0</v>
      </c>
      <c r="D1011" s="130">
        <f>+'Weekly OPIS Data'!D871</f>
        <v>0</v>
      </c>
      <c r="N1011" s="130">
        <f t="shared" si="22"/>
        <v>0</v>
      </c>
      <c r="O1011" s="130">
        <f>+'Weekly OPIS Data'!F871</f>
        <v>0</v>
      </c>
      <c r="P1011" s="130"/>
      <c r="Q1011" s="130"/>
    </row>
    <row r="1012" spans="1:17" x14ac:dyDescent="0.2">
      <c r="A1012" s="39"/>
      <c r="B1012" s="43">
        <v>45034</v>
      </c>
      <c r="C1012" s="130">
        <f t="shared" si="21"/>
        <v>0</v>
      </c>
      <c r="D1012" s="130">
        <f>+'Weekly OPIS Data'!D872</f>
        <v>0</v>
      </c>
      <c r="N1012" s="130">
        <f t="shared" si="22"/>
        <v>0</v>
      </c>
      <c r="O1012" s="130">
        <f>+'Weekly OPIS Data'!F872</f>
        <v>0</v>
      </c>
      <c r="P1012" s="130"/>
      <c r="Q1012" s="130"/>
    </row>
    <row r="1013" spans="1:17" x14ac:dyDescent="0.2">
      <c r="A1013" s="39"/>
      <c r="B1013" s="43">
        <v>45041</v>
      </c>
      <c r="C1013" s="130">
        <f t="shared" si="21"/>
        <v>0</v>
      </c>
      <c r="D1013" s="130">
        <f>+'Weekly OPIS Data'!D873</f>
        <v>0</v>
      </c>
      <c r="N1013" s="130">
        <f t="shared" si="22"/>
        <v>0</v>
      </c>
      <c r="O1013" s="130">
        <f>+'Weekly OPIS Data'!F873</f>
        <v>0</v>
      </c>
      <c r="P1013" s="130"/>
      <c r="Q1013" s="130"/>
    </row>
    <row r="1014" spans="1:17" x14ac:dyDescent="0.2">
      <c r="A1014" s="39"/>
      <c r="B1014" s="43">
        <v>45048</v>
      </c>
      <c r="C1014" s="130">
        <f t="shared" si="21"/>
        <v>0</v>
      </c>
      <c r="D1014" s="130">
        <f>+'Weekly OPIS Data'!D874</f>
        <v>0</v>
      </c>
      <c r="N1014" s="130">
        <f t="shared" si="22"/>
        <v>0</v>
      </c>
      <c r="O1014" s="130">
        <f>+'Weekly OPIS Data'!F874</f>
        <v>0</v>
      </c>
      <c r="P1014" s="130"/>
      <c r="Q1014" s="130"/>
    </row>
    <row r="1015" spans="1:17" x14ac:dyDescent="0.2">
      <c r="A1015" s="39"/>
      <c r="B1015" s="43">
        <v>45055</v>
      </c>
      <c r="C1015" s="130">
        <f t="shared" si="21"/>
        <v>0</v>
      </c>
      <c r="D1015" s="130">
        <f>+'Weekly OPIS Data'!D875</f>
        <v>0</v>
      </c>
      <c r="N1015" s="130">
        <f t="shared" si="22"/>
        <v>0</v>
      </c>
      <c r="O1015" s="130">
        <f>+'Weekly OPIS Data'!F875</f>
        <v>0</v>
      </c>
      <c r="P1015" s="130"/>
      <c r="Q1015" s="130"/>
    </row>
    <row r="1016" spans="1:17" x14ac:dyDescent="0.2">
      <c r="A1016" s="39"/>
      <c r="B1016" s="43">
        <v>45062</v>
      </c>
      <c r="C1016" s="130">
        <f t="shared" si="21"/>
        <v>0</v>
      </c>
      <c r="D1016" s="130">
        <f>+'Weekly OPIS Data'!D876</f>
        <v>0</v>
      </c>
      <c r="N1016" s="130">
        <f t="shared" si="22"/>
        <v>0</v>
      </c>
      <c r="O1016" s="130">
        <f>+'Weekly OPIS Data'!F876</f>
        <v>0</v>
      </c>
      <c r="P1016" s="130"/>
      <c r="Q1016" s="130"/>
    </row>
    <row r="1017" spans="1:17" x14ac:dyDescent="0.2">
      <c r="A1017" s="39"/>
      <c r="B1017" s="43">
        <v>45069</v>
      </c>
      <c r="C1017" s="130">
        <f t="shared" ref="C1017:C1080" si="23">D1017</f>
        <v>0</v>
      </c>
      <c r="D1017" s="130">
        <f>+'Weekly OPIS Data'!D877</f>
        <v>0</v>
      </c>
      <c r="N1017" s="130">
        <f t="shared" ref="N1017:N1080" si="24">O1017</f>
        <v>0</v>
      </c>
      <c r="O1017" s="130">
        <f>+'Weekly OPIS Data'!F877</f>
        <v>0</v>
      </c>
      <c r="P1017" s="130"/>
      <c r="Q1017" s="130"/>
    </row>
    <row r="1018" spans="1:17" x14ac:dyDescent="0.2">
      <c r="A1018" s="39"/>
      <c r="B1018" s="43">
        <v>45076</v>
      </c>
      <c r="C1018" s="130">
        <f t="shared" si="23"/>
        <v>0</v>
      </c>
      <c r="D1018" s="130">
        <f>+'Weekly OPIS Data'!D878</f>
        <v>0</v>
      </c>
      <c r="N1018" s="130">
        <f t="shared" si="24"/>
        <v>0</v>
      </c>
      <c r="O1018" s="130">
        <f>+'Weekly OPIS Data'!F878</f>
        <v>0</v>
      </c>
      <c r="P1018" s="130"/>
      <c r="Q1018" s="130"/>
    </row>
    <row r="1019" spans="1:17" x14ac:dyDescent="0.2">
      <c r="A1019" s="39"/>
      <c r="B1019" s="43">
        <v>45083</v>
      </c>
      <c r="C1019" s="130">
        <f t="shared" si="23"/>
        <v>0</v>
      </c>
      <c r="D1019" s="130">
        <f>+'Weekly OPIS Data'!D879</f>
        <v>0</v>
      </c>
      <c r="N1019" s="130">
        <f t="shared" si="24"/>
        <v>0</v>
      </c>
      <c r="O1019" s="130">
        <f>+'Weekly OPIS Data'!F879</f>
        <v>0</v>
      </c>
      <c r="P1019" s="130"/>
      <c r="Q1019" s="130"/>
    </row>
    <row r="1020" spans="1:17" x14ac:dyDescent="0.2">
      <c r="A1020" s="39"/>
      <c r="B1020" s="43">
        <v>45090</v>
      </c>
      <c r="C1020" s="130">
        <f t="shared" si="23"/>
        <v>0</v>
      </c>
      <c r="D1020" s="130">
        <f>+'Weekly OPIS Data'!D880</f>
        <v>0</v>
      </c>
      <c r="N1020" s="130">
        <f t="shared" si="24"/>
        <v>0</v>
      </c>
      <c r="O1020" s="130">
        <f>+'Weekly OPIS Data'!F880</f>
        <v>0</v>
      </c>
      <c r="P1020" s="130"/>
      <c r="Q1020" s="130"/>
    </row>
    <row r="1021" spans="1:17" x14ac:dyDescent="0.2">
      <c r="A1021" s="39"/>
      <c r="B1021" s="43">
        <v>45097</v>
      </c>
      <c r="C1021" s="130">
        <f t="shared" si="23"/>
        <v>0</v>
      </c>
      <c r="D1021" s="130">
        <f>+'Weekly OPIS Data'!D881</f>
        <v>0</v>
      </c>
      <c r="N1021" s="130">
        <f t="shared" si="24"/>
        <v>0</v>
      </c>
      <c r="O1021" s="130">
        <f>+'Weekly OPIS Data'!F881</f>
        <v>0</v>
      </c>
      <c r="P1021" s="130"/>
      <c r="Q1021" s="130"/>
    </row>
    <row r="1022" spans="1:17" x14ac:dyDescent="0.2">
      <c r="A1022" s="39"/>
      <c r="B1022" s="43">
        <v>45104</v>
      </c>
      <c r="C1022" s="130">
        <f t="shared" si="23"/>
        <v>0</v>
      </c>
      <c r="D1022" s="130">
        <f>+'Weekly OPIS Data'!D882</f>
        <v>0</v>
      </c>
      <c r="N1022" s="130">
        <f t="shared" si="24"/>
        <v>0</v>
      </c>
      <c r="O1022" s="130">
        <f>+'Weekly OPIS Data'!F882</f>
        <v>0</v>
      </c>
      <c r="P1022" s="130"/>
      <c r="Q1022" s="130"/>
    </row>
    <row r="1023" spans="1:17" x14ac:dyDescent="0.2">
      <c r="A1023" s="39"/>
      <c r="B1023" s="43">
        <v>45111</v>
      </c>
      <c r="C1023" s="130">
        <f t="shared" si="23"/>
        <v>0</v>
      </c>
      <c r="D1023" s="130">
        <f>+'Weekly OPIS Data'!D883</f>
        <v>0</v>
      </c>
      <c r="N1023" s="130">
        <f t="shared" si="24"/>
        <v>0</v>
      </c>
      <c r="O1023" s="130">
        <f>+'Weekly OPIS Data'!F883</f>
        <v>0</v>
      </c>
      <c r="P1023" s="130"/>
      <c r="Q1023" s="130"/>
    </row>
    <row r="1024" spans="1:17" x14ac:dyDescent="0.2">
      <c r="A1024" s="39"/>
      <c r="B1024" s="43">
        <v>45118</v>
      </c>
      <c r="C1024" s="130">
        <f t="shared" si="23"/>
        <v>0</v>
      </c>
      <c r="D1024" s="130">
        <f>+'Weekly OPIS Data'!D884</f>
        <v>0</v>
      </c>
      <c r="N1024" s="130">
        <f t="shared" si="24"/>
        <v>0</v>
      </c>
      <c r="O1024" s="130">
        <f>+'Weekly OPIS Data'!F884</f>
        <v>0</v>
      </c>
      <c r="P1024" s="130"/>
      <c r="Q1024" s="130"/>
    </row>
    <row r="1025" spans="1:17" x14ac:dyDescent="0.2">
      <c r="A1025" s="39"/>
      <c r="B1025" s="43">
        <v>45125</v>
      </c>
      <c r="C1025" s="130">
        <f t="shared" si="23"/>
        <v>0</v>
      </c>
      <c r="D1025" s="130">
        <f>+'Weekly OPIS Data'!D885</f>
        <v>0</v>
      </c>
      <c r="N1025" s="130">
        <f t="shared" si="24"/>
        <v>0</v>
      </c>
      <c r="O1025" s="130">
        <f>+'Weekly OPIS Data'!F885</f>
        <v>0</v>
      </c>
      <c r="P1025" s="130"/>
      <c r="Q1025" s="130"/>
    </row>
    <row r="1026" spans="1:17" x14ac:dyDescent="0.2">
      <c r="A1026" s="39"/>
      <c r="B1026" s="43">
        <v>45132</v>
      </c>
      <c r="C1026" s="130">
        <f t="shared" si="23"/>
        <v>0</v>
      </c>
      <c r="D1026" s="130">
        <f>+'Weekly OPIS Data'!D886</f>
        <v>0</v>
      </c>
      <c r="N1026" s="130">
        <f t="shared" si="24"/>
        <v>0</v>
      </c>
      <c r="O1026" s="130">
        <f>+'Weekly OPIS Data'!F886</f>
        <v>0</v>
      </c>
      <c r="P1026" s="130"/>
      <c r="Q1026" s="130"/>
    </row>
    <row r="1027" spans="1:17" x14ac:dyDescent="0.2">
      <c r="A1027" s="39"/>
      <c r="B1027" s="43">
        <v>45139</v>
      </c>
      <c r="C1027" s="130">
        <f t="shared" si="23"/>
        <v>0</v>
      </c>
      <c r="D1027" s="130">
        <f>+'Weekly OPIS Data'!D887</f>
        <v>0</v>
      </c>
      <c r="N1027" s="130">
        <f t="shared" si="24"/>
        <v>0</v>
      </c>
      <c r="O1027" s="130">
        <f>+'Weekly OPIS Data'!F887</f>
        <v>0</v>
      </c>
      <c r="P1027" s="130"/>
      <c r="Q1027" s="130"/>
    </row>
    <row r="1028" spans="1:17" x14ac:dyDescent="0.2">
      <c r="A1028" s="39"/>
      <c r="B1028" s="43">
        <v>45146</v>
      </c>
      <c r="C1028" s="130">
        <f t="shared" si="23"/>
        <v>0</v>
      </c>
      <c r="D1028" s="130">
        <f>+'Weekly OPIS Data'!D888</f>
        <v>0</v>
      </c>
      <c r="N1028" s="130">
        <f t="shared" si="24"/>
        <v>0</v>
      </c>
      <c r="O1028" s="130">
        <f>+'Weekly OPIS Data'!F888</f>
        <v>0</v>
      </c>
      <c r="P1028" s="130"/>
      <c r="Q1028" s="130"/>
    </row>
    <row r="1029" spans="1:17" x14ac:dyDescent="0.2">
      <c r="A1029" s="39"/>
      <c r="B1029" s="43">
        <v>45153</v>
      </c>
      <c r="C1029" s="130">
        <f t="shared" si="23"/>
        <v>0</v>
      </c>
      <c r="D1029" s="130">
        <f>+'Weekly OPIS Data'!D889</f>
        <v>0</v>
      </c>
      <c r="N1029" s="130">
        <f t="shared" si="24"/>
        <v>0</v>
      </c>
      <c r="O1029" s="130">
        <f>+'Weekly OPIS Data'!F889</f>
        <v>0</v>
      </c>
      <c r="P1029" s="130"/>
      <c r="Q1029" s="130"/>
    </row>
    <row r="1030" spans="1:17" x14ac:dyDescent="0.2">
      <c r="A1030" s="39"/>
      <c r="B1030" s="43">
        <v>45160</v>
      </c>
      <c r="C1030" s="130">
        <f t="shared" si="23"/>
        <v>0</v>
      </c>
      <c r="D1030" s="130">
        <f>+'Weekly OPIS Data'!D890</f>
        <v>0</v>
      </c>
      <c r="N1030" s="130">
        <f t="shared" si="24"/>
        <v>0</v>
      </c>
      <c r="O1030" s="130">
        <f>+'Weekly OPIS Data'!F890</f>
        <v>0</v>
      </c>
      <c r="P1030" s="130"/>
      <c r="Q1030" s="130"/>
    </row>
    <row r="1031" spans="1:17" x14ac:dyDescent="0.2">
      <c r="A1031" s="39"/>
      <c r="B1031" s="43">
        <v>45167</v>
      </c>
      <c r="C1031" s="130">
        <f t="shared" si="23"/>
        <v>0</v>
      </c>
      <c r="D1031" s="130">
        <f>+'Weekly OPIS Data'!D891</f>
        <v>0</v>
      </c>
      <c r="N1031" s="130">
        <f t="shared" si="24"/>
        <v>0</v>
      </c>
      <c r="O1031" s="130">
        <f>+'Weekly OPIS Data'!F891</f>
        <v>0</v>
      </c>
      <c r="P1031" s="130"/>
      <c r="Q1031" s="130"/>
    </row>
    <row r="1032" spans="1:17" x14ac:dyDescent="0.2">
      <c r="A1032" s="39"/>
      <c r="B1032" s="43">
        <v>45174</v>
      </c>
      <c r="C1032" s="130">
        <f t="shared" si="23"/>
        <v>0</v>
      </c>
      <c r="D1032" s="130">
        <f>+'Weekly OPIS Data'!D892</f>
        <v>0</v>
      </c>
      <c r="N1032" s="130">
        <f t="shared" si="24"/>
        <v>0</v>
      </c>
      <c r="O1032" s="130">
        <f>+'Weekly OPIS Data'!F892</f>
        <v>0</v>
      </c>
      <c r="P1032" s="130"/>
      <c r="Q1032" s="130"/>
    </row>
    <row r="1033" spans="1:17" x14ac:dyDescent="0.2">
      <c r="A1033" s="39"/>
      <c r="B1033" s="43">
        <v>45181</v>
      </c>
      <c r="C1033" s="130">
        <f t="shared" si="23"/>
        <v>0</v>
      </c>
      <c r="D1033" s="130">
        <f>+'Weekly OPIS Data'!D893</f>
        <v>0</v>
      </c>
      <c r="N1033" s="130">
        <f t="shared" si="24"/>
        <v>0</v>
      </c>
      <c r="O1033" s="130">
        <f>+'Weekly OPIS Data'!F893</f>
        <v>0</v>
      </c>
      <c r="P1033" s="130"/>
      <c r="Q1033" s="130"/>
    </row>
    <row r="1034" spans="1:17" x14ac:dyDescent="0.2">
      <c r="A1034" s="39"/>
      <c r="B1034" s="43">
        <v>45188</v>
      </c>
      <c r="C1034" s="130">
        <f t="shared" si="23"/>
        <v>0</v>
      </c>
      <c r="D1034" s="130">
        <f>+'Weekly OPIS Data'!D894</f>
        <v>0</v>
      </c>
      <c r="N1034" s="130">
        <f t="shared" si="24"/>
        <v>0</v>
      </c>
      <c r="O1034" s="130">
        <f>+'Weekly OPIS Data'!F894</f>
        <v>0</v>
      </c>
      <c r="P1034" s="130"/>
      <c r="Q1034" s="130"/>
    </row>
    <row r="1035" spans="1:17" x14ac:dyDescent="0.2">
      <c r="A1035" s="39"/>
      <c r="B1035" s="43">
        <v>45195</v>
      </c>
      <c r="C1035" s="130">
        <f t="shared" si="23"/>
        <v>0</v>
      </c>
      <c r="D1035" s="130">
        <f>+'Weekly OPIS Data'!D895</f>
        <v>0</v>
      </c>
      <c r="N1035" s="130">
        <f t="shared" si="24"/>
        <v>0</v>
      </c>
      <c r="O1035" s="130">
        <f>+'Weekly OPIS Data'!F895</f>
        <v>0</v>
      </c>
      <c r="P1035" s="130"/>
      <c r="Q1035" s="130"/>
    </row>
    <row r="1036" spans="1:17" x14ac:dyDescent="0.2">
      <c r="A1036" s="39"/>
      <c r="B1036" s="43">
        <v>45202</v>
      </c>
      <c r="C1036" s="130">
        <f t="shared" si="23"/>
        <v>0</v>
      </c>
      <c r="D1036" s="130">
        <f>+'Weekly OPIS Data'!D896</f>
        <v>0</v>
      </c>
      <c r="N1036" s="130">
        <f t="shared" si="24"/>
        <v>0</v>
      </c>
      <c r="O1036" s="130">
        <f>+'Weekly OPIS Data'!F896</f>
        <v>0</v>
      </c>
      <c r="P1036" s="130"/>
      <c r="Q1036" s="130"/>
    </row>
    <row r="1037" spans="1:17" x14ac:dyDescent="0.2">
      <c r="A1037" s="39"/>
      <c r="B1037" s="43">
        <v>45209</v>
      </c>
      <c r="C1037" s="130">
        <f t="shared" si="23"/>
        <v>0</v>
      </c>
      <c r="D1037" s="130">
        <f>+'Weekly OPIS Data'!D897</f>
        <v>0</v>
      </c>
      <c r="N1037" s="130">
        <f t="shared" si="24"/>
        <v>0</v>
      </c>
      <c r="O1037" s="130">
        <f>+'Weekly OPIS Data'!F897</f>
        <v>0</v>
      </c>
      <c r="P1037" s="130"/>
      <c r="Q1037" s="130"/>
    </row>
    <row r="1038" spans="1:17" x14ac:dyDescent="0.2">
      <c r="A1038" s="39"/>
      <c r="B1038" s="43">
        <v>45216</v>
      </c>
      <c r="C1038" s="130">
        <f t="shared" si="23"/>
        <v>0</v>
      </c>
      <c r="D1038" s="130">
        <f>+'Weekly OPIS Data'!D898</f>
        <v>0</v>
      </c>
      <c r="N1038" s="130">
        <f t="shared" si="24"/>
        <v>0</v>
      </c>
      <c r="O1038" s="130">
        <f>+'Weekly OPIS Data'!F898</f>
        <v>0</v>
      </c>
      <c r="P1038" s="130"/>
      <c r="Q1038" s="130"/>
    </row>
    <row r="1039" spans="1:17" x14ac:dyDescent="0.2">
      <c r="A1039" s="39"/>
      <c r="B1039" s="43">
        <v>45223</v>
      </c>
      <c r="C1039" s="130">
        <f t="shared" si="23"/>
        <v>0</v>
      </c>
      <c r="D1039" s="130">
        <f>+'Weekly OPIS Data'!D899</f>
        <v>0</v>
      </c>
      <c r="N1039" s="130">
        <f t="shared" si="24"/>
        <v>0</v>
      </c>
      <c r="O1039" s="130">
        <f>+'Weekly OPIS Data'!F899</f>
        <v>0</v>
      </c>
      <c r="P1039" s="130"/>
      <c r="Q1039" s="130"/>
    </row>
    <row r="1040" spans="1:17" x14ac:dyDescent="0.2">
      <c r="A1040" s="39"/>
      <c r="B1040" s="43">
        <v>45230</v>
      </c>
      <c r="C1040" s="130">
        <f t="shared" si="23"/>
        <v>0</v>
      </c>
      <c r="D1040" s="130">
        <f>+'Weekly OPIS Data'!D900</f>
        <v>0</v>
      </c>
      <c r="N1040" s="130">
        <f t="shared" si="24"/>
        <v>0</v>
      </c>
      <c r="O1040" s="130">
        <f>+'Weekly OPIS Data'!F900</f>
        <v>0</v>
      </c>
      <c r="P1040" s="130"/>
      <c r="Q1040" s="130"/>
    </row>
    <row r="1041" spans="1:17" x14ac:dyDescent="0.2">
      <c r="A1041" s="39"/>
      <c r="B1041" s="43">
        <v>45237</v>
      </c>
      <c r="C1041" s="130">
        <f t="shared" si="23"/>
        <v>0</v>
      </c>
      <c r="D1041" s="130">
        <f>+'Weekly OPIS Data'!D901</f>
        <v>0</v>
      </c>
      <c r="N1041" s="130">
        <f t="shared" si="24"/>
        <v>0</v>
      </c>
      <c r="O1041" s="130">
        <f>+'Weekly OPIS Data'!F901</f>
        <v>0</v>
      </c>
      <c r="P1041" s="130"/>
      <c r="Q1041" s="130"/>
    </row>
    <row r="1042" spans="1:17" x14ac:dyDescent="0.2">
      <c r="A1042" s="39"/>
      <c r="B1042" s="43">
        <v>45244</v>
      </c>
      <c r="C1042" s="130">
        <f t="shared" si="23"/>
        <v>0</v>
      </c>
      <c r="D1042" s="130">
        <f>+'Weekly OPIS Data'!D902</f>
        <v>0</v>
      </c>
      <c r="N1042" s="130">
        <f t="shared" si="24"/>
        <v>0</v>
      </c>
      <c r="O1042" s="130">
        <f>+'Weekly OPIS Data'!F902</f>
        <v>0</v>
      </c>
      <c r="P1042" s="130"/>
      <c r="Q1042" s="130"/>
    </row>
    <row r="1043" spans="1:17" x14ac:dyDescent="0.2">
      <c r="A1043" s="39"/>
      <c r="B1043" s="43">
        <v>45251</v>
      </c>
      <c r="C1043" s="130">
        <f t="shared" si="23"/>
        <v>0</v>
      </c>
      <c r="D1043" s="130">
        <f>+'Weekly OPIS Data'!D903</f>
        <v>0</v>
      </c>
      <c r="N1043" s="130">
        <f t="shared" si="24"/>
        <v>0</v>
      </c>
      <c r="O1043" s="130">
        <f>+'Weekly OPIS Data'!F903</f>
        <v>0</v>
      </c>
      <c r="P1043" s="130"/>
      <c r="Q1043" s="130"/>
    </row>
    <row r="1044" spans="1:17" x14ac:dyDescent="0.2">
      <c r="A1044" s="39"/>
      <c r="B1044" s="43">
        <v>45258</v>
      </c>
      <c r="C1044" s="130">
        <f t="shared" si="23"/>
        <v>0</v>
      </c>
      <c r="D1044" s="130">
        <f>+'Weekly OPIS Data'!D904</f>
        <v>0</v>
      </c>
      <c r="N1044" s="130">
        <f t="shared" si="24"/>
        <v>0</v>
      </c>
      <c r="O1044" s="130">
        <f>+'Weekly OPIS Data'!F904</f>
        <v>0</v>
      </c>
      <c r="P1044" s="130"/>
      <c r="Q1044" s="130"/>
    </row>
    <row r="1045" spans="1:17" x14ac:dyDescent="0.2">
      <c r="A1045" s="39"/>
      <c r="B1045" s="43">
        <v>45265</v>
      </c>
      <c r="C1045" s="130">
        <f t="shared" si="23"/>
        <v>0</v>
      </c>
      <c r="D1045" s="130">
        <f>+'Weekly OPIS Data'!D905</f>
        <v>0</v>
      </c>
      <c r="N1045" s="130">
        <f t="shared" si="24"/>
        <v>0</v>
      </c>
      <c r="O1045" s="130">
        <f>+'Weekly OPIS Data'!F905</f>
        <v>0</v>
      </c>
      <c r="P1045" s="130"/>
      <c r="Q1045" s="130"/>
    </row>
    <row r="1046" spans="1:17" x14ac:dyDescent="0.2">
      <c r="A1046" s="39"/>
      <c r="B1046" s="43">
        <v>45272</v>
      </c>
      <c r="C1046" s="130">
        <f t="shared" si="23"/>
        <v>0</v>
      </c>
      <c r="D1046" s="130">
        <f>+'Weekly OPIS Data'!D906</f>
        <v>0</v>
      </c>
      <c r="N1046" s="130">
        <f t="shared" si="24"/>
        <v>0</v>
      </c>
      <c r="O1046" s="130">
        <f>+'Weekly OPIS Data'!F906</f>
        <v>0</v>
      </c>
      <c r="P1046" s="130"/>
      <c r="Q1046" s="130"/>
    </row>
    <row r="1047" spans="1:17" x14ac:dyDescent="0.2">
      <c r="A1047" s="39"/>
      <c r="B1047" s="43">
        <v>45279</v>
      </c>
      <c r="C1047" s="130">
        <f t="shared" si="23"/>
        <v>0</v>
      </c>
      <c r="D1047" s="130">
        <f>+'Weekly OPIS Data'!D907</f>
        <v>0</v>
      </c>
      <c r="N1047" s="130">
        <f t="shared" si="24"/>
        <v>0</v>
      </c>
      <c r="O1047" s="130">
        <f>+'Weekly OPIS Data'!F907</f>
        <v>0</v>
      </c>
      <c r="P1047" s="130"/>
      <c r="Q1047" s="130"/>
    </row>
    <row r="1048" spans="1:17" x14ac:dyDescent="0.2">
      <c r="A1048" s="39"/>
      <c r="B1048" s="43">
        <v>45286</v>
      </c>
      <c r="C1048" s="130">
        <f t="shared" si="23"/>
        <v>0</v>
      </c>
      <c r="D1048" s="130">
        <f>+'Weekly OPIS Data'!D908</f>
        <v>0</v>
      </c>
      <c r="N1048" s="130">
        <f t="shared" si="24"/>
        <v>0</v>
      </c>
      <c r="O1048" s="130">
        <f>+'Weekly OPIS Data'!F908</f>
        <v>0</v>
      </c>
      <c r="P1048" s="130"/>
      <c r="Q1048" s="130"/>
    </row>
    <row r="1049" spans="1:17" x14ac:dyDescent="0.2">
      <c r="A1049" s="39"/>
      <c r="B1049" s="43">
        <v>45293</v>
      </c>
      <c r="C1049" s="130">
        <f t="shared" si="23"/>
        <v>0</v>
      </c>
      <c r="D1049" s="130">
        <f>+'Weekly OPIS Data'!D909</f>
        <v>0</v>
      </c>
      <c r="N1049" s="130">
        <f t="shared" si="24"/>
        <v>0</v>
      </c>
      <c r="O1049" s="130">
        <f>+'Weekly OPIS Data'!F909</f>
        <v>0</v>
      </c>
      <c r="P1049" s="130"/>
      <c r="Q1049" s="130"/>
    </row>
    <row r="1050" spans="1:17" x14ac:dyDescent="0.2">
      <c r="A1050" s="39"/>
      <c r="B1050" s="43">
        <v>45300</v>
      </c>
      <c r="C1050" s="130">
        <f t="shared" si="23"/>
        <v>0</v>
      </c>
      <c r="D1050" s="130">
        <f>+'Weekly OPIS Data'!D910</f>
        <v>0</v>
      </c>
      <c r="N1050" s="130">
        <f t="shared" si="24"/>
        <v>0</v>
      </c>
      <c r="O1050" s="130">
        <f>+'Weekly OPIS Data'!F910</f>
        <v>0</v>
      </c>
      <c r="P1050" s="130"/>
      <c r="Q1050" s="130"/>
    </row>
    <row r="1051" spans="1:17" x14ac:dyDescent="0.2">
      <c r="A1051" s="39"/>
      <c r="B1051" s="43">
        <v>45307</v>
      </c>
      <c r="C1051" s="130">
        <f t="shared" si="23"/>
        <v>0</v>
      </c>
      <c r="D1051" s="130">
        <f>+'Weekly OPIS Data'!D911</f>
        <v>0</v>
      </c>
      <c r="N1051" s="130">
        <f t="shared" si="24"/>
        <v>0</v>
      </c>
      <c r="O1051" s="130">
        <f>+'Weekly OPIS Data'!F911</f>
        <v>0</v>
      </c>
      <c r="P1051" s="130"/>
      <c r="Q1051" s="130"/>
    </row>
    <row r="1052" spans="1:17" x14ac:dyDescent="0.2">
      <c r="A1052" s="39"/>
      <c r="B1052" s="43">
        <v>45314</v>
      </c>
      <c r="C1052" s="130">
        <f t="shared" si="23"/>
        <v>0</v>
      </c>
      <c r="D1052" s="130">
        <f>+'Weekly OPIS Data'!D912</f>
        <v>0</v>
      </c>
      <c r="N1052" s="130">
        <f t="shared" si="24"/>
        <v>0</v>
      </c>
      <c r="O1052" s="130">
        <f>+'Weekly OPIS Data'!F912</f>
        <v>0</v>
      </c>
      <c r="P1052" s="130"/>
      <c r="Q1052" s="130"/>
    </row>
    <row r="1053" spans="1:17" x14ac:dyDescent="0.2">
      <c r="A1053" s="39"/>
      <c r="B1053" s="43">
        <v>45321</v>
      </c>
      <c r="C1053" s="130">
        <f t="shared" si="23"/>
        <v>0</v>
      </c>
      <c r="D1053" s="130">
        <f>+'Weekly OPIS Data'!D913</f>
        <v>0</v>
      </c>
      <c r="N1053" s="130">
        <f t="shared" si="24"/>
        <v>0</v>
      </c>
      <c r="O1053" s="130">
        <f>+'Weekly OPIS Data'!F913</f>
        <v>0</v>
      </c>
      <c r="P1053" s="130"/>
      <c r="Q1053" s="130"/>
    </row>
    <row r="1054" spans="1:17" x14ac:dyDescent="0.2">
      <c r="A1054" s="39"/>
      <c r="B1054" s="43">
        <v>45328</v>
      </c>
      <c r="C1054" s="130">
        <f t="shared" si="23"/>
        <v>0</v>
      </c>
      <c r="D1054" s="130">
        <f>+'Weekly OPIS Data'!D914</f>
        <v>0</v>
      </c>
      <c r="N1054" s="130">
        <f t="shared" si="24"/>
        <v>0</v>
      </c>
      <c r="O1054" s="130">
        <f>+'Weekly OPIS Data'!F914</f>
        <v>0</v>
      </c>
      <c r="P1054" s="130"/>
      <c r="Q1054" s="130"/>
    </row>
    <row r="1055" spans="1:17" x14ac:dyDescent="0.2">
      <c r="A1055" s="39"/>
      <c r="B1055" s="43">
        <v>45335</v>
      </c>
      <c r="C1055" s="130">
        <f t="shared" si="23"/>
        <v>0</v>
      </c>
      <c r="D1055" s="130">
        <f>+'Weekly OPIS Data'!D915</f>
        <v>0</v>
      </c>
      <c r="N1055" s="130">
        <f t="shared" si="24"/>
        <v>0</v>
      </c>
      <c r="O1055" s="130">
        <f>+'Weekly OPIS Data'!F915</f>
        <v>0</v>
      </c>
      <c r="P1055" s="130"/>
      <c r="Q1055" s="130"/>
    </row>
    <row r="1056" spans="1:17" x14ac:dyDescent="0.2">
      <c r="A1056" s="39"/>
      <c r="B1056" s="43">
        <v>45342</v>
      </c>
      <c r="C1056" s="130">
        <f t="shared" si="23"/>
        <v>0</v>
      </c>
      <c r="D1056" s="130">
        <f>+'Weekly OPIS Data'!D916</f>
        <v>0</v>
      </c>
      <c r="N1056" s="130">
        <f t="shared" si="24"/>
        <v>0</v>
      </c>
      <c r="O1056" s="130">
        <f>+'Weekly OPIS Data'!F916</f>
        <v>0</v>
      </c>
      <c r="P1056" s="130"/>
      <c r="Q1056" s="130"/>
    </row>
    <row r="1057" spans="1:17" x14ac:dyDescent="0.2">
      <c r="A1057" s="39"/>
      <c r="B1057" s="43">
        <v>45349</v>
      </c>
      <c r="C1057" s="130">
        <f t="shared" si="23"/>
        <v>0</v>
      </c>
      <c r="D1057" s="130">
        <f>+'Weekly OPIS Data'!D917</f>
        <v>0</v>
      </c>
      <c r="N1057" s="130">
        <f t="shared" si="24"/>
        <v>0</v>
      </c>
      <c r="O1057" s="130">
        <f>+'Weekly OPIS Data'!F917</f>
        <v>0</v>
      </c>
      <c r="P1057" s="130"/>
      <c r="Q1057" s="130"/>
    </row>
    <row r="1058" spans="1:17" x14ac:dyDescent="0.2">
      <c r="A1058" s="39"/>
      <c r="B1058" s="43">
        <v>45356</v>
      </c>
      <c r="C1058" s="130">
        <f t="shared" si="23"/>
        <v>0</v>
      </c>
      <c r="D1058" s="130">
        <f>+'Weekly OPIS Data'!D918</f>
        <v>0</v>
      </c>
      <c r="N1058" s="130">
        <f t="shared" si="24"/>
        <v>0</v>
      </c>
      <c r="O1058" s="130">
        <f>+'Weekly OPIS Data'!F918</f>
        <v>0</v>
      </c>
      <c r="P1058" s="130"/>
      <c r="Q1058" s="130"/>
    </row>
    <row r="1059" spans="1:17" x14ac:dyDescent="0.2">
      <c r="A1059" s="39"/>
      <c r="B1059" s="43">
        <v>45363</v>
      </c>
      <c r="C1059" s="130">
        <f t="shared" si="23"/>
        <v>0</v>
      </c>
      <c r="D1059" s="130">
        <f>+'Weekly OPIS Data'!D919</f>
        <v>0</v>
      </c>
      <c r="N1059" s="130">
        <f t="shared" si="24"/>
        <v>0</v>
      </c>
      <c r="O1059" s="130">
        <f>+'Weekly OPIS Data'!F919</f>
        <v>0</v>
      </c>
      <c r="P1059" s="130"/>
      <c r="Q1059" s="130"/>
    </row>
    <row r="1060" spans="1:17" x14ac:dyDescent="0.2">
      <c r="A1060" s="39"/>
      <c r="B1060" s="43">
        <v>45370</v>
      </c>
      <c r="C1060" s="130">
        <f t="shared" si="23"/>
        <v>0</v>
      </c>
      <c r="D1060" s="130">
        <f>+'Weekly OPIS Data'!D920</f>
        <v>0</v>
      </c>
      <c r="N1060" s="130">
        <f t="shared" si="24"/>
        <v>0</v>
      </c>
      <c r="O1060" s="130">
        <f>+'Weekly OPIS Data'!F920</f>
        <v>0</v>
      </c>
      <c r="P1060" s="130"/>
      <c r="Q1060" s="130"/>
    </row>
    <row r="1061" spans="1:17" x14ac:dyDescent="0.2">
      <c r="A1061" s="39"/>
      <c r="B1061" s="43">
        <v>45377</v>
      </c>
      <c r="C1061" s="130">
        <f t="shared" si="23"/>
        <v>0</v>
      </c>
      <c r="D1061" s="130">
        <f>+'Weekly OPIS Data'!D921</f>
        <v>0</v>
      </c>
      <c r="N1061" s="130">
        <f t="shared" si="24"/>
        <v>0</v>
      </c>
      <c r="O1061" s="130">
        <f>+'Weekly OPIS Data'!F921</f>
        <v>0</v>
      </c>
      <c r="P1061" s="130"/>
      <c r="Q1061" s="130"/>
    </row>
    <row r="1062" spans="1:17" x14ac:dyDescent="0.2">
      <c r="A1062" s="39"/>
      <c r="B1062" s="43">
        <v>45384</v>
      </c>
      <c r="C1062" s="130">
        <f t="shared" si="23"/>
        <v>0</v>
      </c>
      <c r="D1062" s="130">
        <f>+'Weekly OPIS Data'!D922</f>
        <v>0</v>
      </c>
      <c r="N1062" s="130">
        <f t="shared" si="24"/>
        <v>0</v>
      </c>
      <c r="O1062" s="130">
        <f>+'Weekly OPIS Data'!F922</f>
        <v>0</v>
      </c>
      <c r="P1062" s="130"/>
      <c r="Q1062" s="130"/>
    </row>
    <row r="1063" spans="1:17" x14ac:dyDescent="0.2">
      <c r="A1063" s="39"/>
      <c r="B1063" s="43">
        <v>45391</v>
      </c>
      <c r="C1063" s="130">
        <f t="shared" si="23"/>
        <v>0</v>
      </c>
      <c r="D1063" s="130">
        <f>+'Weekly OPIS Data'!D923</f>
        <v>0</v>
      </c>
      <c r="N1063" s="130">
        <f t="shared" si="24"/>
        <v>0</v>
      </c>
      <c r="O1063" s="130">
        <f>+'Weekly OPIS Data'!F923</f>
        <v>0</v>
      </c>
      <c r="P1063" s="130"/>
      <c r="Q1063" s="130"/>
    </row>
    <row r="1064" spans="1:17" x14ac:dyDescent="0.2">
      <c r="A1064" s="39"/>
      <c r="B1064" s="43">
        <v>45398</v>
      </c>
      <c r="C1064" s="130">
        <f t="shared" si="23"/>
        <v>0</v>
      </c>
      <c r="D1064" s="130">
        <f>+'Weekly OPIS Data'!D924</f>
        <v>0</v>
      </c>
      <c r="N1064" s="130">
        <f t="shared" si="24"/>
        <v>0</v>
      </c>
      <c r="O1064" s="130">
        <f>+'Weekly OPIS Data'!F924</f>
        <v>0</v>
      </c>
      <c r="P1064" s="130"/>
      <c r="Q1064" s="130"/>
    </row>
    <row r="1065" spans="1:17" x14ac:dyDescent="0.2">
      <c r="A1065" s="39"/>
      <c r="B1065" s="43">
        <v>45405</v>
      </c>
      <c r="C1065" s="130">
        <f t="shared" si="23"/>
        <v>0</v>
      </c>
      <c r="D1065" s="130">
        <f>+'Weekly OPIS Data'!D925</f>
        <v>0</v>
      </c>
      <c r="N1065" s="130">
        <f t="shared" si="24"/>
        <v>0</v>
      </c>
      <c r="O1065" s="130">
        <f>+'Weekly OPIS Data'!F925</f>
        <v>0</v>
      </c>
      <c r="P1065" s="130"/>
      <c r="Q1065" s="130"/>
    </row>
    <row r="1066" spans="1:17" x14ac:dyDescent="0.2">
      <c r="A1066" s="39"/>
      <c r="B1066" s="43">
        <v>45412</v>
      </c>
      <c r="C1066" s="130">
        <f t="shared" si="23"/>
        <v>0</v>
      </c>
      <c r="D1066" s="130">
        <f>+'Weekly OPIS Data'!D926</f>
        <v>0</v>
      </c>
      <c r="N1066" s="130">
        <f t="shared" si="24"/>
        <v>0</v>
      </c>
      <c r="O1066" s="130">
        <f>+'Weekly OPIS Data'!F926</f>
        <v>0</v>
      </c>
      <c r="P1066" s="130"/>
      <c r="Q1066" s="130"/>
    </row>
    <row r="1067" spans="1:17" x14ac:dyDescent="0.2">
      <c r="A1067" s="39"/>
      <c r="B1067" s="43">
        <v>45419</v>
      </c>
      <c r="C1067" s="130">
        <f t="shared" si="23"/>
        <v>0</v>
      </c>
      <c r="D1067" s="130">
        <f>+'Weekly OPIS Data'!D927</f>
        <v>0</v>
      </c>
      <c r="N1067" s="130">
        <f t="shared" si="24"/>
        <v>0</v>
      </c>
      <c r="O1067" s="130">
        <f>+'Weekly OPIS Data'!F927</f>
        <v>0</v>
      </c>
      <c r="P1067" s="130"/>
      <c r="Q1067" s="130"/>
    </row>
    <row r="1068" spans="1:17" x14ac:dyDescent="0.2">
      <c r="A1068" s="39"/>
      <c r="B1068" s="43">
        <v>45426</v>
      </c>
      <c r="C1068" s="130">
        <f t="shared" si="23"/>
        <v>0</v>
      </c>
      <c r="D1068" s="130">
        <f>+'Weekly OPIS Data'!D928</f>
        <v>0</v>
      </c>
      <c r="N1068" s="130">
        <f t="shared" si="24"/>
        <v>0</v>
      </c>
      <c r="O1068" s="130">
        <f>+'Weekly OPIS Data'!F928</f>
        <v>0</v>
      </c>
      <c r="P1068" s="130"/>
      <c r="Q1068" s="130"/>
    </row>
    <row r="1069" spans="1:17" x14ac:dyDescent="0.2">
      <c r="A1069" s="39"/>
      <c r="B1069" s="43">
        <v>45433</v>
      </c>
      <c r="C1069" s="130">
        <f t="shared" si="23"/>
        <v>0</v>
      </c>
      <c r="D1069" s="130">
        <f>+'Weekly OPIS Data'!D929</f>
        <v>0</v>
      </c>
      <c r="N1069" s="130">
        <f t="shared" si="24"/>
        <v>0</v>
      </c>
      <c r="O1069" s="130">
        <f>+'Weekly OPIS Data'!F929</f>
        <v>0</v>
      </c>
      <c r="P1069" s="130"/>
      <c r="Q1069" s="130"/>
    </row>
    <row r="1070" spans="1:17" x14ac:dyDescent="0.2">
      <c r="A1070" s="39"/>
      <c r="B1070" s="43">
        <v>45440</v>
      </c>
      <c r="C1070" s="130">
        <f t="shared" si="23"/>
        <v>0</v>
      </c>
      <c r="D1070" s="130">
        <f>+'Weekly OPIS Data'!D930</f>
        <v>0</v>
      </c>
      <c r="N1070" s="130">
        <f t="shared" si="24"/>
        <v>0</v>
      </c>
      <c r="O1070" s="130">
        <f>+'Weekly OPIS Data'!F930</f>
        <v>0</v>
      </c>
      <c r="P1070" s="130"/>
      <c r="Q1070" s="130"/>
    </row>
    <row r="1071" spans="1:17" x14ac:dyDescent="0.2">
      <c r="A1071" s="39"/>
      <c r="B1071" s="43">
        <v>45447</v>
      </c>
      <c r="C1071" s="130">
        <f t="shared" si="23"/>
        <v>0</v>
      </c>
      <c r="D1071" s="130">
        <f>+'Weekly OPIS Data'!D931</f>
        <v>0</v>
      </c>
      <c r="N1071" s="130">
        <f t="shared" si="24"/>
        <v>0</v>
      </c>
      <c r="O1071" s="130">
        <f>+'Weekly OPIS Data'!F931</f>
        <v>0</v>
      </c>
      <c r="P1071" s="130"/>
      <c r="Q1071" s="130"/>
    </row>
    <row r="1072" spans="1:17" x14ac:dyDescent="0.2">
      <c r="A1072" s="39"/>
      <c r="B1072" s="43">
        <v>45454</v>
      </c>
      <c r="C1072" s="130">
        <f t="shared" si="23"/>
        <v>0</v>
      </c>
      <c r="D1072" s="130">
        <f>+'Weekly OPIS Data'!D932</f>
        <v>0</v>
      </c>
      <c r="N1072" s="130">
        <f t="shared" si="24"/>
        <v>0</v>
      </c>
      <c r="O1072" s="130">
        <f>+'Weekly OPIS Data'!F932</f>
        <v>0</v>
      </c>
      <c r="P1072" s="130"/>
      <c r="Q1072" s="130"/>
    </row>
    <row r="1073" spans="1:17" x14ac:dyDescent="0.2">
      <c r="A1073" s="39"/>
      <c r="B1073" s="43">
        <v>45461</v>
      </c>
      <c r="C1073" s="130">
        <f t="shared" si="23"/>
        <v>0</v>
      </c>
      <c r="D1073" s="130">
        <f>+'Weekly OPIS Data'!D933</f>
        <v>0</v>
      </c>
      <c r="N1073" s="130">
        <f t="shared" si="24"/>
        <v>0</v>
      </c>
      <c r="O1073" s="130">
        <f>+'Weekly OPIS Data'!F933</f>
        <v>0</v>
      </c>
      <c r="P1073" s="130"/>
      <c r="Q1073" s="130"/>
    </row>
    <row r="1074" spans="1:17" x14ac:dyDescent="0.2">
      <c r="A1074" s="39"/>
      <c r="B1074" s="43">
        <v>45468</v>
      </c>
      <c r="C1074" s="130">
        <f t="shared" si="23"/>
        <v>0</v>
      </c>
      <c r="D1074" s="130">
        <f>+'Weekly OPIS Data'!D934</f>
        <v>0</v>
      </c>
      <c r="N1074" s="130">
        <f t="shared" si="24"/>
        <v>0</v>
      </c>
      <c r="O1074" s="130">
        <f>+'Weekly OPIS Data'!F934</f>
        <v>0</v>
      </c>
      <c r="P1074" s="130"/>
      <c r="Q1074" s="130"/>
    </row>
    <row r="1075" spans="1:17" x14ac:dyDescent="0.2">
      <c r="A1075" s="39"/>
      <c r="B1075" s="43">
        <v>45475</v>
      </c>
      <c r="C1075" s="130">
        <f t="shared" si="23"/>
        <v>0</v>
      </c>
      <c r="D1075" s="130">
        <f>+'Weekly OPIS Data'!D935</f>
        <v>0</v>
      </c>
      <c r="N1075" s="130">
        <f t="shared" si="24"/>
        <v>0</v>
      </c>
      <c r="O1075" s="130">
        <f>+'Weekly OPIS Data'!F935</f>
        <v>0</v>
      </c>
      <c r="P1075" s="130"/>
      <c r="Q1075" s="130"/>
    </row>
    <row r="1076" spans="1:17" x14ac:dyDescent="0.2">
      <c r="A1076" s="39"/>
      <c r="B1076" s="43">
        <v>45482</v>
      </c>
      <c r="C1076" s="130">
        <f t="shared" si="23"/>
        <v>0</v>
      </c>
      <c r="D1076" s="130">
        <f>+'Weekly OPIS Data'!D936</f>
        <v>0</v>
      </c>
      <c r="N1076" s="130">
        <f t="shared" si="24"/>
        <v>0</v>
      </c>
      <c r="O1076" s="130">
        <f>+'Weekly OPIS Data'!F936</f>
        <v>0</v>
      </c>
      <c r="P1076" s="130"/>
      <c r="Q1076" s="130"/>
    </row>
    <row r="1077" spans="1:17" x14ac:dyDescent="0.2">
      <c r="A1077" s="39"/>
      <c r="B1077" s="43">
        <v>45489</v>
      </c>
      <c r="C1077" s="130">
        <f t="shared" si="23"/>
        <v>0</v>
      </c>
      <c r="D1077" s="130">
        <f>+'Weekly OPIS Data'!D937</f>
        <v>0</v>
      </c>
      <c r="N1077" s="130">
        <f t="shared" si="24"/>
        <v>0</v>
      </c>
      <c r="O1077" s="130">
        <f>+'Weekly OPIS Data'!F937</f>
        <v>0</v>
      </c>
      <c r="P1077" s="130"/>
      <c r="Q1077" s="130"/>
    </row>
    <row r="1078" spans="1:17" x14ac:dyDescent="0.2">
      <c r="A1078" s="39"/>
      <c r="B1078" s="43">
        <v>45496</v>
      </c>
      <c r="C1078" s="130">
        <f t="shared" si="23"/>
        <v>0</v>
      </c>
      <c r="D1078" s="130">
        <f>+'Weekly OPIS Data'!D938</f>
        <v>0</v>
      </c>
      <c r="N1078" s="130">
        <f t="shared" si="24"/>
        <v>0</v>
      </c>
      <c r="O1078" s="130">
        <f>+'Weekly OPIS Data'!F938</f>
        <v>0</v>
      </c>
      <c r="P1078" s="130"/>
      <c r="Q1078" s="130"/>
    </row>
    <row r="1079" spans="1:17" x14ac:dyDescent="0.2">
      <c r="A1079" s="39"/>
      <c r="B1079" s="43">
        <v>45503</v>
      </c>
      <c r="C1079" s="130">
        <f t="shared" si="23"/>
        <v>0</v>
      </c>
      <c r="D1079" s="130">
        <f>+'Weekly OPIS Data'!D939</f>
        <v>0</v>
      </c>
      <c r="N1079" s="130">
        <f t="shared" si="24"/>
        <v>0</v>
      </c>
      <c r="O1079" s="130">
        <f>+'Weekly OPIS Data'!F939</f>
        <v>0</v>
      </c>
      <c r="P1079" s="130"/>
      <c r="Q1079" s="130"/>
    </row>
    <row r="1080" spans="1:17" x14ac:dyDescent="0.2">
      <c r="A1080" s="39"/>
      <c r="B1080" s="43">
        <v>45510</v>
      </c>
      <c r="C1080" s="130">
        <f t="shared" si="23"/>
        <v>0</v>
      </c>
      <c r="D1080" s="130">
        <f>+'Weekly OPIS Data'!D940</f>
        <v>0</v>
      </c>
      <c r="N1080" s="130">
        <f t="shared" si="24"/>
        <v>0</v>
      </c>
      <c r="O1080" s="130">
        <f>+'Weekly OPIS Data'!F940</f>
        <v>0</v>
      </c>
      <c r="P1080" s="130"/>
      <c r="Q1080" s="130"/>
    </row>
    <row r="1081" spans="1:17" x14ac:dyDescent="0.2">
      <c r="A1081" s="39"/>
      <c r="B1081" s="43">
        <v>45517</v>
      </c>
      <c r="C1081" s="130">
        <f t="shared" ref="C1081:C1144" si="25">D1081</f>
        <v>0</v>
      </c>
      <c r="D1081" s="130">
        <f>+'Weekly OPIS Data'!D941</f>
        <v>0</v>
      </c>
      <c r="N1081" s="130">
        <f t="shared" ref="N1081:N1144" si="26">O1081</f>
        <v>0</v>
      </c>
      <c r="O1081" s="130">
        <f>+'Weekly OPIS Data'!F941</f>
        <v>0</v>
      </c>
      <c r="P1081" s="130"/>
      <c r="Q1081" s="130"/>
    </row>
    <row r="1082" spans="1:17" x14ac:dyDescent="0.2">
      <c r="A1082" s="39"/>
      <c r="B1082" s="43">
        <v>45524</v>
      </c>
      <c r="C1082" s="130">
        <f t="shared" si="25"/>
        <v>0</v>
      </c>
      <c r="D1082" s="130">
        <f>+'Weekly OPIS Data'!D942</f>
        <v>0</v>
      </c>
      <c r="N1082" s="130">
        <f t="shared" si="26"/>
        <v>0</v>
      </c>
      <c r="O1082" s="130">
        <f>+'Weekly OPIS Data'!F942</f>
        <v>0</v>
      </c>
      <c r="P1082" s="130"/>
      <c r="Q1082" s="130"/>
    </row>
    <row r="1083" spans="1:17" x14ac:dyDescent="0.2">
      <c r="A1083" s="39"/>
      <c r="B1083" s="43">
        <v>45531</v>
      </c>
      <c r="C1083" s="130">
        <f t="shared" si="25"/>
        <v>0</v>
      </c>
      <c r="D1083" s="130">
        <f>+'Weekly OPIS Data'!D943</f>
        <v>0</v>
      </c>
      <c r="N1083" s="130">
        <f t="shared" si="26"/>
        <v>0</v>
      </c>
      <c r="O1083" s="130">
        <f>+'Weekly OPIS Data'!F943</f>
        <v>0</v>
      </c>
      <c r="P1083" s="130"/>
      <c r="Q1083" s="130"/>
    </row>
    <row r="1084" spans="1:17" x14ac:dyDescent="0.2">
      <c r="A1084" s="39"/>
      <c r="B1084" s="43">
        <v>45538</v>
      </c>
      <c r="C1084" s="130">
        <f t="shared" si="25"/>
        <v>0</v>
      </c>
      <c r="D1084" s="130">
        <f>+'Weekly OPIS Data'!D944</f>
        <v>0</v>
      </c>
      <c r="N1084" s="130">
        <f t="shared" si="26"/>
        <v>0</v>
      </c>
      <c r="O1084" s="130">
        <f>+'Weekly OPIS Data'!F944</f>
        <v>0</v>
      </c>
      <c r="P1084" s="130"/>
      <c r="Q1084" s="130"/>
    </row>
    <row r="1085" spans="1:17" x14ac:dyDescent="0.2">
      <c r="A1085" s="39"/>
      <c r="B1085" s="43">
        <v>45545</v>
      </c>
      <c r="C1085" s="130">
        <f t="shared" si="25"/>
        <v>0</v>
      </c>
      <c r="D1085" s="130">
        <f>+'Weekly OPIS Data'!D945</f>
        <v>0</v>
      </c>
      <c r="N1085" s="130">
        <f t="shared" si="26"/>
        <v>0</v>
      </c>
      <c r="O1085" s="130">
        <f>+'Weekly OPIS Data'!F945</f>
        <v>0</v>
      </c>
      <c r="P1085" s="130"/>
      <c r="Q1085" s="130"/>
    </row>
    <row r="1086" spans="1:17" x14ac:dyDescent="0.2">
      <c r="A1086" s="39"/>
      <c r="B1086" s="43">
        <v>45552</v>
      </c>
      <c r="C1086" s="130">
        <f t="shared" si="25"/>
        <v>0</v>
      </c>
      <c r="D1086" s="130">
        <f>+'Weekly OPIS Data'!D946</f>
        <v>0</v>
      </c>
      <c r="N1086" s="130">
        <f t="shared" si="26"/>
        <v>0</v>
      </c>
      <c r="O1086" s="130">
        <f>+'Weekly OPIS Data'!F946</f>
        <v>0</v>
      </c>
      <c r="P1086" s="130"/>
      <c r="Q1086" s="130"/>
    </row>
    <row r="1087" spans="1:17" x14ac:dyDescent="0.2">
      <c r="A1087" s="39"/>
      <c r="B1087" s="43">
        <v>45559</v>
      </c>
      <c r="C1087" s="130">
        <f t="shared" si="25"/>
        <v>0</v>
      </c>
      <c r="D1087" s="130">
        <f>+'Weekly OPIS Data'!D947</f>
        <v>0</v>
      </c>
      <c r="N1087" s="130">
        <f t="shared" si="26"/>
        <v>0</v>
      </c>
      <c r="O1087" s="130">
        <f>+'Weekly OPIS Data'!F947</f>
        <v>0</v>
      </c>
      <c r="P1087" s="130"/>
      <c r="Q1087" s="130"/>
    </row>
    <row r="1088" spans="1:17" x14ac:dyDescent="0.2">
      <c r="A1088" s="39"/>
      <c r="B1088" s="43">
        <v>45566</v>
      </c>
      <c r="C1088" s="130">
        <f t="shared" si="25"/>
        <v>0</v>
      </c>
      <c r="D1088" s="130">
        <f>+'Weekly OPIS Data'!D948</f>
        <v>0</v>
      </c>
      <c r="N1088" s="130">
        <f t="shared" si="26"/>
        <v>0</v>
      </c>
      <c r="O1088" s="130">
        <f>+'Weekly OPIS Data'!F948</f>
        <v>0</v>
      </c>
      <c r="P1088" s="130"/>
      <c r="Q1088" s="130"/>
    </row>
    <row r="1089" spans="1:17" x14ac:dyDescent="0.2">
      <c r="A1089" s="39"/>
      <c r="B1089" s="43">
        <v>45573</v>
      </c>
      <c r="C1089" s="130">
        <f t="shared" si="25"/>
        <v>0</v>
      </c>
      <c r="D1089" s="130">
        <f>+'Weekly OPIS Data'!D949</f>
        <v>0</v>
      </c>
      <c r="N1089" s="130">
        <f t="shared" si="26"/>
        <v>0</v>
      </c>
      <c r="O1089" s="130">
        <f>+'Weekly OPIS Data'!F949</f>
        <v>0</v>
      </c>
      <c r="P1089" s="130"/>
      <c r="Q1089" s="130"/>
    </row>
    <row r="1090" spans="1:17" x14ac:dyDescent="0.2">
      <c r="A1090" s="39"/>
      <c r="B1090" s="43">
        <v>45580</v>
      </c>
      <c r="C1090" s="130">
        <f t="shared" si="25"/>
        <v>0</v>
      </c>
      <c r="D1090" s="130">
        <f>+'Weekly OPIS Data'!D950</f>
        <v>0</v>
      </c>
      <c r="N1090" s="130">
        <f t="shared" si="26"/>
        <v>0</v>
      </c>
      <c r="O1090" s="130">
        <f>+'Weekly OPIS Data'!F950</f>
        <v>0</v>
      </c>
      <c r="P1090" s="130"/>
      <c r="Q1090" s="130"/>
    </row>
    <row r="1091" spans="1:17" x14ac:dyDescent="0.2">
      <c r="A1091" s="39"/>
      <c r="B1091" s="43">
        <v>45587</v>
      </c>
      <c r="C1091" s="130">
        <f t="shared" si="25"/>
        <v>0</v>
      </c>
      <c r="D1091" s="130">
        <f>+'Weekly OPIS Data'!D951</f>
        <v>0</v>
      </c>
      <c r="N1091" s="130">
        <f t="shared" si="26"/>
        <v>0</v>
      </c>
      <c r="O1091" s="130">
        <f>+'Weekly OPIS Data'!F951</f>
        <v>0</v>
      </c>
      <c r="P1091" s="130"/>
      <c r="Q1091" s="130"/>
    </row>
    <row r="1092" spans="1:17" x14ac:dyDescent="0.2">
      <c r="A1092" s="39"/>
      <c r="B1092" s="43">
        <v>45594</v>
      </c>
      <c r="C1092" s="130">
        <f t="shared" si="25"/>
        <v>0</v>
      </c>
      <c r="D1092" s="130">
        <f>+'Weekly OPIS Data'!D952</f>
        <v>0</v>
      </c>
      <c r="N1092" s="130">
        <f t="shared" si="26"/>
        <v>0</v>
      </c>
      <c r="O1092" s="130">
        <f>+'Weekly OPIS Data'!F952</f>
        <v>0</v>
      </c>
      <c r="P1092" s="130"/>
      <c r="Q1092" s="130"/>
    </row>
    <row r="1093" spans="1:17" x14ac:dyDescent="0.2">
      <c r="A1093" s="39"/>
      <c r="B1093" s="43">
        <v>45601</v>
      </c>
      <c r="C1093" s="130">
        <f t="shared" si="25"/>
        <v>0</v>
      </c>
      <c r="D1093" s="130">
        <f>+'Weekly OPIS Data'!D953</f>
        <v>0</v>
      </c>
      <c r="N1093" s="130">
        <f t="shared" si="26"/>
        <v>0</v>
      </c>
      <c r="O1093" s="130">
        <f>+'Weekly OPIS Data'!F953</f>
        <v>0</v>
      </c>
      <c r="P1093" s="130"/>
      <c r="Q1093" s="130"/>
    </row>
    <row r="1094" spans="1:17" x14ac:dyDescent="0.2">
      <c r="A1094" s="39"/>
      <c r="B1094" s="43">
        <v>45608</v>
      </c>
      <c r="C1094" s="130">
        <f t="shared" si="25"/>
        <v>0</v>
      </c>
      <c r="D1094" s="130">
        <f>+'Weekly OPIS Data'!D954</f>
        <v>0</v>
      </c>
      <c r="N1094" s="130">
        <f t="shared" si="26"/>
        <v>0</v>
      </c>
      <c r="O1094" s="130">
        <f>+'Weekly OPIS Data'!F954</f>
        <v>0</v>
      </c>
      <c r="P1094" s="130"/>
      <c r="Q1094" s="130"/>
    </row>
    <row r="1095" spans="1:17" x14ac:dyDescent="0.2">
      <c r="A1095" s="39"/>
      <c r="B1095" s="43">
        <v>45615</v>
      </c>
      <c r="C1095" s="130">
        <f t="shared" si="25"/>
        <v>0</v>
      </c>
      <c r="D1095" s="130">
        <f>+'Weekly OPIS Data'!D955</f>
        <v>0</v>
      </c>
      <c r="N1095" s="130">
        <f t="shared" si="26"/>
        <v>0</v>
      </c>
      <c r="O1095" s="130">
        <f>+'Weekly OPIS Data'!F955</f>
        <v>0</v>
      </c>
      <c r="P1095" s="130"/>
      <c r="Q1095" s="130"/>
    </row>
    <row r="1096" spans="1:17" x14ac:dyDescent="0.2">
      <c r="A1096" s="39"/>
      <c r="B1096" s="43">
        <v>45622</v>
      </c>
      <c r="C1096" s="130">
        <f t="shared" si="25"/>
        <v>0</v>
      </c>
      <c r="D1096" s="130">
        <f>+'Weekly OPIS Data'!D956</f>
        <v>0</v>
      </c>
      <c r="N1096" s="130">
        <f t="shared" si="26"/>
        <v>0</v>
      </c>
      <c r="O1096" s="130">
        <f>+'Weekly OPIS Data'!F956</f>
        <v>0</v>
      </c>
      <c r="P1096" s="130"/>
      <c r="Q1096" s="130"/>
    </row>
    <row r="1097" spans="1:17" x14ac:dyDescent="0.2">
      <c r="A1097" s="39"/>
      <c r="B1097" s="43">
        <v>45629</v>
      </c>
      <c r="C1097" s="130">
        <f t="shared" si="25"/>
        <v>0</v>
      </c>
      <c r="D1097" s="130">
        <f>+'Weekly OPIS Data'!D957</f>
        <v>0</v>
      </c>
      <c r="N1097" s="130">
        <f t="shared" si="26"/>
        <v>0</v>
      </c>
      <c r="O1097" s="130">
        <f>+'Weekly OPIS Data'!F957</f>
        <v>0</v>
      </c>
      <c r="P1097" s="130"/>
      <c r="Q1097" s="130"/>
    </row>
    <row r="1098" spans="1:17" x14ac:dyDescent="0.2">
      <c r="A1098" s="39"/>
      <c r="B1098" s="43">
        <v>45636</v>
      </c>
      <c r="C1098" s="130">
        <f t="shared" si="25"/>
        <v>0</v>
      </c>
      <c r="D1098" s="130">
        <f>+'Weekly OPIS Data'!D958</f>
        <v>0</v>
      </c>
      <c r="N1098" s="130">
        <f t="shared" si="26"/>
        <v>0</v>
      </c>
      <c r="O1098" s="130">
        <f>+'Weekly OPIS Data'!F958</f>
        <v>0</v>
      </c>
      <c r="P1098" s="130"/>
      <c r="Q1098" s="130"/>
    </row>
    <row r="1099" spans="1:17" x14ac:dyDescent="0.2">
      <c r="A1099" s="39"/>
      <c r="B1099" s="43">
        <v>45643</v>
      </c>
      <c r="C1099" s="130">
        <f t="shared" si="25"/>
        <v>0</v>
      </c>
      <c r="D1099" s="130">
        <f>+'Weekly OPIS Data'!D959</f>
        <v>0</v>
      </c>
      <c r="N1099" s="130">
        <f t="shared" si="26"/>
        <v>0</v>
      </c>
      <c r="O1099" s="130">
        <f>+'Weekly OPIS Data'!F959</f>
        <v>0</v>
      </c>
      <c r="P1099" s="130"/>
      <c r="Q1099" s="130"/>
    </row>
    <row r="1100" spans="1:17" x14ac:dyDescent="0.2">
      <c r="A1100" s="39"/>
      <c r="B1100" s="43">
        <v>45650</v>
      </c>
      <c r="C1100" s="130">
        <f t="shared" si="25"/>
        <v>0</v>
      </c>
      <c r="D1100" s="130">
        <f>+'Weekly OPIS Data'!D960</f>
        <v>0</v>
      </c>
      <c r="N1100" s="130">
        <f t="shared" si="26"/>
        <v>0</v>
      </c>
      <c r="O1100" s="130">
        <f>+'Weekly OPIS Data'!F960</f>
        <v>0</v>
      </c>
      <c r="P1100" s="130"/>
      <c r="Q1100" s="130"/>
    </row>
    <row r="1101" spans="1:17" x14ac:dyDescent="0.2">
      <c r="A1101" s="39"/>
      <c r="B1101" s="43">
        <v>45657</v>
      </c>
      <c r="C1101" s="130">
        <f t="shared" si="25"/>
        <v>0</v>
      </c>
      <c r="D1101" s="130">
        <f>+'Weekly OPIS Data'!D961</f>
        <v>0</v>
      </c>
      <c r="N1101" s="130">
        <f t="shared" si="26"/>
        <v>0</v>
      </c>
      <c r="O1101" s="130">
        <f>+'Weekly OPIS Data'!F961</f>
        <v>0</v>
      </c>
      <c r="P1101" s="130"/>
      <c r="Q1101" s="130"/>
    </row>
    <row r="1102" spans="1:17" x14ac:dyDescent="0.2">
      <c r="A1102" s="39"/>
      <c r="B1102" s="43">
        <v>45664</v>
      </c>
      <c r="C1102" s="130">
        <f t="shared" si="25"/>
        <v>0</v>
      </c>
      <c r="D1102" s="130">
        <f>+'Weekly OPIS Data'!D962</f>
        <v>0</v>
      </c>
      <c r="N1102" s="130">
        <f t="shared" si="26"/>
        <v>0</v>
      </c>
      <c r="O1102" s="130">
        <f>+'Weekly OPIS Data'!F962</f>
        <v>0</v>
      </c>
      <c r="P1102" s="130"/>
      <c r="Q1102" s="130"/>
    </row>
    <row r="1103" spans="1:17" x14ac:dyDescent="0.2">
      <c r="A1103" s="39"/>
      <c r="B1103" s="43">
        <v>45671</v>
      </c>
      <c r="C1103" s="130">
        <f t="shared" si="25"/>
        <v>0</v>
      </c>
      <c r="D1103" s="130">
        <f>+'Weekly OPIS Data'!D963</f>
        <v>0</v>
      </c>
      <c r="N1103" s="130">
        <f t="shared" si="26"/>
        <v>0</v>
      </c>
      <c r="O1103" s="130">
        <f>+'Weekly OPIS Data'!F963</f>
        <v>0</v>
      </c>
      <c r="P1103" s="130"/>
      <c r="Q1103" s="130"/>
    </row>
    <row r="1104" spans="1:17" x14ac:dyDescent="0.2">
      <c r="A1104" s="39"/>
      <c r="B1104" s="43">
        <v>45678</v>
      </c>
      <c r="C1104" s="130">
        <f t="shared" si="25"/>
        <v>0</v>
      </c>
      <c r="D1104" s="130">
        <f>+'Weekly OPIS Data'!D964</f>
        <v>0</v>
      </c>
      <c r="N1104" s="130">
        <f t="shared" si="26"/>
        <v>0</v>
      </c>
      <c r="O1104" s="130">
        <f>+'Weekly OPIS Data'!F964</f>
        <v>0</v>
      </c>
      <c r="P1104" s="130"/>
      <c r="Q1104" s="130"/>
    </row>
    <row r="1105" spans="1:17" x14ac:dyDescent="0.2">
      <c r="A1105" s="39"/>
      <c r="B1105" s="43">
        <v>45685</v>
      </c>
      <c r="C1105" s="130">
        <f t="shared" si="25"/>
        <v>0</v>
      </c>
      <c r="D1105" s="130">
        <f>+'Weekly OPIS Data'!D965</f>
        <v>0</v>
      </c>
      <c r="N1105" s="130">
        <f t="shared" si="26"/>
        <v>0</v>
      </c>
      <c r="O1105" s="130">
        <f>+'Weekly OPIS Data'!F965</f>
        <v>0</v>
      </c>
      <c r="P1105" s="130"/>
      <c r="Q1105" s="130"/>
    </row>
    <row r="1106" spans="1:17" x14ac:dyDescent="0.2">
      <c r="A1106" s="39"/>
      <c r="B1106" s="43">
        <v>45692</v>
      </c>
      <c r="C1106" s="130">
        <f t="shared" si="25"/>
        <v>0</v>
      </c>
      <c r="D1106" s="130">
        <f>+'Weekly OPIS Data'!D966</f>
        <v>0</v>
      </c>
      <c r="N1106" s="130">
        <f t="shared" si="26"/>
        <v>0</v>
      </c>
      <c r="O1106" s="130">
        <f>+'Weekly OPIS Data'!F966</f>
        <v>0</v>
      </c>
      <c r="P1106" s="130"/>
      <c r="Q1106" s="130"/>
    </row>
    <row r="1107" spans="1:17" x14ac:dyDescent="0.2">
      <c r="A1107" s="39"/>
      <c r="B1107" s="43">
        <v>45699</v>
      </c>
      <c r="C1107" s="130">
        <f t="shared" si="25"/>
        <v>0</v>
      </c>
      <c r="D1107" s="130">
        <f>+'Weekly OPIS Data'!D967</f>
        <v>0</v>
      </c>
      <c r="N1107" s="130">
        <f t="shared" si="26"/>
        <v>0</v>
      </c>
      <c r="O1107" s="130">
        <f>+'Weekly OPIS Data'!F967</f>
        <v>0</v>
      </c>
      <c r="P1107" s="130"/>
      <c r="Q1107" s="130"/>
    </row>
    <row r="1108" spans="1:17" x14ac:dyDescent="0.2">
      <c r="A1108" s="39"/>
      <c r="B1108" s="43">
        <v>45706</v>
      </c>
      <c r="C1108" s="130">
        <f t="shared" si="25"/>
        <v>0</v>
      </c>
      <c r="D1108" s="130">
        <f>+'Weekly OPIS Data'!D968</f>
        <v>0</v>
      </c>
      <c r="N1108" s="130">
        <f t="shared" si="26"/>
        <v>0</v>
      </c>
      <c r="O1108" s="130">
        <f>+'Weekly OPIS Data'!F968</f>
        <v>0</v>
      </c>
      <c r="P1108" s="130"/>
      <c r="Q1108" s="130"/>
    </row>
    <row r="1109" spans="1:17" x14ac:dyDescent="0.2">
      <c r="A1109" s="39"/>
      <c r="B1109" s="43">
        <v>45713</v>
      </c>
      <c r="C1109" s="130">
        <f t="shared" si="25"/>
        <v>0</v>
      </c>
      <c r="D1109" s="130">
        <f>+'Weekly OPIS Data'!D969</f>
        <v>0</v>
      </c>
      <c r="N1109" s="130">
        <f t="shared" si="26"/>
        <v>0</v>
      </c>
      <c r="O1109" s="130">
        <f>+'Weekly OPIS Data'!F969</f>
        <v>0</v>
      </c>
      <c r="P1109" s="130"/>
      <c r="Q1109" s="130"/>
    </row>
    <row r="1110" spans="1:17" x14ac:dyDescent="0.2">
      <c r="A1110" s="39"/>
      <c r="B1110" s="43">
        <v>45720</v>
      </c>
      <c r="C1110" s="130">
        <f t="shared" si="25"/>
        <v>0</v>
      </c>
      <c r="D1110" s="130">
        <f>+'Weekly OPIS Data'!D970</f>
        <v>0</v>
      </c>
      <c r="N1110" s="130">
        <f t="shared" si="26"/>
        <v>0</v>
      </c>
      <c r="O1110" s="130">
        <f>+'Weekly OPIS Data'!F970</f>
        <v>0</v>
      </c>
      <c r="P1110" s="130"/>
      <c r="Q1110" s="130"/>
    </row>
    <row r="1111" spans="1:17" x14ac:dyDescent="0.2">
      <c r="A1111" s="39"/>
      <c r="B1111" s="43">
        <v>45727</v>
      </c>
      <c r="C1111" s="130">
        <f t="shared" si="25"/>
        <v>0</v>
      </c>
      <c r="D1111" s="130">
        <f>+'Weekly OPIS Data'!D971</f>
        <v>0</v>
      </c>
      <c r="N1111" s="130">
        <f t="shared" si="26"/>
        <v>0</v>
      </c>
      <c r="O1111" s="130">
        <f>+'Weekly OPIS Data'!F971</f>
        <v>0</v>
      </c>
      <c r="P1111" s="130"/>
      <c r="Q1111" s="130"/>
    </row>
    <row r="1112" spans="1:17" x14ac:dyDescent="0.2">
      <c r="A1112" s="39"/>
      <c r="B1112" s="43">
        <v>45734</v>
      </c>
      <c r="C1112" s="130">
        <f t="shared" si="25"/>
        <v>0</v>
      </c>
      <c r="D1112" s="130">
        <f>+'Weekly OPIS Data'!D972</f>
        <v>0</v>
      </c>
      <c r="N1112" s="130">
        <f t="shared" si="26"/>
        <v>0</v>
      </c>
      <c r="O1112" s="130">
        <f>+'Weekly OPIS Data'!F972</f>
        <v>0</v>
      </c>
      <c r="P1112" s="130"/>
      <c r="Q1112" s="130"/>
    </row>
    <row r="1113" spans="1:17" x14ac:dyDescent="0.2">
      <c r="A1113" s="39"/>
      <c r="B1113" s="43">
        <v>45741</v>
      </c>
      <c r="C1113" s="130">
        <f t="shared" si="25"/>
        <v>0</v>
      </c>
      <c r="D1113" s="130">
        <f>+'Weekly OPIS Data'!D973</f>
        <v>0</v>
      </c>
      <c r="N1113" s="130">
        <f t="shared" si="26"/>
        <v>0</v>
      </c>
      <c r="O1113" s="130">
        <f>+'Weekly OPIS Data'!F973</f>
        <v>0</v>
      </c>
      <c r="P1113" s="130"/>
      <c r="Q1113" s="130"/>
    </row>
    <row r="1114" spans="1:17" x14ac:dyDescent="0.2">
      <c r="A1114" s="39"/>
      <c r="B1114" s="43">
        <v>45748</v>
      </c>
      <c r="C1114" s="130">
        <f t="shared" si="25"/>
        <v>0</v>
      </c>
      <c r="D1114" s="130">
        <f>+'Weekly OPIS Data'!D974</f>
        <v>0</v>
      </c>
      <c r="N1114" s="130">
        <f t="shared" si="26"/>
        <v>0</v>
      </c>
      <c r="O1114" s="130">
        <f>+'Weekly OPIS Data'!F974</f>
        <v>0</v>
      </c>
      <c r="P1114" s="130"/>
      <c r="Q1114" s="130"/>
    </row>
    <row r="1115" spans="1:17" x14ac:dyDescent="0.2">
      <c r="A1115" s="39"/>
      <c r="B1115" s="43">
        <v>45755</v>
      </c>
      <c r="C1115" s="130">
        <f t="shared" si="25"/>
        <v>0</v>
      </c>
      <c r="D1115" s="130">
        <f>+'Weekly OPIS Data'!D975</f>
        <v>0</v>
      </c>
      <c r="N1115" s="130">
        <f t="shared" si="26"/>
        <v>0</v>
      </c>
      <c r="O1115" s="130">
        <f>+'Weekly OPIS Data'!F975</f>
        <v>0</v>
      </c>
      <c r="P1115" s="130"/>
      <c r="Q1115" s="130"/>
    </row>
    <row r="1116" spans="1:17" x14ac:dyDescent="0.2">
      <c r="A1116" s="39"/>
      <c r="B1116" s="43">
        <v>45762</v>
      </c>
      <c r="C1116" s="130">
        <f t="shared" si="25"/>
        <v>0</v>
      </c>
      <c r="D1116" s="130">
        <f>+'Weekly OPIS Data'!D976</f>
        <v>0</v>
      </c>
      <c r="N1116" s="130">
        <f t="shared" si="26"/>
        <v>0</v>
      </c>
      <c r="O1116" s="130">
        <f>+'Weekly OPIS Data'!F976</f>
        <v>0</v>
      </c>
      <c r="P1116" s="130"/>
      <c r="Q1116" s="130"/>
    </row>
    <row r="1117" spans="1:17" x14ac:dyDescent="0.2">
      <c r="A1117" s="39"/>
      <c r="B1117" s="43">
        <v>45769</v>
      </c>
      <c r="C1117" s="130">
        <f t="shared" si="25"/>
        <v>0</v>
      </c>
      <c r="D1117" s="130">
        <f>+'Weekly OPIS Data'!D977</f>
        <v>0</v>
      </c>
      <c r="N1117" s="130">
        <f t="shared" si="26"/>
        <v>0</v>
      </c>
      <c r="O1117" s="130">
        <f>+'Weekly OPIS Data'!F977</f>
        <v>0</v>
      </c>
      <c r="P1117" s="130"/>
      <c r="Q1117" s="130"/>
    </row>
    <row r="1118" spans="1:17" x14ac:dyDescent="0.2">
      <c r="A1118" s="39"/>
      <c r="B1118" s="43">
        <v>45776</v>
      </c>
      <c r="C1118" s="130">
        <f t="shared" si="25"/>
        <v>0</v>
      </c>
      <c r="D1118" s="130">
        <f>+'Weekly OPIS Data'!D978</f>
        <v>0</v>
      </c>
      <c r="N1118" s="130">
        <f t="shared" si="26"/>
        <v>0</v>
      </c>
      <c r="O1118" s="130">
        <f>+'Weekly OPIS Data'!F978</f>
        <v>0</v>
      </c>
      <c r="P1118" s="130"/>
      <c r="Q1118" s="130"/>
    </row>
    <row r="1119" spans="1:17" x14ac:dyDescent="0.2">
      <c r="A1119" s="39"/>
      <c r="B1119" s="43">
        <v>45783</v>
      </c>
      <c r="C1119" s="130">
        <f t="shared" si="25"/>
        <v>0</v>
      </c>
      <c r="D1119" s="130">
        <f>+'Weekly OPIS Data'!D979</f>
        <v>0</v>
      </c>
      <c r="N1119" s="130">
        <f t="shared" si="26"/>
        <v>0</v>
      </c>
      <c r="O1119" s="130">
        <f>+'Weekly OPIS Data'!F979</f>
        <v>0</v>
      </c>
      <c r="P1119" s="130"/>
      <c r="Q1119" s="130"/>
    </row>
    <row r="1120" spans="1:17" x14ac:dyDescent="0.2">
      <c r="A1120" s="39"/>
      <c r="B1120" s="43">
        <v>45790</v>
      </c>
      <c r="C1120" s="130">
        <f t="shared" si="25"/>
        <v>0</v>
      </c>
      <c r="D1120" s="130">
        <f>+'Weekly OPIS Data'!D980</f>
        <v>0</v>
      </c>
      <c r="N1120" s="130">
        <f t="shared" si="26"/>
        <v>0</v>
      </c>
      <c r="O1120" s="130">
        <f>+'Weekly OPIS Data'!F980</f>
        <v>0</v>
      </c>
      <c r="P1120" s="130"/>
      <c r="Q1120" s="130"/>
    </row>
    <row r="1121" spans="1:17" x14ac:dyDescent="0.2">
      <c r="A1121" s="39"/>
      <c r="B1121" s="43">
        <v>45797</v>
      </c>
      <c r="C1121" s="130">
        <f t="shared" si="25"/>
        <v>0</v>
      </c>
      <c r="D1121" s="130">
        <f>+'Weekly OPIS Data'!D981</f>
        <v>0</v>
      </c>
      <c r="N1121" s="130">
        <f t="shared" si="26"/>
        <v>0</v>
      </c>
      <c r="O1121" s="130">
        <f>+'Weekly OPIS Data'!F981</f>
        <v>0</v>
      </c>
      <c r="P1121" s="130"/>
      <c r="Q1121" s="130"/>
    </row>
    <row r="1122" spans="1:17" x14ac:dyDescent="0.2">
      <c r="A1122" s="39"/>
      <c r="B1122" s="43">
        <v>45804</v>
      </c>
      <c r="C1122" s="130">
        <f t="shared" si="25"/>
        <v>0</v>
      </c>
      <c r="D1122" s="130">
        <f>+'Weekly OPIS Data'!D982</f>
        <v>0</v>
      </c>
      <c r="N1122" s="130">
        <f t="shared" si="26"/>
        <v>0</v>
      </c>
      <c r="O1122" s="130">
        <f>+'Weekly OPIS Data'!F982</f>
        <v>0</v>
      </c>
      <c r="P1122" s="130"/>
      <c r="Q1122" s="130"/>
    </row>
    <row r="1123" spans="1:17" x14ac:dyDescent="0.2">
      <c r="A1123" s="39"/>
      <c r="B1123" s="43">
        <v>45811</v>
      </c>
      <c r="C1123" s="130">
        <f t="shared" si="25"/>
        <v>0</v>
      </c>
      <c r="D1123" s="130">
        <f>+'Weekly OPIS Data'!D983</f>
        <v>0</v>
      </c>
      <c r="N1123" s="130">
        <f t="shared" si="26"/>
        <v>0</v>
      </c>
      <c r="O1123" s="130">
        <f>+'Weekly OPIS Data'!F983</f>
        <v>0</v>
      </c>
      <c r="P1123" s="130"/>
      <c r="Q1123" s="130"/>
    </row>
    <row r="1124" spans="1:17" x14ac:dyDescent="0.2">
      <c r="A1124" s="39"/>
      <c r="B1124" s="43">
        <v>45818</v>
      </c>
      <c r="C1124" s="130">
        <f t="shared" si="25"/>
        <v>0</v>
      </c>
      <c r="D1124" s="130">
        <f>+'Weekly OPIS Data'!D984</f>
        <v>0</v>
      </c>
      <c r="N1124" s="130">
        <f t="shared" si="26"/>
        <v>0</v>
      </c>
      <c r="O1124" s="130">
        <f>+'Weekly OPIS Data'!F984</f>
        <v>0</v>
      </c>
      <c r="P1124" s="130"/>
      <c r="Q1124" s="130"/>
    </row>
    <row r="1125" spans="1:17" x14ac:dyDescent="0.2">
      <c r="A1125" s="39"/>
      <c r="B1125" s="43">
        <v>45825</v>
      </c>
      <c r="C1125" s="130">
        <f t="shared" si="25"/>
        <v>0</v>
      </c>
      <c r="D1125" s="130">
        <f>+'Weekly OPIS Data'!D985</f>
        <v>0</v>
      </c>
      <c r="N1125" s="130">
        <f t="shared" si="26"/>
        <v>0</v>
      </c>
      <c r="O1125" s="130">
        <f>+'Weekly OPIS Data'!F985</f>
        <v>0</v>
      </c>
      <c r="P1125" s="130"/>
      <c r="Q1125" s="130"/>
    </row>
    <row r="1126" spans="1:17" x14ac:dyDescent="0.2">
      <c r="A1126" s="39"/>
      <c r="B1126" s="43">
        <v>45832</v>
      </c>
      <c r="C1126" s="130">
        <f t="shared" si="25"/>
        <v>0</v>
      </c>
      <c r="D1126" s="130">
        <f>+'Weekly OPIS Data'!D986</f>
        <v>0</v>
      </c>
      <c r="N1126" s="130">
        <f t="shared" si="26"/>
        <v>0</v>
      </c>
      <c r="O1126" s="130">
        <f>+'Weekly OPIS Data'!F986</f>
        <v>0</v>
      </c>
      <c r="P1126" s="130"/>
      <c r="Q1126" s="130"/>
    </row>
    <row r="1127" spans="1:17" x14ac:dyDescent="0.2">
      <c r="A1127" s="39"/>
      <c r="B1127" s="43">
        <v>45839</v>
      </c>
      <c r="C1127" s="130">
        <f t="shared" si="25"/>
        <v>0</v>
      </c>
      <c r="D1127" s="130">
        <f>+'Weekly OPIS Data'!D987</f>
        <v>0</v>
      </c>
      <c r="N1127" s="130">
        <f t="shared" si="26"/>
        <v>0</v>
      </c>
      <c r="O1127" s="130">
        <f>+'Weekly OPIS Data'!F987</f>
        <v>0</v>
      </c>
      <c r="P1127" s="130"/>
      <c r="Q1127" s="130"/>
    </row>
    <row r="1128" spans="1:17" x14ac:dyDescent="0.2">
      <c r="A1128" s="39"/>
      <c r="B1128" s="43">
        <v>45846</v>
      </c>
      <c r="C1128" s="130">
        <f t="shared" si="25"/>
        <v>0</v>
      </c>
      <c r="D1128" s="130">
        <f>+'Weekly OPIS Data'!D988</f>
        <v>0</v>
      </c>
      <c r="N1128" s="130">
        <f t="shared" si="26"/>
        <v>0</v>
      </c>
      <c r="O1128" s="130">
        <f>+'Weekly OPIS Data'!F988</f>
        <v>0</v>
      </c>
      <c r="P1128" s="130"/>
      <c r="Q1128" s="130"/>
    </row>
    <row r="1129" spans="1:17" x14ac:dyDescent="0.2">
      <c r="A1129" s="39"/>
      <c r="B1129" s="43">
        <v>45853</v>
      </c>
      <c r="C1129" s="130">
        <f t="shared" si="25"/>
        <v>0</v>
      </c>
      <c r="D1129" s="130">
        <f>+'Weekly OPIS Data'!D989</f>
        <v>0</v>
      </c>
      <c r="N1129" s="130">
        <f t="shared" si="26"/>
        <v>0</v>
      </c>
      <c r="O1129" s="130">
        <f>+'Weekly OPIS Data'!F989</f>
        <v>0</v>
      </c>
      <c r="P1129" s="130"/>
      <c r="Q1129" s="130"/>
    </row>
    <row r="1130" spans="1:17" x14ac:dyDescent="0.2">
      <c r="A1130" s="39"/>
      <c r="B1130" s="43">
        <v>45860</v>
      </c>
      <c r="C1130" s="130">
        <f t="shared" si="25"/>
        <v>0</v>
      </c>
      <c r="D1130" s="130">
        <f>+'Weekly OPIS Data'!D990</f>
        <v>0</v>
      </c>
      <c r="N1130" s="130">
        <f t="shared" si="26"/>
        <v>0</v>
      </c>
      <c r="O1130" s="130">
        <f>+'Weekly OPIS Data'!F990</f>
        <v>0</v>
      </c>
      <c r="P1130" s="130"/>
      <c r="Q1130" s="130"/>
    </row>
    <row r="1131" spans="1:17" x14ac:dyDescent="0.2">
      <c r="A1131" s="39"/>
      <c r="B1131" s="43">
        <v>45867</v>
      </c>
      <c r="C1131" s="130">
        <f t="shared" si="25"/>
        <v>0</v>
      </c>
      <c r="D1131" s="130">
        <f>+'Weekly OPIS Data'!D991</f>
        <v>0</v>
      </c>
      <c r="N1131" s="130">
        <f t="shared" si="26"/>
        <v>0</v>
      </c>
      <c r="O1131" s="130">
        <f>+'Weekly OPIS Data'!F991</f>
        <v>0</v>
      </c>
      <c r="P1131" s="130"/>
      <c r="Q1131" s="130"/>
    </row>
    <row r="1132" spans="1:17" x14ac:dyDescent="0.2">
      <c r="A1132" s="39"/>
      <c r="B1132" s="43">
        <v>45874</v>
      </c>
      <c r="C1132" s="130">
        <f t="shared" si="25"/>
        <v>0</v>
      </c>
      <c r="D1132" s="130">
        <f>+'Weekly OPIS Data'!D992</f>
        <v>0</v>
      </c>
      <c r="N1132" s="130">
        <f t="shared" si="26"/>
        <v>0</v>
      </c>
      <c r="O1132" s="130">
        <f>+'Weekly OPIS Data'!F992</f>
        <v>0</v>
      </c>
      <c r="P1132" s="130"/>
      <c r="Q1132" s="130"/>
    </row>
    <row r="1133" spans="1:17" x14ac:dyDescent="0.2">
      <c r="A1133" s="39"/>
      <c r="B1133" s="43">
        <v>45881</v>
      </c>
      <c r="C1133" s="130">
        <f t="shared" si="25"/>
        <v>0</v>
      </c>
      <c r="D1133" s="130">
        <f>+'Weekly OPIS Data'!D993</f>
        <v>0</v>
      </c>
      <c r="N1133" s="130">
        <f t="shared" si="26"/>
        <v>0</v>
      </c>
      <c r="O1133" s="130">
        <f>+'Weekly OPIS Data'!F993</f>
        <v>0</v>
      </c>
      <c r="P1133" s="130"/>
      <c r="Q1133" s="130"/>
    </row>
    <row r="1134" spans="1:17" x14ac:dyDescent="0.2">
      <c r="A1134" s="39"/>
      <c r="B1134" s="43">
        <v>45888</v>
      </c>
      <c r="C1134" s="130">
        <f t="shared" si="25"/>
        <v>0</v>
      </c>
      <c r="D1134" s="130">
        <f>+'Weekly OPIS Data'!D994</f>
        <v>0</v>
      </c>
      <c r="N1134" s="130">
        <f t="shared" si="26"/>
        <v>0</v>
      </c>
      <c r="O1134" s="130">
        <f>+'Weekly OPIS Data'!F994</f>
        <v>0</v>
      </c>
      <c r="P1134" s="130"/>
      <c r="Q1134" s="130"/>
    </row>
    <row r="1135" spans="1:17" x14ac:dyDescent="0.2">
      <c r="A1135" s="39"/>
      <c r="B1135" s="43">
        <v>45895</v>
      </c>
      <c r="C1135" s="130">
        <f t="shared" si="25"/>
        <v>0</v>
      </c>
      <c r="D1135" s="130">
        <f>+'Weekly OPIS Data'!D995</f>
        <v>0</v>
      </c>
      <c r="N1135" s="130">
        <f t="shared" si="26"/>
        <v>0</v>
      </c>
      <c r="O1135" s="130">
        <f>+'Weekly OPIS Data'!F995</f>
        <v>0</v>
      </c>
      <c r="P1135" s="130"/>
      <c r="Q1135" s="130"/>
    </row>
    <row r="1136" spans="1:17" x14ac:dyDescent="0.2">
      <c r="A1136" s="39"/>
      <c r="B1136" s="43">
        <v>45902</v>
      </c>
      <c r="C1136" s="130">
        <f t="shared" si="25"/>
        <v>0</v>
      </c>
      <c r="D1136" s="130">
        <f>+'Weekly OPIS Data'!D996</f>
        <v>0</v>
      </c>
      <c r="N1136" s="130">
        <f t="shared" si="26"/>
        <v>0</v>
      </c>
      <c r="O1136" s="130">
        <f>+'Weekly OPIS Data'!F996</f>
        <v>0</v>
      </c>
      <c r="P1136" s="130"/>
      <c r="Q1136" s="130"/>
    </row>
    <row r="1137" spans="1:17" x14ac:dyDescent="0.2">
      <c r="A1137" s="39"/>
      <c r="B1137" s="43">
        <v>45909</v>
      </c>
      <c r="C1137" s="130">
        <f t="shared" si="25"/>
        <v>0</v>
      </c>
      <c r="D1137" s="130">
        <f>+'Weekly OPIS Data'!D997</f>
        <v>0</v>
      </c>
      <c r="N1137" s="130">
        <f t="shared" si="26"/>
        <v>0</v>
      </c>
      <c r="O1137" s="130">
        <f>+'Weekly OPIS Data'!F997</f>
        <v>0</v>
      </c>
      <c r="P1137" s="130"/>
      <c r="Q1137" s="130"/>
    </row>
    <row r="1138" spans="1:17" x14ac:dyDescent="0.2">
      <c r="A1138" s="39"/>
      <c r="B1138" s="43">
        <v>45916</v>
      </c>
      <c r="C1138" s="130">
        <f t="shared" si="25"/>
        <v>0</v>
      </c>
      <c r="D1138" s="130">
        <f>+'Weekly OPIS Data'!D998</f>
        <v>0</v>
      </c>
      <c r="N1138" s="130">
        <f t="shared" si="26"/>
        <v>0</v>
      </c>
      <c r="O1138" s="130">
        <f>+'Weekly OPIS Data'!F998</f>
        <v>0</v>
      </c>
      <c r="P1138" s="130"/>
      <c r="Q1138" s="130"/>
    </row>
    <row r="1139" spans="1:17" x14ac:dyDescent="0.2">
      <c r="A1139" s="39"/>
      <c r="B1139" s="43">
        <v>45923</v>
      </c>
      <c r="C1139" s="130">
        <f t="shared" si="25"/>
        <v>0</v>
      </c>
      <c r="D1139" s="130">
        <f>+'Weekly OPIS Data'!D999</f>
        <v>0</v>
      </c>
      <c r="N1139" s="130">
        <f t="shared" si="26"/>
        <v>0</v>
      </c>
      <c r="O1139" s="130">
        <f>+'Weekly OPIS Data'!F999</f>
        <v>0</v>
      </c>
      <c r="P1139" s="130"/>
      <c r="Q1139" s="130"/>
    </row>
    <row r="1140" spans="1:17" x14ac:dyDescent="0.2">
      <c r="A1140" s="39"/>
      <c r="B1140" s="43">
        <v>45930</v>
      </c>
      <c r="C1140" s="130">
        <f t="shared" si="25"/>
        <v>0</v>
      </c>
      <c r="D1140" s="130">
        <f>+'Weekly OPIS Data'!D1000</f>
        <v>0</v>
      </c>
      <c r="N1140" s="130">
        <f t="shared" si="26"/>
        <v>0</v>
      </c>
      <c r="O1140" s="130">
        <f>+'Weekly OPIS Data'!F1000</f>
        <v>0</v>
      </c>
      <c r="P1140" s="130"/>
      <c r="Q1140" s="130"/>
    </row>
    <row r="1141" spans="1:17" x14ac:dyDescent="0.2">
      <c r="A1141" s="39"/>
      <c r="B1141" s="43">
        <v>45937</v>
      </c>
      <c r="C1141" s="130">
        <f t="shared" si="25"/>
        <v>0</v>
      </c>
      <c r="D1141" s="130">
        <f>+'Weekly OPIS Data'!D1001</f>
        <v>0</v>
      </c>
      <c r="N1141" s="130">
        <f t="shared" si="26"/>
        <v>0</v>
      </c>
      <c r="O1141" s="130">
        <f>+'Weekly OPIS Data'!F1001</f>
        <v>0</v>
      </c>
      <c r="P1141" s="130"/>
      <c r="Q1141" s="130"/>
    </row>
    <row r="1142" spans="1:17" x14ac:dyDescent="0.2">
      <c r="A1142" s="39"/>
      <c r="B1142" s="43">
        <v>45944</v>
      </c>
      <c r="C1142" s="130">
        <f t="shared" si="25"/>
        <v>0</v>
      </c>
      <c r="D1142" s="130">
        <f>+'Weekly OPIS Data'!D1002</f>
        <v>0</v>
      </c>
      <c r="N1142" s="130">
        <f t="shared" si="26"/>
        <v>0</v>
      </c>
      <c r="O1142" s="130">
        <f>+'Weekly OPIS Data'!F1002</f>
        <v>0</v>
      </c>
      <c r="P1142" s="130"/>
      <c r="Q1142" s="130"/>
    </row>
    <row r="1143" spans="1:17" x14ac:dyDescent="0.2">
      <c r="A1143" s="39"/>
      <c r="B1143" s="43">
        <v>45951</v>
      </c>
      <c r="C1143" s="130">
        <f t="shared" si="25"/>
        <v>0</v>
      </c>
      <c r="D1143" s="130">
        <f>+'Weekly OPIS Data'!D1003</f>
        <v>0</v>
      </c>
      <c r="N1143" s="130">
        <f t="shared" si="26"/>
        <v>0</v>
      </c>
      <c r="O1143" s="130">
        <f>+'Weekly OPIS Data'!F1003</f>
        <v>0</v>
      </c>
      <c r="P1143" s="130"/>
      <c r="Q1143" s="130"/>
    </row>
    <row r="1144" spans="1:17" x14ac:dyDescent="0.2">
      <c r="A1144" s="39"/>
      <c r="B1144" s="43">
        <v>45958</v>
      </c>
      <c r="C1144" s="130">
        <f t="shared" si="25"/>
        <v>0</v>
      </c>
      <c r="D1144" s="130">
        <f>+'Weekly OPIS Data'!D1004</f>
        <v>0</v>
      </c>
      <c r="N1144" s="130">
        <f t="shared" si="26"/>
        <v>0</v>
      </c>
      <c r="O1144" s="130">
        <f>+'Weekly OPIS Data'!F1004</f>
        <v>0</v>
      </c>
      <c r="P1144" s="130"/>
      <c r="Q1144" s="130"/>
    </row>
    <row r="1145" spans="1:17" x14ac:dyDescent="0.2">
      <c r="A1145" s="39"/>
      <c r="B1145" s="43">
        <v>45965</v>
      </c>
      <c r="C1145" s="130">
        <f t="shared" ref="C1145:C1208" si="27">D1145</f>
        <v>0</v>
      </c>
      <c r="D1145" s="130">
        <f>+'Weekly OPIS Data'!D1005</f>
        <v>0</v>
      </c>
      <c r="N1145" s="130">
        <f t="shared" ref="N1145:N1208" si="28">O1145</f>
        <v>0</v>
      </c>
      <c r="O1145" s="130">
        <f>+'Weekly OPIS Data'!F1005</f>
        <v>0</v>
      </c>
      <c r="P1145" s="130"/>
      <c r="Q1145" s="130"/>
    </row>
    <row r="1146" spans="1:17" x14ac:dyDescent="0.2">
      <c r="A1146" s="39"/>
      <c r="B1146" s="43">
        <v>45972</v>
      </c>
      <c r="C1146" s="130">
        <f t="shared" si="27"/>
        <v>0</v>
      </c>
      <c r="D1146" s="130">
        <f>+'Weekly OPIS Data'!D1006</f>
        <v>0</v>
      </c>
      <c r="N1146" s="130">
        <f t="shared" si="28"/>
        <v>0</v>
      </c>
      <c r="O1146" s="130">
        <f>+'Weekly OPIS Data'!F1006</f>
        <v>0</v>
      </c>
      <c r="P1146" s="130"/>
      <c r="Q1146" s="130"/>
    </row>
    <row r="1147" spans="1:17" x14ac:dyDescent="0.2">
      <c r="A1147" s="39"/>
      <c r="B1147" s="43">
        <v>45979</v>
      </c>
      <c r="C1147" s="130">
        <f t="shared" si="27"/>
        <v>0</v>
      </c>
      <c r="D1147" s="130">
        <f>+'Weekly OPIS Data'!D1007</f>
        <v>0</v>
      </c>
      <c r="N1147" s="130">
        <f t="shared" si="28"/>
        <v>0</v>
      </c>
      <c r="O1147" s="130">
        <f>+'Weekly OPIS Data'!F1007</f>
        <v>0</v>
      </c>
      <c r="P1147" s="130"/>
      <c r="Q1147" s="130"/>
    </row>
    <row r="1148" spans="1:17" x14ac:dyDescent="0.2">
      <c r="A1148" s="39"/>
      <c r="B1148" s="43">
        <v>45986</v>
      </c>
      <c r="C1148" s="130">
        <f t="shared" si="27"/>
        <v>0</v>
      </c>
      <c r="D1148" s="130">
        <f>+'Weekly OPIS Data'!D1008</f>
        <v>0</v>
      </c>
      <c r="N1148" s="130">
        <f t="shared" si="28"/>
        <v>0</v>
      </c>
      <c r="O1148" s="130">
        <f>+'Weekly OPIS Data'!F1008</f>
        <v>0</v>
      </c>
      <c r="P1148" s="130"/>
      <c r="Q1148" s="130"/>
    </row>
    <row r="1149" spans="1:17" x14ac:dyDescent="0.2">
      <c r="A1149" s="39"/>
      <c r="B1149" s="43">
        <v>45993</v>
      </c>
      <c r="C1149" s="130">
        <f t="shared" si="27"/>
        <v>0</v>
      </c>
      <c r="D1149" s="130">
        <f>+'Weekly OPIS Data'!D1009</f>
        <v>0</v>
      </c>
      <c r="N1149" s="130">
        <f t="shared" si="28"/>
        <v>0</v>
      </c>
      <c r="O1149" s="130">
        <f>+'Weekly OPIS Data'!F1009</f>
        <v>0</v>
      </c>
      <c r="P1149" s="130"/>
      <c r="Q1149" s="130"/>
    </row>
    <row r="1150" spans="1:17" x14ac:dyDescent="0.2">
      <c r="A1150" s="39"/>
      <c r="B1150" s="43">
        <v>46000</v>
      </c>
      <c r="C1150" s="130">
        <f t="shared" si="27"/>
        <v>0</v>
      </c>
      <c r="D1150" s="130">
        <f>+'Weekly OPIS Data'!D1010</f>
        <v>0</v>
      </c>
      <c r="N1150" s="130">
        <f t="shared" si="28"/>
        <v>0</v>
      </c>
      <c r="O1150" s="130">
        <f>+'Weekly OPIS Data'!F1010</f>
        <v>0</v>
      </c>
      <c r="P1150" s="130"/>
      <c r="Q1150" s="130"/>
    </row>
    <row r="1151" spans="1:17" x14ac:dyDescent="0.2">
      <c r="A1151" s="39"/>
      <c r="B1151" s="43">
        <v>46007</v>
      </c>
      <c r="C1151" s="130">
        <f t="shared" si="27"/>
        <v>0</v>
      </c>
      <c r="D1151" s="130">
        <f>+'Weekly OPIS Data'!D1011</f>
        <v>0</v>
      </c>
      <c r="N1151" s="130">
        <f t="shared" si="28"/>
        <v>0</v>
      </c>
      <c r="O1151" s="130">
        <f>+'Weekly OPIS Data'!F1011</f>
        <v>0</v>
      </c>
      <c r="P1151" s="130"/>
      <c r="Q1151" s="130"/>
    </row>
    <row r="1152" spans="1:17" x14ac:dyDescent="0.2">
      <c r="A1152" s="39"/>
      <c r="B1152" s="43">
        <v>46014</v>
      </c>
      <c r="C1152" s="130">
        <f t="shared" si="27"/>
        <v>0</v>
      </c>
      <c r="D1152" s="130">
        <f>+'Weekly OPIS Data'!D1012</f>
        <v>0</v>
      </c>
      <c r="N1152" s="130">
        <f t="shared" si="28"/>
        <v>0</v>
      </c>
      <c r="O1152" s="130">
        <f>+'Weekly OPIS Data'!F1012</f>
        <v>0</v>
      </c>
      <c r="P1152" s="130"/>
      <c r="Q1152" s="130"/>
    </row>
    <row r="1153" spans="1:17" x14ac:dyDescent="0.2">
      <c r="A1153" s="39"/>
      <c r="B1153" s="43">
        <v>46021</v>
      </c>
      <c r="C1153" s="130">
        <f t="shared" si="27"/>
        <v>0</v>
      </c>
      <c r="D1153" s="130">
        <f>+'Weekly OPIS Data'!D1013</f>
        <v>0</v>
      </c>
      <c r="N1153" s="130">
        <f t="shared" si="28"/>
        <v>0</v>
      </c>
      <c r="O1153" s="130">
        <f>+'Weekly OPIS Data'!F1013</f>
        <v>0</v>
      </c>
      <c r="P1153" s="130"/>
      <c r="Q1153" s="130"/>
    </row>
    <row r="1154" spans="1:17" x14ac:dyDescent="0.2">
      <c r="A1154" s="39"/>
      <c r="B1154" s="43">
        <v>46028</v>
      </c>
      <c r="C1154" s="130">
        <f t="shared" si="27"/>
        <v>0</v>
      </c>
      <c r="D1154" s="130">
        <f>+'Weekly OPIS Data'!D1014</f>
        <v>0</v>
      </c>
      <c r="N1154" s="130">
        <f t="shared" si="28"/>
        <v>0</v>
      </c>
      <c r="O1154" s="130">
        <f>+'Weekly OPIS Data'!F1014</f>
        <v>0</v>
      </c>
      <c r="P1154" s="130"/>
      <c r="Q1154" s="130"/>
    </row>
    <row r="1155" spans="1:17" x14ac:dyDescent="0.2">
      <c r="A1155" s="39"/>
      <c r="B1155" s="43">
        <v>46035</v>
      </c>
      <c r="C1155" s="130">
        <f t="shared" si="27"/>
        <v>0</v>
      </c>
      <c r="D1155" s="130">
        <f>+'Weekly OPIS Data'!D1015</f>
        <v>0</v>
      </c>
      <c r="N1155" s="130">
        <f t="shared" si="28"/>
        <v>0</v>
      </c>
      <c r="O1155" s="130">
        <f>+'Weekly OPIS Data'!F1015</f>
        <v>0</v>
      </c>
      <c r="P1155" s="130"/>
      <c r="Q1155" s="130"/>
    </row>
    <row r="1156" spans="1:17" x14ac:dyDescent="0.2">
      <c r="A1156" s="39"/>
      <c r="B1156" s="43">
        <v>46042</v>
      </c>
      <c r="C1156" s="130">
        <f t="shared" si="27"/>
        <v>0</v>
      </c>
      <c r="D1156" s="130">
        <f>+'Weekly OPIS Data'!D1016</f>
        <v>0</v>
      </c>
      <c r="N1156" s="130">
        <f t="shared" si="28"/>
        <v>0</v>
      </c>
      <c r="O1156" s="130">
        <f>+'Weekly OPIS Data'!F1016</f>
        <v>0</v>
      </c>
      <c r="P1156" s="130"/>
      <c r="Q1156" s="130"/>
    </row>
    <row r="1157" spans="1:17" x14ac:dyDescent="0.2">
      <c r="A1157" s="39"/>
      <c r="B1157" s="43">
        <v>46049</v>
      </c>
      <c r="C1157" s="130">
        <f t="shared" si="27"/>
        <v>0</v>
      </c>
      <c r="D1157" s="130">
        <f>+'Weekly OPIS Data'!D1017</f>
        <v>0</v>
      </c>
      <c r="N1157" s="130">
        <f t="shared" si="28"/>
        <v>0</v>
      </c>
      <c r="O1157" s="130">
        <f>+'Weekly OPIS Data'!F1017</f>
        <v>0</v>
      </c>
      <c r="P1157" s="130"/>
      <c r="Q1157" s="130"/>
    </row>
    <row r="1158" spans="1:17" x14ac:dyDescent="0.2">
      <c r="A1158" s="39"/>
      <c r="B1158" s="43">
        <v>46056</v>
      </c>
      <c r="C1158" s="130">
        <f t="shared" si="27"/>
        <v>0</v>
      </c>
      <c r="D1158" s="130">
        <f>+'Weekly OPIS Data'!D1018</f>
        <v>0</v>
      </c>
      <c r="N1158" s="130">
        <f t="shared" si="28"/>
        <v>0</v>
      </c>
      <c r="O1158" s="130">
        <f>+'Weekly OPIS Data'!F1018</f>
        <v>0</v>
      </c>
      <c r="P1158" s="130"/>
      <c r="Q1158" s="130"/>
    </row>
    <row r="1159" spans="1:17" x14ac:dyDescent="0.2">
      <c r="A1159" s="39"/>
      <c r="B1159" s="43">
        <v>46063</v>
      </c>
      <c r="C1159" s="130">
        <f t="shared" si="27"/>
        <v>0</v>
      </c>
      <c r="D1159" s="130">
        <f>+'Weekly OPIS Data'!D1019</f>
        <v>0</v>
      </c>
      <c r="N1159" s="130">
        <f t="shared" si="28"/>
        <v>0</v>
      </c>
      <c r="O1159" s="130">
        <f>+'Weekly OPIS Data'!F1019</f>
        <v>0</v>
      </c>
      <c r="P1159" s="130"/>
      <c r="Q1159" s="130"/>
    </row>
    <row r="1160" spans="1:17" x14ac:dyDescent="0.2">
      <c r="A1160" s="39"/>
      <c r="B1160" s="43">
        <v>46070</v>
      </c>
      <c r="C1160" s="130">
        <f t="shared" si="27"/>
        <v>0</v>
      </c>
      <c r="D1160" s="130">
        <f>+'Weekly OPIS Data'!D1020</f>
        <v>0</v>
      </c>
      <c r="N1160" s="130">
        <f t="shared" si="28"/>
        <v>0</v>
      </c>
      <c r="O1160" s="130">
        <f>+'Weekly OPIS Data'!F1020</f>
        <v>0</v>
      </c>
      <c r="P1160" s="130"/>
      <c r="Q1160" s="130"/>
    </row>
    <row r="1161" spans="1:17" x14ac:dyDescent="0.2">
      <c r="A1161" s="39"/>
      <c r="B1161" s="43">
        <v>46077</v>
      </c>
      <c r="C1161" s="130">
        <f t="shared" si="27"/>
        <v>0</v>
      </c>
      <c r="D1161" s="130">
        <f>+'Weekly OPIS Data'!D1021</f>
        <v>0</v>
      </c>
      <c r="N1161" s="130">
        <f t="shared" si="28"/>
        <v>0</v>
      </c>
      <c r="O1161" s="130">
        <f>+'Weekly OPIS Data'!F1021</f>
        <v>0</v>
      </c>
      <c r="P1161" s="130"/>
      <c r="Q1161" s="130"/>
    </row>
    <row r="1162" spans="1:17" x14ac:dyDescent="0.2">
      <c r="A1162" s="39"/>
      <c r="B1162" s="43">
        <v>46084</v>
      </c>
      <c r="C1162" s="130">
        <f t="shared" si="27"/>
        <v>0</v>
      </c>
      <c r="D1162" s="130">
        <f>+'Weekly OPIS Data'!D1022</f>
        <v>0</v>
      </c>
      <c r="N1162" s="130">
        <f t="shared" si="28"/>
        <v>0</v>
      </c>
      <c r="O1162" s="130">
        <f>+'Weekly OPIS Data'!F1022</f>
        <v>0</v>
      </c>
      <c r="P1162" s="130"/>
      <c r="Q1162" s="130"/>
    </row>
    <row r="1163" spans="1:17" x14ac:dyDescent="0.2">
      <c r="A1163" s="39"/>
      <c r="B1163" s="43">
        <v>46091</v>
      </c>
      <c r="C1163" s="130">
        <f t="shared" si="27"/>
        <v>0</v>
      </c>
      <c r="D1163" s="130">
        <f>+'Weekly OPIS Data'!D1023</f>
        <v>0</v>
      </c>
      <c r="N1163" s="130">
        <f t="shared" si="28"/>
        <v>0</v>
      </c>
      <c r="O1163" s="130">
        <f>+'Weekly OPIS Data'!F1023</f>
        <v>0</v>
      </c>
      <c r="P1163" s="130"/>
      <c r="Q1163" s="130"/>
    </row>
    <row r="1164" spans="1:17" x14ac:dyDescent="0.2">
      <c r="A1164" s="39"/>
      <c r="B1164" s="43">
        <v>46098</v>
      </c>
      <c r="C1164" s="130">
        <f t="shared" si="27"/>
        <v>0</v>
      </c>
      <c r="D1164" s="130">
        <f>+'Weekly OPIS Data'!D1024</f>
        <v>0</v>
      </c>
      <c r="N1164" s="130">
        <f t="shared" si="28"/>
        <v>0</v>
      </c>
      <c r="O1164" s="130">
        <f>+'Weekly OPIS Data'!F1024</f>
        <v>0</v>
      </c>
      <c r="P1164" s="130"/>
      <c r="Q1164" s="130"/>
    </row>
    <row r="1165" spans="1:17" x14ac:dyDescent="0.2">
      <c r="A1165" s="39"/>
      <c r="B1165" s="43">
        <v>46105</v>
      </c>
      <c r="C1165" s="130">
        <f t="shared" si="27"/>
        <v>0</v>
      </c>
      <c r="D1165" s="130">
        <f>+'Weekly OPIS Data'!D1025</f>
        <v>0</v>
      </c>
      <c r="N1165" s="130">
        <f t="shared" si="28"/>
        <v>0</v>
      </c>
      <c r="O1165" s="130">
        <f>+'Weekly OPIS Data'!F1025</f>
        <v>0</v>
      </c>
      <c r="P1165" s="130"/>
      <c r="Q1165" s="130"/>
    </row>
    <row r="1166" spans="1:17" x14ac:dyDescent="0.2">
      <c r="A1166" s="39"/>
      <c r="B1166" s="43">
        <v>46112</v>
      </c>
      <c r="C1166" s="130">
        <f t="shared" si="27"/>
        <v>0</v>
      </c>
      <c r="D1166" s="130">
        <f>+'Weekly OPIS Data'!D1026</f>
        <v>0</v>
      </c>
      <c r="N1166" s="130">
        <f t="shared" si="28"/>
        <v>0</v>
      </c>
      <c r="O1166" s="130">
        <f>+'Weekly OPIS Data'!F1026</f>
        <v>0</v>
      </c>
      <c r="P1166" s="130"/>
      <c r="Q1166" s="130"/>
    </row>
    <row r="1167" spans="1:17" x14ac:dyDescent="0.2">
      <c r="A1167" s="39"/>
      <c r="B1167" s="43">
        <v>46119</v>
      </c>
      <c r="C1167" s="130">
        <f t="shared" si="27"/>
        <v>0</v>
      </c>
      <c r="D1167" s="130">
        <f>+'Weekly OPIS Data'!D1027</f>
        <v>0</v>
      </c>
      <c r="N1167" s="130">
        <f t="shared" si="28"/>
        <v>0</v>
      </c>
      <c r="O1167" s="130">
        <f>+'Weekly OPIS Data'!F1027</f>
        <v>0</v>
      </c>
      <c r="P1167" s="130"/>
      <c r="Q1167" s="130"/>
    </row>
    <row r="1168" spans="1:17" x14ac:dyDescent="0.2">
      <c r="A1168" s="39"/>
      <c r="B1168" s="43">
        <v>46126</v>
      </c>
      <c r="C1168" s="130">
        <f t="shared" si="27"/>
        <v>0</v>
      </c>
      <c r="D1168" s="130">
        <f>+'Weekly OPIS Data'!D1028</f>
        <v>0</v>
      </c>
      <c r="N1168" s="130">
        <f t="shared" si="28"/>
        <v>0</v>
      </c>
      <c r="O1168" s="130">
        <f>+'Weekly OPIS Data'!F1028</f>
        <v>0</v>
      </c>
      <c r="P1168" s="130"/>
      <c r="Q1168" s="130"/>
    </row>
    <row r="1169" spans="1:17" x14ac:dyDescent="0.2">
      <c r="A1169" s="39"/>
      <c r="B1169" s="43">
        <v>46133</v>
      </c>
      <c r="C1169" s="130">
        <f t="shared" si="27"/>
        <v>0</v>
      </c>
      <c r="D1169" s="130">
        <f>+'Weekly OPIS Data'!D1029</f>
        <v>0</v>
      </c>
      <c r="N1169" s="130">
        <f t="shared" si="28"/>
        <v>0</v>
      </c>
      <c r="O1169" s="130">
        <f>+'Weekly OPIS Data'!F1029</f>
        <v>0</v>
      </c>
      <c r="P1169" s="130"/>
      <c r="Q1169" s="130"/>
    </row>
    <row r="1170" spans="1:17" x14ac:dyDescent="0.2">
      <c r="A1170" s="39"/>
      <c r="B1170" s="43">
        <v>46140</v>
      </c>
      <c r="C1170" s="130">
        <f t="shared" si="27"/>
        <v>0</v>
      </c>
      <c r="D1170" s="130">
        <f>+'Weekly OPIS Data'!D1030</f>
        <v>0</v>
      </c>
      <c r="N1170" s="130">
        <f t="shared" si="28"/>
        <v>0</v>
      </c>
      <c r="O1170" s="130">
        <f>+'Weekly OPIS Data'!F1030</f>
        <v>0</v>
      </c>
      <c r="P1170" s="130"/>
      <c r="Q1170" s="130"/>
    </row>
    <row r="1171" spans="1:17" x14ac:dyDescent="0.2">
      <c r="A1171" s="39"/>
      <c r="B1171" s="43">
        <v>46147</v>
      </c>
      <c r="C1171" s="130">
        <f t="shared" si="27"/>
        <v>0</v>
      </c>
      <c r="D1171" s="130">
        <f>+'Weekly OPIS Data'!D1031</f>
        <v>0</v>
      </c>
      <c r="N1171" s="130">
        <f t="shared" si="28"/>
        <v>0</v>
      </c>
      <c r="O1171" s="130">
        <f>+'Weekly OPIS Data'!F1031</f>
        <v>0</v>
      </c>
      <c r="P1171" s="130"/>
      <c r="Q1171" s="130"/>
    </row>
    <row r="1172" spans="1:17" x14ac:dyDescent="0.2">
      <c r="A1172" s="39"/>
      <c r="B1172" s="43">
        <v>46154</v>
      </c>
      <c r="C1172" s="130">
        <f t="shared" si="27"/>
        <v>0</v>
      </c>
      <c r="D1172" s="130">
        <f>+'Weekly OPIS Data'!D1032</f>
        <v>0</v>
      </c>
      <c r="N1172" s="130">
        <f t="shared" si="28"/>
        <v>0</v>
      </c>
      <c r="O1172" s="130">
        <f>+'Weekly OPIS Data'!F1032</f>
        <v>0</v>
      </c>
      <c r="P1172" s="130"/>
      <c r="Q1172" s="130"/>
    </row>
    <row r="1173" spans="1:17" x14ac:dyDescent="0.2">
      <c r="A1173" s="39"/>
      <c r="B1173" s="43">
        <v>46161</v>
      </c>
      <c r="C1173" s="130">
        <f t="shared" si="27"/>
        <v>0</v>
      </c>
      <c r="D1173" s="130">
        <f>+'Weekly OPIS Data'!D1033</f>
        <v>0</v>
      </c>
      <c r="N1173" s="130">
        <f t="shared" si="28"/>
        <v>0</v>
      </c>
      <c r="O1173" s="130">
        <f>+'Weekly OPIS Data'!F1033</f>
        <v>0</v>
      </c>
      <c r="P1173" s="130"/>
      <c r="Q1173" s="130"/>
    </row>
    <row r="1174" spans="1:17" x14ac:dyDescent="0.2">
      <c r="A1174" s="39"/>
      <c r="B1174" s="43">
        <v>46168</v>
      </c>
      <c r="C1174" s="130">
        <f t="shared" si="27"/>
        <v>0</v>
      </c>
      <c r="D1174" s="130">
        <f>+'Weekly OPIS Data'!D1034</f>
        <v>0</v>
      </c>
      <c r="N1174" s="130">
        <f t="shared" si="28"/>
        <v>0</v>
      </c>
      <c r="O1174" s="130">
        <f>+'Weekly OPIS Data'!F1034</f>
        <v>0</v>
      </c>
      <c r="P1174" s="130"/>
      <c r="Q1174" s="130"/>
    </row>
    <row r="1175" spans="1:17" x14ac:dyDescent="0.2">
      <c r="A1175" s="39"/>
      <c r="B1175" s="43">
        <v>46175</v>
      </c>
      <c r="C1175" s="130">
        <f t="shared" si="27"/>
        <v>0</v>
      </c>
      <c r="D1175" s="130">
        <f>+'Weekly OPIS Data'!D1035</f>
        <v>0</v>
      </c>
      <c r="N1175" s="130">
        <f t="shared" si="28"/>
        <v>0</v>
      </c>
      <c r="O1175" s="130">
        <f>+'Weekly OPIS Data'!F1035</f>
        <v>0</v>
      </c>
      <c r="P1175" s="130"/>
      <c r="Q1175" s="130"/>
    </row>
    <row r="1176" spans="1:17" x14ac:dyDescent="0.2">
      <c r="A1176" s="39"/>
      <c r="B1176" s="43">
        <v>46182</v>
      </c>
      <c r="C1176" s="130">
        <f t="shared" si="27"/>
        <v>0</v>
      </c>
      <c r="D1176" s="130">
        <f>+'Weekly OPIS Data'!D1036</f>
        <v>0</v>
      </c>
      <c r="N1176" s="130">
        <f t="shared" si="28"/>
        <v>0</v>
      </c>
      <c r="O1176" s="130">
        <f>+'Weekly OPIS Data'!F1036</f>
        <v>0</v>
      </c>
      <c r="P1176" s="130"/>
      <c r="Q1176" s="130"/>
    </row>
    <row r="1177" spans="1:17" x14ac:dyDescent="0.2">
      <c r="A1177" s="39"/>
      <c r="B1177" s="43">
        <v>46189</v>
      </c>
      <c r="C1177" s="130">
        <f t="shared" si="27"/>
        <v>0</v>
      </c>
      <c r="D1177" s="130">
        <f>+'Weekly OPIS Data'!D1037</f>
        <v>0</v>
      </c>
      <c r="N1177" s="130">
        <f t="shared" si="28"/>
        <v>0</v>
      </c>
      <c r="O1177" s="130">
        <f>+'Weekly OPIS Data'!F1037</f>
        <v>0</v>
      </c>
      <c r="P1177" s="130"/>
      <c r="Q1177" s="130"/>
    </row>
    <row r="1178" spans="1:17" x14ac:dyDescent="0.2">
      <c r="A1178" s="39"/>
      <c r="B1178" s="43">
        <v>46196</v>
      </c>
      <c r="C1178" s="130">
        <f t="shared" si="27"/>
        <v>0</v>
      </c>
      <c r="D1178" s="130">
        <f>+'Weekly OPIS Data'!D1038</f>
        <v>0</v>
      </c>
      <c r="N1178" s="130">
        <f t="shared" si="28"/>
        <v>0</v>
      </c>
      <c r="O1178" s="130">
        <f>+'Weekly OPIS Data'!F1038</f>
        <v>0</v>
      </c>
      <c r="P1178" s="130"/>
      <c r="Q1178" s="130"/>
    </row>
    <row r="1179" spans="1:17" x14ac:dyDescent="0.2">
      <c r="A1179" s="39"/>
      <c r="B1179" s="43">
        <v>46203</v>
      </c>
      <c r="C1179" s="130">
        <f t="shared" si="27"/>
        <v>0</v>
      </c>
      <c r="D1179" s="130">
        <f>+'Weekly OPIS Data'!D1039</f>
        <v>0</v>
      </c>
      <c r="N1179" s="130">
        <f t="shared" si="28"/>
        <v>0</v>
      </c>
      <c r="O1179" s="130">
        <f>+'Weekly OPIS Data'!F1039</f>
        <v>0</v>
      </c>
      <c r="P1179" s="130"/>
      <c r="Q1179" s="130"/>
    </row>
    <row r="1180" spans="1:17" x14ac:dyDescent="0.2">
      <c r="A1180" s="39"/>
      <c r="B1180" s="43">
        <v>46210</v>
      </c>
      <c r="C1180" s="130">
        <f t="shared" si="27"/>
        <v>0</v>
      </c>
      <c r="D1180" s="130">
        <f>+'Weekly OPIS Data'!D1040</f>
        <v>0</v>
      </c>
      <c r="N1180" s="130">
        <f t="shared" si="28"/>
        <v>0</v>
      </c>
      <c r="O1180" s="130">
        <f>+'Weekly OPIS Data'!F1040</f>
        <v>0</v>
      </c>
      <c r="P1180" s="130"/>
      <c r="Q1180" s="130"/>
    </row>
    <row r="1181" spans="1:17" x14ac:dyDescent="0.2">
      <c r="A1181" s="39"/>
      <c r="B1181" s="43">
        <v>46217</v>
      </c>
      <c r="C1181" s="130">
        <f t="shared" si="27"/>
        <v>0</v>
      </c>
      <c r="D1181" s="130">
        <f>+'Weekly OPIS Data'!D1041</f>
        <v>0</v>
      </c>
      <c r="N1181" s="130">
        <f t="shared" si="28"/>
        <v>0</v>
      </c>
      <c r="O1181" s="130">
        <f>+'Weekly OPIS Data'!F1041</f>
        <v>0</v>
      </c>
      <c r="P1181" s="130"/>
      <c r="Q1181" s="130"/>
    </row>
    <row r="1182" spans="1:17" x14ac:dyDescent="0.2">
      <c r="A1182" s="39"/>
      <c r="B1182" s="43">
        <v>46224</v>
      </c>
      <c r="C1182" s="130">
        <f t="shared" si="27"/>
        <v>0</v>
      </c>
      <c r="D1182" s="130">
        <f>+'Weekly OPIS Data'!D1042</f>
        <v>0</v>
      </c>
      <c r="N1182" s="130">
        <f t="shared" si="28"/>
        <v>0</v>
      </c>
      <c r="O1182" s="130">
        <f>+'Weekly OPIS Data'!F1042</f>
        <v>0</v>
      </c>
      <c r="P1182" s="130"/>
      <c r="Q1182" s="130"/>
    </row>
    <row r="1183" spans="1:17" x14ac:dyDescent="0.2">
      <c r="A1183" s="39"/>
      <c r="B1183" s="43">
        <v>46231</v>
      </c>
      <c r="C1183" s="130">
        <f t="shared" si="27"/>
        <v>0</v>
      </c>
      <c r="D1183" s="130">
        <f>+'Weekly OPIS Data'!D1043</f>
        <v>0</v>
      </c>
      <c r="N1183" s="130">
        <f t="shared" si="28"/>
        <v>0</v>
      </c>
      <c r="O1183" s="130">
        <f>+'Weekly OPIS Data'!F1043</f>
        <v>0</v>
      </c>
      <c r="P1183" s="130"/>
      <c r="Q1183" s="130"/>
    </row>
    <row r="1184" spans="1:17" x14ac:dyDescent="0.2">
      <c r="A1184" s="39"/>
      <c r="B1184" s="43">
        <v>46238</v>
      </c>
      <c r="C1184" s="130">
        <f t="shared" si="27"/>
        <v>0</v>
      </c>
      <c r="D1184" s="130">
        <f>+'Weekly OPIS Data'!D1044</f>
        <v>0</v>
      </c>
      <c r="N1184" s="130">
        <f t="shared" si="28"/>
        <v>0</v>
      </c>
      <c r="O1184" s="130">
        <f>+'Weekly OPIS Data'!F1044</f>
        <v>0</v>
      </c>
      <c r="P1184" s="130"/>
      <c r="Q1184" s="130"/>
    </row>
    <row r="1185" spans="1:17" x14ac:dyDescent="0.2">
      <c r="A1185" s="39"/>
      <c r="B1185" s="43">
        <v>46245</v>
      </c>
      <c r="C1185" s="130">
        <f t="shared" si="27"/>
        <v>0</v>
      </c>
      <c r="D1185" s="130">
        <f>+'Weekly OPIS Data'!D1045</f>
        <v>0</v>
      </c>
      <c r="N1185" s="130">
        <f t="shared" si="28"/>
        <v>0</v>
      </c>
      <c r="O1185" s="130">
        <f>+'Weekly OPIS Data'!F1045</f>
        <v>0</v>
      </c>
      <c r="P1185" s="130"/>
      <c r="Q1185" s="130"/>
    </row>
    <row r="1186" spans="1:17" x14ac:dyDescent="0.2">
      <c r="A1186" s="39"/>
      <c r="B1186" s="43">
        <v>46252</v>
      </c>
      <c r="C1186" s="130">
        <f t="shared" si="27"/>
        <v>0</v>
      </c>
      <c r="D1186" s="130">
        <f>+'Weekly OPIS Data'!D1046</f>
        <v>0</v>
      </c>
      <c r="N1186" s="130">
        <f t="shared" si="28"/>
        <v>0</v>
      </c>
      <c r="O1186" s="130">
        <f>+'Weekly OPIS Data'!F1046</f>
        <v>0</v>
      </c>
      <c r="P1186" s="130"/>
      <c r="Q1186" s="130"/>
    </row>
    <row r="1187" spans="1:17" x14ac:dyDescent="0.2">
      <c r="A1187" s="39"/>
      <c r="B1187" s="43">
        <v>46259</v>
      </c>
      <c r="C1187" s="130">
        <f t="shared" si="27"/>
        <v>0</v>
      </c>
      <c r="D1187" s="130">
        <f>+'Weekly OPIS Data'!D1047</f>
        <v>0</v>
      </c>
      <c r="N1187" s="130">
        <f t="shared" si="28"/>
        <v>0</v>
      </c>
      <c r="O1187" s="130">
        <f>+'Weekly OPIS Data'!F1047</f>
        <v>0</v>
      </c>
      <c r="P1187" s="130"/>
      <c r="Q1187" s="130"/>
    </row>
    <row r="1188" spans="1:17" x14ac:dyDescent="0.2">
      <c r="A1188" s="39"/>
      <c r="B1188" s="43">
        <v>46266</v>
      </c>
      <c r="C1188" s="130">
        <f t="shared" si="27"/>
        <v>0</v>
      </c>
      <c r="D1188" s="130">
        <f>+'Weekly OPIS Data'!D1048</f>
        <v>0</v>
      </c>
      <c r="N1188" s="130">
        <f t="shared" si="28"/>
        <v>0</v>
      </c>
      <c r="O1188" s="130">
        <f>+'Weekly OPIS Data'!F1048</f>
        <v>0</v>
      </c>
      <c r="P1188" s="130"/>
      <c r="Q1188" s="130"/>
    </row>
    <row r="1189" spans="1:17" x14ac:dyDescent="0.2">
      <c r="A1189" s="39"/>
      <c r="B1189" s="43">
        <v>46273</v>
      </c>
      <c r="C1189" s="130">
        <f t="shared" si="27"/>
        <v>0</v>
      </c>
      <c r="D1189" s="130">
        <f>+'Weekly OPIS Data'!D1049</f>
        <v>0</v>
      </c>
      <c r="N1189" s="130">
        <f t="shared" si="28"/>
        <v>0</v>
      </c>
      <c r="O1189" s="130">
        <f>+'Weekly OPIS Data'!F1049</f>
        <v>0</v>
      </c>
      <c r="P1189" s="130"/>
      <c r="Q1189" s="130"/>
    </row>
    <row r="1190" spans="1:17" x14ac:dyDescent="0.2">
      <c r="A1190" s="39"/>
      <c r="B1190" s="43">
        <v>46280</v>
      </c>
      <c r="C1190" s="130">
        <f t="shared" si="27"/>
        <v>0</v>
      </c>
      <c r="D1190" s="130">
        <f>+'Weekly OPIS Data'!D1050</f>
        <v>0</v>
      </c>
      <c r="N1190" s="130">
        <f t="shared" si="28"/>
        <v>0</v>
      </c>
      <c r="O1190" s="130">
        <f>+'Weekly OPIS Data'!F1050</f>
        <v>0</v>
      </c>
      <c r="P1190" s="130"/>
      <c r="Q1190" s="130"/>
    </row>
    <row r="1191" spans="1:17" x14ac:dyDescent="0.2">
      <c r="A1191" s="39"/>
      <c r="B1191" s="43">
        <v>46287</v>
      </c>
      <c r="C1191" s="130">
        <f t="shared" si="27"/>
        <v>0</v>
      </c>
      <c r="D1191" s="130">
        <f>+'Weekly OPIS Data'!D1051</f>
        <v>0</v>
      </c>
      <c r="N1191" s="130">
        <f t="shared" si="28"/>
        <v>0</v>
      </c>
      <c r="O1191" s="130">
        <f>+'Weekly OPIS Data'!F1051</f>
        <v>0</v>
      </c>
      <c r="P1191" s="130"/>
      <c r="Q1191" s="130"/>
    </row>
    <row r="1192" spans="1:17" x14ac:dyDescent="0.2">
      <c r="A1192" s="39"/>
      <c r="B1192" s="43">
        <v>46294</v>
      </c>
      <c r="C1192" s="130">
        <f t="shared" si="27"/>
        <v>0</v>
      </c>
      <c r="D1192" s="130">
        <f>+'Weekly OPIS Data'!D1052</f>
        <v>0</v>
      </c>
      <c r="N1192" s="130">
        <f t="shared" si="28"/>
        <v>0</v>
      </c>
      <c r="O1192" s="130">
        <f>+'Weekly OPIS Data'!F1052</f>
        <v>0</v>
      </c>
      <c r="P1192" s="130"/>
      <c r="Q1192" s="130"/>
    </row>
    <row r="1193" spans="1:17" x14ac:dyDescent="0.2">
      <c r="A1193" s="39"/>
      <c r="B1193" s="43">
        <v>46301</v>
      </c>
      <c r="C1193" s="130">
        <f t="shared" si="27"/>
        <v>0</v>
      </c>
      <c r="D1193" s="130">
        <f>+'Weekly OPIS Data'!D1053</f>
        <v>0</v>
      </c>
      <c r="N1193" s="130">
        <f t="shared" si="28"/>
        <v>0</v>
      </c>
      <c r="O1193" s="130">
        <f>+'Weekly OPIS Data'!F1053</f>
        <v>0</v>
      </c>
      <c r="P1193" s="130"/>
      <c r="Q1193" s="130"/>
    </row>
    <row r="1194" spans="1:17" x14ac:dyDescent="0.2">
      <c r="A1194" s="39"/>
      <c r="B1194" s="43">
        <v>46308</v>
      </c>
      <c r="C1194" s="130">
        <f t="shared" si="27"/>
        <v>0</v>
      </c>
      <c r="D1194" s="130">
        <f>+'Weekly OPIS Data'!D1054</f>
        <v>0</v>
      </c>
      <c r="N1194" s="130">
        <f t="shared" si="28"/>
        <v>0</v>
      </c>
      <c r="O1194" s="130">
        <f>+'Weekly OPIS Data'!F1054</f>
        <v>0</v>
      </c>
      <c r="P1194" s="130"/>
      <c r="Q1194" s="130"/>
    </row>
    <row r="1195" spans="1:17" x14ac:dyDescent="0.2">
      <c r="A1195" s="39"/>
      <c r="B1195" s="43">
        <v>46315</v>
      </c>
      <c r="C1195" s="130">
        <f t="shared" si="27"/>
        <v>0</v>
      </c>
      <c r="D1195" s="130">
        <f>+'Weekly OPIS Data'!D1055</f>
        <v>0</v>
      </c>
      <c r="N1195" s="130">
        <f t="shared" si="28"/>
        <v>0</v>
      </c>
      <c r="O1195" s="130">
        <f>+'Weekly OPIS Data'!F1055</f>
        <v>0</v>
      </c>
      <c r="P1195" s="130"/>
      <c r="Q1195" s="130"/>
    </row>
    <row r="1196" spans="1:17" x14ac:dyDescent="0.2">
      <c r="A1196" s="39"/>
      <c r="B1196" s="43">
        <v>46322</v>
      </c>
      <c r="C1196" s="130">
        <f t="shared" si="27"/>
        <v>0</v>
      </c>
      <c r="D1196" s="130">
        <f>+'Weekly OPIS Data'!D1056</f>
        <v>0</v>
      </c>
      <c r="N1196" s="130">
        <f t="shared" si="28"/>
        <v>0</v>
      </c>
      <c r="O1196" s="130">
        <f>+'Weekly OPIS Data'!F1056</f>
        <v>0</v>
      </c>
      <c r="P1196" s="130"/>
      <c r="Q1196" s="130"/>
    </row>
    <row r="1197" spans="1:17" x14ac:dyDescent="0.2">
      <c r="A1197" s="39"/>
      <c r="B1197" s="43">
        <v>46329</v>
      </c>
      <c r="C1197" s="130">
        <f t="shared" si="27"/>
        <v>0</v>
      </c>
      <c r="D1197" s="130">
        <f>+'Weekly OPIS Data'!D1057</f>
        <v>0</v>
      </c>
      <c r="N1197" s="130">
        <f t="shared" si="28"/>
        <v>0</v>
      </c>
      <c r="O1197" s="130">
        <f>+'Weekly OPIS Data'!F1057</f>
        <v>0</v>
      </c>
      <c r="P1197" s="130"/>
      <c r="Q1197" s="130"/>
    </row>
    <row r="1198" spans="1:17" x14ac:dyDescent="0.2">
      <c r="A1198" s="39"/>
      <c r="B1198" s="43">
        <v>46336</v>
      </c>
      <c r="C1198" s="130">
        <f t="shared" si="27"/>
        <v>0</v>
      </c>
      <c r="D1198" s="130">
        <f>+'Weekly OPIS Data'!D1058</f>
        <v>0</v>
      </c>
      <c r="N1198" s="130">
        <f t="shared" si="28"/>
        <v>0</v>
      </c>
      <c r="O1198" s="130">
        <f>+'Weekly OPIS Data'!F1058</f>
        <v>0</v>
      </c>
      <c r="P1198" s="130"/>
      <c r="Q1198" s="130"/>
    </row>
    <row r="1199" spans="1:17" x14ac:dyDescent="0.2">
      <c r="A1199" s="39"/>
      <c r="B1199" s="43">
        <v>46343</v>
      </c>
      <c r="C1199" s="130">
        <f t="shared" si="27"/>
        <v>0</v>
      </c>
      <c r="D1199" s="130">
        <f>+'Weekly OPIS Data'!D1059</f>
        <v>0</v>
      </c>
      <c r="N1199" s="130">
        <f t="shared" si="28"/>
        <v>0</v>
      </c>
      <c r="O1199" s="130">
        <f>+'Weekly OPIS Data'!F1059</f>
        <v>0</v>
      </c>
      <c r="P1199" s="130"/>
      <c r="Q1199" s="130"/>
    </row>
    <row r="1200" spans="1:17" x14ac:dyDescent="0.2">
      <c r="A1200" s="39"/>
      <c r="B1200" s="43">
        <v>46350</v>
      </c>
      <c r="C1200" s="130">
        <f t="shared" si="27"/>
        <v>0</v>
      </c>
      <c r="D1200" s="130">
        <f>+'Weekly OPIS Data'!D1060</f>
        <v>0</v>
      </c>
      <c r="N1200" s="130">
        <f t="shared" si="28"/>
        <v>0</v>
      </c>
      <c r="O1200" s="130">
        <f>+'Weekly OPIS Data'!F1060</f>
        <v>0</v>
      </c>
      <c r="P1200" s="130"/>
      <c r="Q1200" s="130"/>
    </row>
    <row r="1201" spans="1:17" x14ac:dyDescent="0.2">
      <c r="A1201" s="39"/>
      <c r="B1201" s="43">
        <v>46357</v>
      </c>
      <c r="C1201" s="130">
        <f t="shared" si="27"/>
        <v>0</v>
      </c>
      <c r="D1201" s="130">
        <f>+'Weekly OPIS Data'!D1061</f>
        <v>0</v>
      </c>
      <c r="N1201" s="130">
        <f t="shared" si="28"/>
        <v>0</v>
      </c>
      <c r="O1201" s="130">
        <f>+'Weekly OPIS Data'!F1061</f>
        <v>0</v>
      </c>
      <c r="P1201" s="130"/>
      <c r="Q1201" s="130"/>
    </row>
    <row r="1202" spans="1:17" x14ac:dyDescent="0.2">
      <c r="A1202" s="39"/>
      <c r="B1202" s="43">
        <v>46364</v>
      </c>
      <c r="C1202" s="130">
        <f t="shared" si="27"/>
        <v>0</v>
      </c>
      <c r="D1202" s="130">
        <f>+'Weekly OPIS Data'!D1062</f>
        <v>0</v>
      </c>
      <c r="N1202" s="130">
        <f t="shared" si="28"/>
        <v>0</v>
      </c>
      <c r="O1202" s="130">
        <f>+'Weekly OPIS Data'!F1062</f>
        <v>0</v>
      </c>
      <c r="P1202" s="130"/>
      <c r="Q1202" s="130"/>
    </row>
    <row r="1203" spans="1:17" x14ac:dyDescent="0.2">
      <c r="A1203" s="39"/>
      <c r="B1203" s="43">
        <v>46371</v>
      </c>
      <c r="C1203" s="130">
        <f t="shared" si="27"/>
        <v>0</v>
      </c>
      <c r="D1203" s="130">
        <f>+'Weekly OPIS Data'!D1063</f>
        <v>0</v>
      </c>
      <c r="N1203" s="130">
        <f t="shared" si="28"/>
        <v>0</v>
      </c>
      <c r="O1203" s="130">
        <f>+'Weekly OPIS Data'!F1063</f>
        <v>0</v>
      </c>
      <c r="P1203" s="130"/>
      <c r="Q1203" s="130"/>
    </row>
    <row r="1204" spans="1:17" x14ac:dyDescent="0.2">
      <c r="A1204" s="39"/>
      <c r="B1204" s="43">
        <v>46378</v>
      </c>
      <c r="C1204" s="130">
        <f t="shared" si="27"/>
        <v>0</v>
      </c>
      <c r="D1204" s="130">
        <f>+'Weekly OPIS Data'!D1064</f>
        <v>0</v>
      </c>
      <c r="N1204" s="130">
        <f t="shared" si="28"/>
        <v>0</v>
      </c>
      <c r="O1204" s="130">
        <f>+'Weekly OPIS Data'!F1064</f>
        <v>0</v>
      </c>
      <c r="P1204" s="130"/>
      <c r="Q1204" s="130"/>
    </row>
    <row r="1205" spans="1:17" x14ac:dyDescent="0.2">
      <c r="A1205" s="39"/>
      <c r="B1205" s="43">
        <v>46385</v>
      </c>
      <c r="C1205" s="130">
        <f t="shared" si="27"/>
        <v>0</v>
      </c>
      <c r="D1205" s="130">
        <f>+'Weekly OPIS Data'!D1065</f>
        <v>0</v>
      </c>
      <c r="N1205" s="130">
        <f t="shared" si="28"/>
        <v>0</v>
      </c>
      <c r="O1205" s="130">
        <f>+'Weekly OPIS Data'!F1065</f>
        <v>0</v>
      </c>
      <c r="P1205" s="130"/>
      <c r="Q1205" s="130"/>
    </row>
    <row r="1206" spans="1:17" x14ac:dyDescent="0.2">
      <c r="A1206" s="39"/>
      <c r="B1206" s="43">
        <v>46392</v>
      </c>
      <c r="C1206" s="130">
        <f t="shared" si="27"/>
        <v>0</v>
      </c>
      <c r="D1206" s="130">
        <f>+'Weekly OPIS Data'!D1066</f>
        <v>0</v>
      </c>
      <c r="N1206" s="130">
        <f t="shared" si="28"/>
        <v>0</v>
      </c>
      <c r="O1206" s="130">
        <f>+'Weekly OPIS Data'!F1066</f>
        <v>0</v>
      </c>
      <c r="P1206" s="130"/>
      <c r="Q1206" s="130"/>
    </row>
    <row r="1207" spans="1:17" x14ac:dyDescent="0.2">
      <c r="A1207" s="39"/>
      <c r="B1207" s="43">
        <v>46399</v>
      </c>
      <c r="C1207" s="130">
        <f t="shared" si="27"/>
        <v>0</v>
      </c>
      <c r="D1207" s="130">
        <f>+'Weekly OPIS Data'!D1067</f>
        <v>0</v>
      </c>
      <c r="N1207" s="130">
        <f t="shared" si="28"/>
        <v>0</v>
      </c>
      <c r="O1207" s="130">
        <f>+'Weekly OPIS Data'!F1067</f>
        <v>0</v>
      </c>
      <c r="P1207" s="130"/>
      <c r="Q1207" s="130"/>
    </row>
    <row r="1208" spans="1:17" x14ac:dyDescent="0.2">
      <c r="A1208" s="39"/>
      <c r="B1208" s="43">
        <v>46406</v>
      </c>
      <c r="C1208" s="130">
        <f t="shared" si="27"/>
        <v>0</v>
      </c>
      <c r="D1208" s="130">
        <f>+'Weekly OPIS Data'!D1068</f>
        <v>0</v>
      </c>
      <c r="N1208" s="130">
        <f t="shared" si="28"/>
        <v>0</v>
      </c>
      <c r="O1208" s="130">
        <f>+'Weekly OPIS Data'!F1068</f>
        <v>0</v>
      </c>
      <c r="P1208" s="130"/>
      <c r="Q1208" s="130"/>
    </row>
    <row r="1209" spans="1:17" x14ac:dyDescent="0.2">
      <c r="A1209" s="39"/>
      <c r="B1209" s="43">
        <v>46413</v>
      </c>
      <c r="C1209" s="130">
        <f t="shared" ref="C1209:C1272" si="29">D1209</f>
        <v>0</v>
      </c>
      <c r="D1209" s="130">
        <f>+'Weekly OPIS Data'!D1069</f>
        <v>0</v>
      </c>
      <c r="N1209" s="130">
        <f t="shared" ref="N1209:N1272" si="30">O1209</f>
        <v>0</v>
      </c>
      <c r="O1209" s="130">
        <f>+'Weekly OPIS Data'!F1069</f>
        <v>0</v>
      </c>
      <c r="P1209" s="130"/>
      <c r="Q1209" s="130"/>
    </row>
    <row r="1210" spans="1:17" x14ac:dyDescent="0.2">
      <c r="A1210" s="39"/>
      <c r="B1210" s="43">
        <v>46420</v>
      </c>
      <c r="C1210" s="130">
        <f t="shared" si="29"/>
        <v>0</v>
      </c>
      <c r="D1210" s="130">
        <f>+'Weekly OPIS Data'!D1070</f>
        <v>0</v>
      </c>
      <c r="N1210" s="130">
        <f t="shared" si="30"/>
        <v>0</v>
      </c>
      <c r="O1210" s="130">
        <f>+'Weekly OPIS Data'!F1070</f>
        <v>0</v>
      </c>
      <c r="P1210" s="130"/>
      <c r="Q1210" s="130"/>
    </row>
    <row r="1211" spans="1:17" x14ac:dyDescent="0.2">
      <c r="A1211" s="39"/>
      <c r="B1211" s="43">
        <v>46427</v>
      </c>
      <c r="C1211" s="130">
        <f t="shared" si="29"/>
        <v>0</v>
      </c>
      <c r="D1211" s="130">
        <f>+'Weekly OPIS Data'!D1071</f>
        <v>0</v>
      </c>
      <c r="N1211" s="130">
        <f t="shared" si="30"/>
        <v>0</v>
      </c>
      <c r="O1211" s="130">
        <f>+'Weekly OPIS Data'!F1071</f>
        <v>0</v>
      </c>
      <c r="P1211" s="130"/>
      <c r="Q1211" s="130"/>
    </row>
    <row r="1212" spans="1:17" x14ac:dyDescent="0.2">
      <c r="A1212" s="39"/>
      <c r="B1212" s="43">
        <v>46434</v>
      </c>
      <c r="C1212" s="130">
        <f t="shared" si="29"/>
        <v>0</v>
      </c>
      <c r="D1212" s="130">
        <f>+'Weekly OPIS Data'!D1072</f>
        <v>0</v>
      </c>
      <c r="N1212" s="130">
        <f t="shared" si="30"/>
        <v>0</v>
      </c>
      <c r="O1212" s="130">
        <f>+'Weekly OPIS Data'!F1072</f>
        <v>0</v>
      </c>
      <c r="P1212" s="130"/>
      <c r="Q1212" s="130"/>
    </row>
    <row r="1213" spans="1:17" x14ac:dyDescent="0.2">
      <c r="A1213" s="39"/>
      <c r="B1213" s="43">
        <v>46441</v>
      </c>
      <c r="C1213" s="130">
        <f t="shared" si="29"/>
        <v>0</v>
      </c>
      <c r="D1213" s="130">
        <f>+'Weekly OPIS Data'!D1073</f>
        <v>0</v>
      </c>
      <c r="N1213" s="130">
        <f t="shared" si="30"/>
        <v>0</v>
      </c>
      <c r="O1213" s="130">
        <f>+'Weekly OPIS Data'!F1073</f>
        <v>0</v>
      </c>
      <c r="P1213" s="130"/>
      <c r="Q1213" s="130"/>
    </row>
    <row r="1214" spans="1:17" x14ac:dyDescent="0.2">
      <c r="A1214" s="39"/>
      <c r="B1214" s="43">
        <v>46448</v>
      </c>
      <c r="C1214" s="130">
        <f t="shared" si="29"/>
        <v>0</v>
      </c>
      <c r="D1214" s="130">
        <f>+'Weekly OPIS Data'!D1074</f>
        <v>0</v>
      </c>
      <c r="N1214" s="130">
        <f t="shared" si="30"/>
        <v>0</v>
      </c>
      <c r="O1214" s="130">
        <f>+'Weekly OPIS Data'!F1074</f>
        <v>0</v>
      </c>
      <c r="P1214" s="130"/>
      <c r="Q1214" s="130"/>
    </row>
    <row r="1215" spans="1:17" x14ac:dyDescent="0.2">
      <c r="A1215" s="39"/>
      <c r="B1215" s="43">
        <v>46455</v>
      </c>
      <c r="C1215" s="130">
        <f t="shared" si="29"/>
        <v>0</v>
      </c>
      <c r="D1215" s="130">
        <f>+'Weekly OPIS Data'!D1075</f>
        <v>0</v>
      </c>
      <c r="N1215" s="130">
        <f t="shared" si="30"/>
        <v>0</v>
      </c>
      <c r="O1215" s="130">
        <f>+'Weekly OPIS Data'!F1075</f>
        <v>0</v>
      </c>
      <c r="P1215" s="130"/>
      <c r="Q1215" s="130"/>
    </row>
    <row r="1216" spans="1:17" x14ac:dyDescent="0.2">
      <c r="A1216" s="39"/>
      <c r="B1216" s="43">
        <v>46462</v>
      </c>
      <c r="C1216" s="130">
        <f t="shared" si="29"/>
        <v>0</v>
      </c>
      <c r="D1216" s="130">
        <f>+'Weekly OPIS Data'!D1076</f>
        <v>0</v>
      </c>
      <c r="N1216" s="130">
        <f t="shared" si="30"/>
        <v>0</v>
      </c>
      <c r="O1216" s="130">
        <f>+'Weekly OPIS Data'!F1076</f>
        <v>0</v>
      </c>
      <c r="P1216" s="130"/>
      <c r="Q1216" s="130"/>
    </row>
    <row r="1217" spans="1:17" x14ac:dyDescent="0.2">
      <c r="A1217" s="39"/>
      <c r="B1217" s="43">
        <v>46469</v>
      </c>
      <c r="C1217" s="130">
        <f t="shared" si="29"/>
        <v>0</v>
      </c>
      <c r="D1217" s="130">
        <f>+'Weekly OPIS Data'!D1077</f>
        <v>0</v>
      </c>
      <c r="N1217" s="130">
        <f t="shared" si="30"/>
        <v>0</v>
      </c>
      <c r="O1217" s="130">
        <f>+'Weekly OPIS Data'!F1077</f>
        <v>0</v>
      </c>
      <c r="P1217" s="130"/>
      <c r="Q1217" s="130"/>
    </row>
    <row r="1218" spans="1:17" x14ac:dyDescent="0.2">
      <c r="A1218" s="39"/>
      <c r="B1218" s="43">
        <v>46476</v>
      </c>
      <c r="C1218" s="130">
        <f t="shared" si="29"/>
        <v>0</v>
      </c>
      <c r="D1218" s="130">
        <f>+'Weekly OPIS Data'!D1078</f>
        <v>0</v>
      </c>
      <c r="N1218" s="130">
        <f t="shared" si="30"/>
        <v>0</v>
      </c>
      <c r="O1218" s="130">
        <f>+'Weekly OPIS Data'!F1078</f>
        <v>0</v>
      </c>
      <c r="P1218" s="130"/>
      <c r="Q1218" s="130"/>
    </row>
    <row r="1219" spans="1:17" x14ac:dyDescent="0.2">
      <c r="A1219" s="39"/>
      <c r="B1219" s="43">
        <v>46483</v>
      </c>
      <c r="C1219" s="130">
        <f t="shared" si="29"/>
        <v>0</v>
      </c>
      <c r="D1219" s="130">
        <f>+'Weekly OPIS Data'!D1079</f>
        <v>0</v>
      </c>
      <c r="N1219" s="130">
        <f t="shared" si="30"/>
        <v>0</v>
      </c>
      <c r="O1219" s="130">
        <f>+'Weekly OPIS Data'!F1079</f>
        <v>0</v>
      </c>
      <c r="P1219" s="130"/>
      <c r="Q1219" s="130"/>
    </row>
    <row r="1220" spans="1:17" x14ac:dyDescent="0.2">
      <c r="A1220" s="39"/>
      <c r="B1220" s="43">
        <v>46490</v>
      </c>
      <c r="C1220" s="130">
        <f t="shared" si="29"/>
        <v>0</v>
      </c>
      <c r="D1220" s="130">
        <f>+'Weekly OPIS Data'!D1080</f>
        <v>0</v>
      </c>
      <c r="N1220" s="130">
        <f t="shared" si="30"/>
        <v>0</v>
      </c>
      <c r="O1220" s="130">
        <f>+'Weekly OPIS Data'!F1080</f>
        <v>0</v>
      </c>
      <c r="P1220" s="130"/>
      <c r="Q1220" s="130"/>
    </row>
    <row r="1221" spans="1:17" x14ac:dyDescent="0.2">
      <c r="A1221" s="39"/>
      <c r="B1221" s="43">
        <v>46497</v>
      </c>
      <c r="C1221" s="130">
        <f t="shared" si="29"/>
        <v>0</v>
      </c>
      <c r="D1221" s="130">
        <f>+'Weekly OPIS Data'!D1081</f>
        <v>0</v>
      </c>
      <c r="N1221" s="130">
        <f t="shared" si="30"/>
        <v>0</v>
      </c>
      <c r="O1221" s="130">
        <f>+'Weekly OPIS Data'!F1081</f>
        <v>0</v>
      </c>
      <c r="P1221" s="130"/>
      <c r="Q1221" s="130"/>
    </row>
    <row r="1222" spans="1:17" x14ac:dyDescent="0.2">
      <c r="A1222" s="39"/>
      <c r="B1222" s="43">
        <v>46504</v>
      </c>
      <c r="C1222" s="130">
        <f t="shared" si="29"/>
        <v>0</v>
      </c>
      <c r="D1222" s="130">
        <f>+'Weekly OPIS Data'!D1082</f>
        <v>0</v>
      </c>
      <c r="N1222" s="130">
        <f t="shared" si="30"/>
        <v>0</v>
      </c>
      <c r="O1222" s="130">
        <f>+'Weekly OPIS Data'!F1082</f>
        <v>0</v>
      </c>
      <c r="P1222" s="130"/>
      <c r="Q1222" s="130"/>
    </row>
    <row r="1223" spans="1:17" x14ac:dyDescent="0.2">
      <c r="A1223" s="39"/>
      <c r="B1223" s="43">
        <v>46511</v>
      </c>
      <c r="C1223" s="130">
        <f t="shared" si="29"/>
        <v>0</v>
      </c>
      <c r="D1223" s="130">
        <f>+'Weekly OPIS Data'!D1083</f>
        <v>0</v>
      </c>
      <c r="N1223" s="130">
        <f t="shared" si="30"/>
        <v>0</v>
      </c>
      <c r="O1223" s="130">
        <f>+'Weekly OPIS Data'!F1083</f>
        <v>0</v>
      </c>
      <c r="P1223" s="130"/>
      <c r="Q1223" s="130"/>
    </row>
    <row r="1224" spans="1:17" x14ac:dyDescent="0.2">
      <c r="A1224" s="39"/>
      <c r="B1224" s="43">
        <v>46518</v>
      </c>
      <c r="C1224" s="130">
        <f t="shared" si="29"/>
        <v>0</v>
      </c>
      <c r="D1224" s="130">
        <f>+'Weekly OPIS Data'!D1084</f>
        <v>0</v>
      </c>
      <c r="N1224" s="130">
        <f t="shared" si="30"/>
        <v>0</v>
      </c>
      <c r="O1224" s="130">
        <f>+'Weekly OPIS Data'!F1084</f>
        <v>0</v>
      </c>
      <c r="P1224" s="130"/>
      <c r="Q1224" s="130"/>
    </row>
    <row r="1225" spans="1:17" x14ac:dyDescent="0.2">
      <c r="A1225" s="39"/>
      <c r="B1225" s="43">
        <v>46525</v>
      </c>
      <c r="C1225" s="130">
        <f t="shared" si="29"/>
        <v>0</v>
      </c>
      <c r="D1225" s="130">
        <f>+'Weekly OPIS Data'!D1085</f>
        <v>0</v>
      </c>
      <c r="N1225" s="130">
        <f t="shared" si="30"/>
        <v>0</v>
      </c>
      <c r="O1225" s="130">
        <f>+'Weekly OPIS Data'!F1085</f>
        <v>0</v>
      </c>
      <c r="P1225" s="130"/>
      <c r="Q1225" s="130"/>
    </row>
    <row r="1226" spans="1:17" x14ac:dyDescent="0.2">
      <c r="A1226" s="39"/>
      <c r="B1226" s="43">
        <v>46532</v>
      </c>
      <c r="C1226" s="130">
        <f t="shared" si="29"/>
        <v>0</v>
      </c>
      <c r="D1226" s="130">
        <f>+'Weekly OPIS Data'!D1086</f>
        <v>0</v>
      </c>
      <c r="N1226" s="130">
        <f t="shared" si="30"/>
        <v>0</v>
      </c>
      <c r="O1226" s="130">
        <f>+'Weekly OPIS Data'!F1086</f>
        <v>0</v>
      </c>
      <c r="P1226" s="130"/>
      <c r="Q1226" s="130"/>
    </row>
    <row r="1227" spans="1:17" x14ac:dyDescent="0.2">
      <c r="A1227" s="39"/>
      <c r="B1227" s="43">
        <v>46539</v>
      </c>
      <c r="C1227" s="130">
        <f t="shared" si="29"/>
        <v>0</v>
      </c>
      <c r="D1227" s="130">
        <f>+'Weekly OPIS Data'!D1087</f>
        <v>0</v>
      </c>
      <c r="N1227" s="130">
        <f t="shared" si="30"/>
        <v>0</v>
      </c>
      <c r="O1227" s="130">
        <f>+'Weekly OPIS Data'!F1087</f>
        <v>0</v>
      </c>
      <c r="P1227" s="130"/>
      <c r="Q1227" s="130"/>
    </row>
    <row r="1228" spans="1:17" x14ac:dyDescent="0.2">
      <c r="A1228" s="39"/>
      <c r="B1228" s="43">
        <v>46546</v>
      </c>
      <c r="C1228" s="130">
        <f t="shared" si="29"/>
        <v>0</v>
      </c>
      <c r="D1228" s="130">
        <f>+'Weekly OPIS Data'!D1088</f>
        <v>0</v>
      </c>
      <c r="N1228" s="130">
        <f t="shared" si="30"/>
        <v>0</v>
      </c>
      <c r="O1228" s="130">
        <f>+'Weekly OPIS Data'!F1088</f>
        <v>0</v>
      </c>
      <c r="P1228" s="130"/>
      <c r="Q1228" s="130"/>
    </row>
    <row r="1229" spans="1:17" x14ac:dyDescent="0.2">
      <c r="A1229" s="39"/>
      <c r="B1229" s="43">
        <v>46553</v>
      </c>
      <c r="C1229" s="130">
        <f t="shared" si="29"/>
        <v>0</v>
      </c>
      <c r="D1229" s="130">
        <f>+'Weekly OPIS Data'!D1089</f>
        <v>0</v>
      </c>
      <c r="N1229" s="130">
        <f t="shared" si="30"/>
        <v>0</v>
      </c>
      <c r="O1229" s="130">
        <f>+'Weekly OPIS Data'!F1089</f>
        <v>0</v>
      </c>
      <c r="P1229" s="130"/>
      <c r="Q1229" s="130"/>
    </row>
    <row r="1230" spans="1:17" x14ac:dyDescent="0.2">
      <c r="A1230" s="39"/>
      <c r="B1230" s="43">
        <v>46560</v>
      </c>
      <c r="C1230" s="130">
        <f t="shared" si="29"/>
        <v>0</v>
      </c>
      <c r="D1230" s="130">
        <f>+'Weekly OPIS Data'!D1090</f>
        <v>0</v>
      </c>
      <c r="N1230" s="130">
        <f t="shared" si="30"/>
        <v>0</v>
      </c>
      <c r="O1230" s="130">
        <f>+'Weekly OPIS Data'!F1090</f>
        <v>0</v>
      </c>
      <c r="P1230" s="130"/>
      <c r="Q1230" s="130"/>
    </row>
    <row r="1231" spans="1:17" x14ac:dyDescent="0.2">
      <c r="A1231" s="39"/>
      <c r="B1231" s="43">
        <v>46567</v>
      </c>
      <c r="C1231" s="130">
        <f t="shared" si="29"/>
        <v>0</v>
      </c>
      <c r="D1231" s="130">
        <f>+'Weekly OPIS Data'!D1091</f>
        <v>0</v>
      </c>
      <c r="N1231" s="130">
        <f t="shared" si="30"/>
        <v>0</v>
      </c>
      <c r="O1231" s="130">
        <f>+'Weekly OPIS Data'!F1091</f>
        <v>0</v>
      </c>
      <c r="P1231" s="130"/>
      <c r="Q1231" s="130"/>
    </row>
    <row r="1232" spans="1:17" x14ac:dyDescent="0.2">
      <c r="A1232" s="39"/>
      <c r="B1232" s="43">
        <v>46574</v>
      </c>
      <c r="C1232" s="130">
        <f t="shared" si="29"/>
        <v>0</v>
      </c>
      <c r="D1232" s="130">
        <f>+'Weekly OPIS Data'!D1092</f>
        <v>0</v>
      </c>
      <c r="N1232" s="130">
        <f t="shared" si="30"/>
        <v>0</v>
      </c>
      <c r="O1232" s="130">
        <f>+'Weekly OPIS Data'!F1092</f>
        <v>0</v>
      </c>
      <c r="P1232" s="130"/>
      <c r="Q1232" s="130"/>
    </row>
    <row r="1233" spans="1:17" x14ac:dyDescent="0.2">
      <c r="A1233" s="39"/>
      <c r="B1233" s="43">
        <v>46581</v>
      </c>
      <c r="C1233" s="130">
        <f t="shared" si="29"/>
        <v>0</v>
      </c>
      <c r="D1233" s="130">
        <f>+'Weekly OPIS Data'!D1093</f>
        <v>0</v>
      </c>
      <c r="N1233" s="130">
        <f t="shared" si="30"/>
        <v>0</v>
      </c>
      <c r="O1233" s="130">
        <f>+'Weekly OPIS Data'!F1093</f>
        <v>0</v>
      </c>
      <c r="P1233" s="130"/>
      <c r="Q1233" s="130"/>
    </row>
    <row r="1234" spans="1:17" x14ac:dyDescent="0.2">
      <c r="A1234" s="39"/>
      <c r="B1234" s="43">
        <v>46588</v>
      </c>
      <c r="C1234" s="130">
        <f t="shared" si="29"/>
        <v>0</v>
      </c>
      <c r="D1234" s="130">
        <f>+'Weekly OPIS Data'!D1094</f>
        <v>0</v>
      </c>
      <c r="N1234" s="130">
        <f t="shared" si="30"/>
        <v>0</v>
      </c>
      <c r="O1234" s="130">
        <f>+'Weekly OPIS Data'!F1094</f>
        <v>0</v>
      </c>
      <c r="P1234" s="130"/>
      <c r="Q1234" s="130"/>
    </row>
    <row r="1235" spans="1:17" x14ac:dyDescent="0.2">
      <c r="A1235" s="39"/>
      <c r="B1235" s="43">
        <v>46595</v>
      </c>
      <c r="C1235" s="130">
        <f t="shared" si="29"/>
        <v>0</v>
      </c>
      <c r="D1235" s="130">
        <f>+'Weekly OPIS Data'!D1095</f>
        <v>0</v>
      </c>
      <c r="N1235" s="130">
        <f t="shared" si="30"/>
        <v>0</v>
      </c>
      <c r="O1235" s="130">
        <f>+'Weekly OPIS Data'!F1095</f>
        <v>0</v>
      </c>
      <c r="P1235" s="130"/>
      <c r="Q1235" s="130"/>
    </row>
    <row r="1236" spans="1:17" x14ac:dyDescent="0.2">
      <c r="A1236" s="39"/>
      <c r="B1236" s="43">
        <v>46602</v>
      </c>
      <c r="C1236" s="130">
        <f t="shared" si="29"/>
        <v>0</v>
      </c>
      <c r="D1236" s="130">
        <f>+'Weekly OPIS Data'!D1096</f>
        <v>0</v>
      </c>
      <c r="N1236" s="130">
        <f t="shared" si="30"/>
        <v>0</v>
      </c>
      <c r="O1236" s="130">
        <f>+'Weekly OPIS Data'!F1096</f>
        <v>0</v>
      </c>
      <c r="P1236" s="130"/>
      <c r="Q1236" s="130"/>
    </row>
    <row r="1237" spans="1:17" x14ac:dyDescent="0.2">
      <c r="A1237" s="39"/>
      <c r="B1237" s="43">
        <v>46609</v>
      </c>
      <c r="C1237" s="130">
        <f t="shared" si="29"/>
        <v>0</v>
      </c>
      <c r="D1237" s="130">
        <f>+'Weekly OPIS Data'!D1097</f>
        <v>0</v>
      </c>
      <c r="N1237" s="130">
        <f t="shared" si="30"/>
        <v>0</v>
      </c>
      <c r="O1237" s="130">
        <f>+'Weekly OPIS Data'!F1097</f>
        <v>0</v>
      </c>
      <c r="P1237" s="130"/>
      <c r="Q1237" s="130"/>
    </row>
    <row r="1238" spans="1:17" x14ac:dyDescent="0.2">
      <c r="A1238" s="39"/>
      <c r="B1238" s="43">
        <v>46616</v>
      </c>
      <c r="C1238" s="130">
        <f t="shared" si="29"/>
        <v>0</v>
      </c>
      <c r="D1238" s="130">
        <f>+'Weekly OPIS Data'!D1098</f>
        <v>0</v>
      </c>
      <c r="N1238" s="130">
        <f t="shared" si="30"/>
        <v>0</v>
      </c>
      <c r="O1238" s="130">
        <f>+'Weekly OPIS Data'!F1098</f>
        <v>0</v>
      </c>
      <c r="P1238" s="130"/>
      <c r="Q1238" s="130"/>
    </row>
    <row r="1239" spans="1:17" x14ac:dyDescent="0.2">
      <c r="A1239" s="39"/>
      <c r="B1239" s="43">
        <v>46623</v>
      </c>
      <c r="C1239" s="130">
        <f t="shared" si="29"/>
        <v>0</v>
      </c>
      <c r="D1239" s="130">
        <f>+'Weekly OPIS Data'!D1099</f>
        <v>0</v>
      </c>
      <c r="N1239" s="130">
        <f t="shared" si="30"/>
        <v>0</v>
      </c>
      <c r="O1239" s="130">
        <f>+'Weekly OPIS Data'!F1099</f>
        <v>0</v>
      </c>
      <c r="P1239" s="130"/>
      <c r="Q1239" s="130"/>
    </row>
    <row r="1240" spans="1:17" x14ac:dyDescent="0.2">
      <c r="A1240" s="39"/>
      <c r="B1240" s="43">
        <v>46630</v>
      </c>
      <c r="C1240" s="130">
        <f t="shared" si="29"/>
        <v>0</v>
      </c>
      <c r="D1240" s="130">
        <f>+'Weekly OPIS Data'!D1100</f>
        <v>0</v>
      </c>
      <c r="N1240" s="130">
        <f t="shared" si="30"/>
        <v>0</v>
      </c>
      <c r="O1240" s="130">
        <f>+'Weekly OPIS Data'!F1100</f>
        <v>0</v>
      </c>
      <c r="P1240" s="130"/>
      <c r="Q1240" s="130"/>
    </row>
    <row r="1241" spans="1:17" x14ac:dyDescent="0.2">
      <c r="A1241" s="39"/>
      <c r="B1241" s="43">
        <v>46637</v>
      </c>
      <c r="C1241" s="130">
        <f t="shared" si="29"/>
        <v>0</v>
      </c>
      <c r="D1241" s="130">
        <f>+'Weekly OPIS Data'!D1101</f>
        <v>0</v>
      </c>
      <c r="N1241" s="130">
        <f t="shared" si="30"/>
        <v>0</v>
      </c>
      <c r="O1241" s="130">
        <f>+'Weekly OPIS Data'!F1101</f>
        <v>0</v>
      </c>
      <c r="P1241" s="130"/>
      <c r="Q1241" s="130"/>
    </row>
    <row r="1242" spans="1:17" x14ac:dyDescent="0.2">
      <c r="A1242" s="39"/>
      <c r="B1242" s="43">
        <v>46644</v>
      </c>
      <c r="C1242" s="130">
        <f t="shared" si="29"/>
        <v>0</v>
      </c>
      <c r="D1242" s="130">
        <f>+'Weekly OPIS Data'!D1102</f>
        <v>0</v>
      </c>
      <c r="N1242" s="130">
        <f t="shared" si="30"/>
        <v>0</v>
      </c>
      <c r="O1242" s="130">
        <f>+'Weekly OPIS Data'!F1102</f>
        <v>0</v>
      </c>
      <c r="P1242" s="130"/>
      <c r="Q1242" s="130"/>
    </row>
    <row r="1243" spans="1:17" x14ac:dyDescent="0.2">
      <c r="A1243" s="39"/>
      <c r="B1243" s="43">
        <v>46651</v>
      </c>
      <c r="C1243" s="130">
        <f t="shared" si="29"/>
        <v>0</v>
      </c>
      <c r="D1243" s="130">
        <f>+'Weekly OPIS Data'!D1103</f>
        <v>0</v>
      </c>
      <c r="N1243" s="130">
        <f t="shared" si="30"/>
        <v>0</v>
      </c>
      <c r="O1243" s="130">
        <f>+'Weekly OPIS Data'!F1103</f>
        <v>0</v>
      </c>
      <c r="P1243" s="130"/>
      <c r="Q1243" s="130"/>
    </row>
    <row r="1244" spans="1:17" x14ac:dyDescent="0.2">
      <c r="A1244" s="39"/>
      <c r="B1244" s="43">
        <v>46658</v>
      </c>
      <c r="C1244" s="130">
        <f t="shared" si="29"/>
        <v>0</v>
      </c>
      <c r="D1244" s="130">
        <f>+'Weekly OPIS Data'!D1104</f>
        <v>0</v>
      </c>
      <c r="N1244" s="130">
        <f t="shared" si="30"/>
        <v>0</v>
      </c>
      <c r="O1244" s="130">
        <f>+'Weekly OPIS Data'!F1104</f>
        <v>0</v>
      </c>
      <c r="P1244" s="130"/>
      <c r="Q1244" s="130"/>
    </row>
    <row r="1245" spans="1:17" x14ac:dyDescent="0.2">
      <c r="A1245" s="39"/>
      <c r="B1245" s="43">
        <v>46665</v>
      </c>
      <c r="C1245" s="130">
        <f t="shared" si="29"/>
        <v>0</v>
      </c>
      <c r="D1245" s="130">
        <f>+'Weekly OPIS Data'!D1105</f>
        <v>0</v>
      </c>
      <c r="N1245" s="130">
        <f t="shared" si="30"/>
        <v>0</v>
      </c>
      <c r="O1245" s="130">
        <f>+'Weekly OPIS Data'!F1105</f>
        <v>0</v>
      </c>
      <c r="P1245" s="130"/>
      <c r="Q1245" s="130"/>
    </row>
    <row r="1246" spans="1:17" x14ac:dyDescent="0.2">
      <c r="A1246" s="39"/>
      <c r="B1246" s="43">
        <v>46672</v>
      </c>
      <c r="C1246" s="130">
        <f t="shared" si="29"/>
        <v>0</v>
      </c>
      <c r="D1246" s="130">
        <f>+'Weekly OPIS Data'!D1106</f>
        <v>0</v>
      </c>
      <c r="N1246" s="130">
        <f t="shared" si="30"/>
        <v>0</v>
      </c>
      <c r="O1246" s="130">
        <f>+'Weekly OPIS Data'!F1106</f>
        <v>0</v>
      </c>
      <c r="P1246" s="130"/>
      <c r="Q1246" s="130"/>
    </row>
    <row r="1247" spans="1:17" x14ac:dyDescent="0.2">
      <c r="A1247" s="39"/>
      <c r="B1247" s="43">
        <v>46679</v>
      </c>
      <c r="C1247" s="130">
        <f t="shared" si="29"/>
        <v>0</v>
      </c>
      <c r="D1247" s="130">
        <f>+'Weekly OPIS Data'!D1107</f>
        <v>0</v>
      </c>
      <c r="N1247" s="130">
        <f t="shared" si="30"/>
        <v>0</v>
      </c>
      <c r="O1247" s="130">
        <f>+'Weekly OPIS Data'!F1107</f>
        <v>0</v>
      </c>
      <c r="P1247" s="130"/>
      <c r="Q1247" s="130"/>
    </row>
    <row r="1248" spans="1:17" x14ac:dyDescent="0.2">
      <c r="A1248" s="39"/>
      <c r="B1248" s="43">
        <v>46686</v>
      </c>
      <c r="C1248" s="130">
        <f t="shared" si="29"/>
        <v>0</v>
      </c>
      <c r="D1248" s="130">
        <f>+'Weekly OPIS Data'!D1108</f>
        <v>0</v>
      </c>
      <c r="N1248" s="130">
        <f t="shared" si="30"/>
        <v>0</v>
      </c>
      <c r="O1248" s="130">
        <f>+'Weekly OPIS Data'!F1108</f>
        <v>0</v>
      </c>
      <c r="P1248" s="130"/>
      <c r="Q1248" s="130"/>
    </row>
    <row r="1249" spans="1:17" x14ac:dyDescent="0.2">
      <c r="A1249" s="39"/>
      <c r="B1249" s="43">
        <v>46693</v>
      </c>
      <c r="C1249" s="130">
        <f t="shared" si="29"/>
        <v>0</v>
      </c>
      <c r="D1249" s="130">
        <f>+'Weekly OPIS Data'!D1109</f>
        <v>0</v>
      </c>
      <c r="N1249" s="130">
        <f t="shared" si="30"/>
        <v>0</v>
      </c>
      <c r="O1249" s="130">
        <f>+'Weekly OPIS Data'!F1109</f>
        <v>0</v>
      </c>
      <c r="P1249" s="130"/>
      <c r="Q1249" s="130"/>
    </row>
    <row r="1250" spans="1:17" x14ac:dyDescent="0.2">
      <c r="A1250" s="39"/>
      <c r="B1250" s="43">
        <v>46700</v>
      </c>
      <c r="C1250" s="130">
        <f t="shared" si="29"/>
        <v>0</v>
      </c>
      <c r="D1250" s="130">
        <f>+'Weekly OPIS Data'!D1110</f>
        <v>0</v>
      </c>
      <c r="N1250" s="130">
        <f t="shared" si="30"/>
        <v>0</v>
      </c>
      <c r="O1250" s="130">
        <f>+'Weekly OPIS Data'!F1110</f>
        <v>0</v>
      </c>
      <c r="P1250" s="130"/>
      <c r="Q1250" s="130"/>
    </row>
    <row r="1251" spans="1:17" x14ac:dyDescent="0.2">
      <c r="A1251" s="39"/>
      <c r="B1251" s="43">
        <v>46707</v>
      </c>
      <c r="C1251" s="130">
        <f t="shared" si="29"/>
        <v>0</v>
      </c>
      <c r="D1251" s="130">
        <f>+'Weekly OPIS Data'!D1111</f>
        <v>0</v>
      </c>
      <c r="N1251" s="130">
        <f t="shared" si="30"/>
        <v>0</v>
      </c>
      <c r="O1251" s="130">
        <f>+'Weekly OPIS Data'!F1111</f>
        <v>0</v>
      </c>
      <c r="P1251" s="130"/>
      <c r="Q1251" s="130"/>
    </row>
    <row r="1252" spans="1:17" x14ac:dyDescent="0.2">
      <c r="A1252" s="39"/>
      <c r="B1252" s="43">
        <v>46714</v>
      </c>
      <c r="C1252" s="130">
        <f t="shared" si="29"/>
        <v>0</v>
      </c>
      <c r="D1252" s="130">
        <f>+'Weekly OPIS Data'!D1112</f>
        <v>0</v>
      </c>
      <c r="N1252" s="130">
        <f t="shared" si="30"/>
        <v>0</v>
      </c>
      <c r="O1252" s="130">
        <f>+'Weekly OPIS Data'!F1112</f>
        <v>0</v>
      </c>
      <c r="P1252" s="130"/>
      <c r="Q1252" s="130"/>
    </row>
    <row r="1253" spans="1:17" x14ac:dyDescent="0.2">
      <c r="A1253" s="39"/>
      <c r="B1253" s="43">
        <v>46721</v>
      </c>
      <c r="C1253" s="130">
        <f t="shared" si="29"/>
        <v>0</v>
      </c>
      <c r="D1253" s="130">
        <f>+'Weekly OPIS Data'!D1113</f>
        <v>0</v>
      </c>
      <c r="N1253" s="130">
        <f t="shared" si="30"/>
        <v>0</v>
      </c>
      <c r="O1253" s="130">
        <f>+'Weekly OPIS Data'!F1113</f>
        <v>0</v>
      </c>
      <c r="P1253" s="130"/>
      <c r="Q1253" s="130"/>
    </row>
    <row r="1254" spans="1:17" x14ac:dyDescent="0.2">
      <c r="A1254" s="39"/>
      <c r="B1254" s="43">
        <v>46728</v>
      </c>
      <c r="C1254" s="130">
        <f t="shared" si="29"/>
        <v>0</v>
      </c>
      <c r="D1254" s="130">
        <f>+'Weekly OPIS Data'!D1114</f>
        <v>0</v>
      </c>
      <c r="N1254" s="130">
        <f t="shared" si="30"/>
        <v>0</v>
      </c>
      <c r="O1254" s="130">
        <f>+'Weekly OPIS Data'!F1114</f>
        <v>0</v>
      </c>
      <c r="P1254" s="130"/>
      <c r="Q1254" s="130"/>
    </row>
    <row r="1255" spans="1:17" x14ac:dyDescent="0.2">
      <c r="A1255" s="39"/>
      <c r="B1255" s="43">
        <v>46735</v>
      </c>
      <c r="C1255" s="130">
        <f t="shared" si="29"/>
        <v>0</v>
      </c>
      <c r="D1255" s="130">
        <f>+'Weekly OPIS Data'!D1115</f>
        <v>0</v>
      </c>
      <c r="N1255" s="130">
        <f t="shared" si="30"/>
        <v>0</v>
      </c>
      <c r="O1255" s="130">
        <f>+'Weekly OPIS Data'!F1115</f>
        <v>0</v>
      </c>
      <c r="P1255" s="130"/>
      <c r="Q1255" s="130"/>
    </row>
    <row r="1256" spans="1:17" x14ac:dyDescent="0.2">
      <c r="A1256" s="39"/>
      <c r="B1256" s="43">
        <v>46742</v>
      </c>
      <c r="C1256" s="130">
        <f t="shared" si="29"/>
        <v>0</v>
      </c>
      <c r="D1256" s="130">
        <f>+'Weekly OPIS Data'!D1116</f>
        <v>0</v>
      </c>
      <c r="N1256" s="130">
        <f t="shared" si="30"/>
        <v>0</v>
      </c>
      <c r="O1256" s="130">
        <f>+'Weekly OPIS Data'!F1116</f>
        <v>0</v>
      </c>
      <c r="P1256" s="130"/>
      <c r="Q1256" s="130"/>
    </row>
    <row r="1257" spans="1:17" x14ac:dyDescent="0.2">
      <c r="A1257" s="39"/>
      <c r="B1257" s="43">
        <v>46749</v>
      </c>
      <c r="C1257" s="130">
        <f t="shared" si="29"/>
        <v>0</v>
      </c>
      <c r="D1257" s="130">
        <f>+'Weekly OPIS Data'!D1117</f>
        <v>0</v>
      </c>
      <c r="N1257" s="130">
        <f t="shared" si="30"/>
        <v>0</v>
      </c>
      <c r="O1257" s="130">
        <f>+'Weekly OPIS Data'!F1117</f>
        <v>0</v>
      </c>
      <c r="P1257" s="130"/>
      <c r="Q1257" s="130"/>
    </row>
    <row r="1258" spans="1:17" x14ac:dyDescent="0.2">
      <c r="A1258" s="39"/>
      <c r="B1258" s="43">
        <v>46756</v>
      </c>
      <c r="C1258" s="130">
        <f t="shared" si="29"/>
        <v>0</v>
      </c>
      <c r="D1258" s="130">
        <f>+'Weekly OPIS Data'!D1118</f>
        <v>0</v>
      </c>
      <c r="N1258" s="130">
        <f t="shared" si="30"/>
        <v>0</v>
      </c>
      <c r="O1258" s="130">
        <f>+'Weekly OPIS Data'!F1118</f>
        <v>0</v>
      </c>
      <c r="P1258" s="130"/>
      <c r="Q1258" s="130"/>
    </row>
    <row r="1259" spans="1:17" x14ac:dyDescent="0.2">
      <c r="A1259" s="39"/>
      <c r="B1259" s="43">
        <v>46763</v>
      </c>
      <c r="C1259" s="130">
        <f t="shared" si="29"/>
        <v>0</v>
      </c>
      <c r="D1259" s="130">
        <f>+'Weekly OPIS Data'!D1119</f>
        <v>0</v>
      </c>
      <c r="N1259" s="130">
        <f t="shared" si="30"/>
        <v>0</v>
      </c>
      <c r="O1259" s="130">
        <f>+'Weekly OPIS Data'!F1119</f>
        <v>0</v>
      </c>
      <c r="P1259" s="130"/>
      <c r="Q1259" s="130"/>
    </row>
    <row r="1260" spans="1:17" x14ac:dyDescent="0.2">
      <c r="A1260" s="39"/>
      <c r="B1260" s="43">
        <v>46770</v>
      </c>
      <c r="C1260" s="130">
        <f t="shared" si="29"/>
        <v>0</v>
      </c>
      <c r="D1260" s="130">
        <f>+'Weekly OPIS Data'!D1120</f>
        <v>0</v>
      </c>
      <c r="N1260" s="130">
        <f t="shared" si="30"/>
        <v>0</v>
      </c>
      <c r="O1260" s="130">
        <f>+'Weekly OPIS Data'!F1120</f>
        <v>0</v>
      </c>
      <c r="P1260" s="130"/>
      <c r="Q1260" s="130"/>
    </row>
    <row r="1261" spans="1:17" x14ac:dyDescent="0.2">
      <c r="A1261" s="39"/>
      <c r="B1261" s="43">
        <v>46777</v>
      </c>
      <c r="C1261" s="130">
        <f t="shared" si="29"/>
        <v>0</v>
      </c>
      <c r="D1261" s="130">
        <f>+'Weekly OPIS Data'!D1121</f>
        <v>0</v>
      </c>
      <c r="N1261" s="130">
        <f t="shared" si="30"/>
        <v>0</v>
      </c>
      <c r="O1261" s="130">
        <f>+'Weekly OPIS Data'!F1121</f>
        <v>0</v>
      </c>
      <c r="P1261" s="130"/>
      <c r="Q1261" s="130"/>
    </row>
    <row r="1262" spans="1:17" x14ac:dyDescent="0.2">
      <c r="A1262" s="39"/>
      <c r="B1262" s="43">
        <v>46784</v>
      </c>
      <c r="C1262" s="130">
        <f t="shared" si="29"/>
        <v>0</v>
      </c>
      <c r="D1262" s="130">
        <f>+'Weekly OPIS Data'!D1122</f>
        <v>0</v>
      </c>
      <c r="N1262" s="130">
        <f t="shared" si="30"/>
        <v>0</v>
      </c>
      <c r="O1262" s="130">
        <f>+'Weekly OPIS Data'!F1122</f>
        <v>0</v>
      </c>
      <c r="P1262" s="130"/>
      <c r="Q1262" s="130"/>
    </row>
    <row r="1263" spans="1:17" x14ac:dyDescent="0.2">
      <c r="A1263" s="39"/>
      <c r="B1263" s="43">
        <v>46791</v>
      </c>
      <c r="C1263" s="130">
        <f t="shared" si="29"/>
        <v>0</v>
      </c>
      <c r="D1263" s="130">
        <f>+'Weekly OPIS Data'!D1123</f>
        <v>0</v>
      </c>
      <c r="N1263" s="130">
        <f t="shared" si="30"/>
        <v>0</v>
      </c>
      <c r="O1263" s="130">
        <f>+'Weekly OPIS Data'!F1123</f>
        <v>0</v>
      </c>
      <c r="P1263" s="130"/>
      <c r="Q1263" s="130"/>
    </row>
    <row r="1264" spans="1:17" x14ac:dyDescent="0.2">
      <c r="A1264" s="39"/>
      <c r="B1264" s="43">
        <v>46798</v>
      </c>
      <c r="C1264" s="130">
        <f t="shared" si="29"/>
        <v>0</v>
      </c>
      <c r="D1264" s="130">
        <f>+'Weekly OPIS Data'!D1124</f>
        <v>0</v>
      </c>
      <c r="N1264" s="130">
        <f t="shared" si="30"/>
        <v>0</v>
      </c>
      <c r="O1264" s="130">
        <f>+'Weekly OPIS Data'!F1124</f>
        <v>0</v>
      </c>
      <c r="P1264" s="130"/>
      <c r="Q1264" s="130"/>
    </row>
    <row r="1265" spans="1:17" x14ac:dyDescent="0.2">
      <c r="A1265" s="39"/>
      <c r="B1265" s="43">
        <v>46805</v>
      </c>
      <c r="C1265" s="130">
        <f t="shared" si="29"/>
        <v>0</v>
      </c>
      <c r="D1265" s="130">
        <f>+'Weekly OPIS Data'!D1125</f>
        <v>0</v>
      </c>
      <c r="N1265" s="130">
        <f t="shared" si="30"/>
        <v>0</v>
      </c>
      <c r="O1265" s="130">
        <f>+'Weekly OPIS Data'!F1125</f>
        <v>0</v>
      </c>
      <c r="P1265" s="130"/>
      <c r="Q1265" s="130"/>
    </row>
    <row r="1266" spans="1:17" x14ac:dyDescent="0.2">
      <c r="A1266" s="39"/>
      <c r="B1266" s="43">
        <v>46812</v>
      </c>
      <c r="C1266" s="130">
        <f t="shared" si="29"/>
        <v>0</v>
      </c>
      <c r="D1266" s="130">
        <f>+'Weekly OPIS Data'!D1126</f>
        <v>0</v>
      </c>
      <c r="N1266" s="130">
        <f t="shared" si="30"/>
        <v>0</v>
      </c>
      <c r="O1266" s="130">
        <f>+'Weekly OPIS Data'!F1126</f>
        <v>0</v>
      </c>
      <c r="P1266" s="130"/>
      <c r="Q1266" s="130"/>
    </row>
    <row r="1267" spans="1:17" x14ac:dyDescent="0.2">
      <c r="A1267" s="39"/>
      <c r="B1267" s="43">
        <v>46819</v>
      </c>
      <c r="C1267" s="130">
        <f t="shared" si="29"/>
        <v>0</v>
      </c>
      <c r="D1267" s="130">
        <f>+'Weekly OPIS Data'!D1127</f>
        <v>0</v>
      </c>
      <c r="N1267" s="130">
        <f t="shared" si="30"/>
        <v>0</v>
      </c>
      <c r="O1267" s="130">
        <f>+'Weekly OPIS Data'!F1127</f>
        <v>0</v>
      </c>
      <c r="P1267" s="130"/>
      <c r="Q1267" s="130"/>
    </row>
    <row r="1268" spans="1:17" x14ac:dyDescent="0.2">
      <c r="A1268" s="39"/>
      <c r="B1268" s="43">
        <v>46826</v>
      </c>
      <c r="C1268" s="130">
        <f t="shared" si="29"/>
        <v>0</v>
      </c>
      <c r="D1268" s="130">
        <f>+'Weekly OPIS Data'!D1128</f>
        <v>0</v>
      </c>
      <c r="N1268" s="130">
        <f t="shared" si="30"/>
        <v>0</v>
      </c>
      <c r="O1268" s="130">
        <f>+'Weekly OPIS Data'!F1128</f>
        <v>0</v>
      </c>
      <c r="P1268" s="130"/>
      <c r="Q1268" s="130"/>
    </row>
    <row r="1269" spans="1:17" x14ac:dyDescent="0.2">
      <c r="A1269" s="39"/>
      <c r="B1269" s="43">
        <v>46833</v>
      </c>
      <c r="C1269" s="130">
        <f t="shared" si="29"/>
        <v>0</v>
      </c>
      <c r="D1269" s="130">
        <f>+'Weekly OPIS Data'!D1129</f>
        <v>0</v>
      </c>
      <c r="N1269" s="130">
        <f t="shared" si="30"/>
        <v>0</v>
      </c>
      <c r="O1269" s="130">
        <f>+'Weekly OPIS Data'!F1129</f>
        <v>0</v>
      </c>
      <c r="P1269" s="130"/>
      <c r="Q1269" s="130"/>
    </row>
    <row r="1270" spans="1:17" x14ac:dyDescent="0.2">
      <c r="A1270" s="39"/>
      <c r="B1270" s="43">
        <v>46840</v>
      </c>
      <c r="C1270" s="130">
        <f t="shared" si="29"/>
        <v>0</v>
      </c>
      <c r="D1270" s="130">
        <f>+'Weekly OPIS Data'!D1130</f>
        <v>0</v>
      </c>
      <c r="N1270" s="130">
        <f t="shared" si="30"/>
        <v>0</v>
      </c>
      <c r="O1270" s="130">
        <f>+'Weekly OPIS Data'!F1130</f>
        <v>0</v>
      </c>
      <c r="P1270" s="130"/>
      <c r="Q1270" s="130"/>
    </row>
    <row r="1271" spans="1:17" x14ac:dyDescent="0.2">
      <c r="A1271" s="39"/>
      <c r="B1271" s="43">
        <v>46847</v>
      </c>
      <c r="C1271" s="130">
        <f t="shared" si="29"/>
        <v>0</v>
      </c>
      <c r="D1271" s="130">
        <f>+'Weekly OPIS Data'!D1131</f>
        <v>0</v>
      </c>
      <c r="N1271" s="130">
        <f t="shared" si="30"/>
        <v>0</v>
      </c>
      <c r="O1271" s="130">
        <f>+'Weekly OPIS Data'!F1131</f>
        <v>0</v>
      </c>
      <c r="P1271" s="130"/>
      <c r="Q1271" s="130"/>
    </row>
    <row r="1272" spans="1:17" x14ac:dyDescent="0.2">
      <c r="A1272" s="39"/>
      <c r="B1272" s="43">
        <v>46854</v>
      </c>
      <c r="C1272" s="130">
        <f t="shared" si="29"/>
        <v>0</v>
      </c>
      <c r="D1272" s="130">
        <f>+'Weekly OPIS Data'!D1132</f>
        <v>0</v>
      </c>
      <c r="N1272" s="130">
        <f t="shared" si="30"/>
        <v>0</v>
      </c>
      <c r="O1272" s="130">
        <f>+'Weekly OPIS Data'!F1132</f>
        <v>0</v>
      </c>
      <c r="P1272" s="130"/>
      <c r="Q1272" s="130"/>
    </row>
    <row r="1273" spans="1:17" x14ac:dyDescent="0.2">
      <c r="A1273" s="39"/>
      <c r="B1273" s="43">
        <v>46861</v>
      </c>
      <c r="C1273" s="130">
        <f t="shared" ref="C1273:C1336" si="31">D1273</f>
        <v>0</v>
      </c>
      <c r="D1273" s="130">
        <f>+'Weekly OPIS Data'!D1133</f>
        <v>0</v>
      </c>
      <c r="N1273" s="130">
        <f t="shared" ref="N1273:N1336" si="32">O1273</f>
        <v>0</v>
      </c>
      <c r="O1273" s="130">
        <f>+'Weekly OPIS Data'!F1133</f>
        <v>0</v>
      </c>
      <c r="P1273" s="130"/>
      <c r="Q1273" s="130"/>
    </row>
    <row r="1274" spans="1:17" x14ac:dyDescent="0.2">
      <c r="A1274" s="39"/>
      <c r="B1274" s="43">
        <v>46868</v>
      </c>
      <c r="C1274" s="130">
        <f t="shared" si="31"/>
        <v>0</v>
      </c>
      <c r="D1274" s="130">
        <f>+'Weekly OPIS Data'!D1134</f>
        <v>0</v>
      </c>
      <c r="N1274" s="130">
        <f t="shared" si="32"/>
        <v>0</v>
      </c>
      <c r="O1274" s="130">
        <f>+'Weekly OPIS Data'!F1134</f>
        <v>0</v>
      </c>
      <c r="P1274" s="130"/>
      <c r="Q1274" s="130"/>
    </row>
    <row r="1275" spans="1:17" x14ac:dyDescent="0.2">
      <c r="A1275" s="39"/>
      <c r="B1275" s="43">
        <v>46875</v>
      </c>
      <c r="C1275" s="130">
        <f t="shared" si="31"/>
        <v>0</v>
      </c>
      <c r="D1275" s="130">
        <f>+'Weekly OPIS Data'!D1135</f>
        <v>0</v>
      </c>
      <c r="N1275" s="130">
        <f t="shared" si="32"/>
        <v>0</v>
      </c>
      <c r="O1275" s="130">
        <f>+'Weekly OPIS Data'!F1135</f>
        <v>0</v>
      </c>
      <c r="P1275" s="130"/>
      <c r="Q1275" s="130"/>
    </row>
    <row r="1276" spans="1:17" x14ac:dyDescent="0.2">
      <c r="A1276" s="39"/>
      <c r="B1276" s="43">
        <v>46882</v>
      </c>
      <c r="C1276" s="130">
        <f t="shared" si="31"/>
        <v>0</v>
      </c>
      <c r="D1276" s="130">
        <f>+'Weekly OPIS Data'!D1136</f>
        <v>0</v>
      </c>
      <c r="N1276" s="130">
        <f t="shared" si="32"/>
        <v>0</v>
      </c>
      <c r="O1276" s="130">
        <f>+'Weekly OPIS Data'!F1136</f>
        <v>0</v>
      </c>
      <c r="P1276" s="130"/>
      <c r="Q1276" s="130"/>
    </row>
    <row r="1277" spans="1:17" x14ac:dyDescent="0.2">
      <c r="A1277" s="39"/>
      <c r="B1277" s="43">
        <v>46889</v>
      </c>
      <c r="C1277" s="130">
        <f t="shared" si="31"/>
        <v>0</v>
      </c>
      <c r="D1277" s="130">
        <f>+'Weekly OPIS Data'!D1137</f>
        <v>0</v>
      </c>
      <c r="N1277" s="130">
        <f t="shared" si="32"/>
        <v>0</v>
      </c>
      <c r="O1277" s="130">
        <f>+'Weekly OPIS Data'!F1137</f>
        <v>0</v>
      </c>
      <c r="P1277" s="130"/>
      <c r="Q1277" s="130"/>
    </row>
    <row r="1278" spans="1:17" x14ac:dyDescent="0.2">
      <c r="A1278" s="39"/>
      <c r="B1278" s="43">
        <v>46896</v>
      </c>
      <c r="C1278" s="130">
        <f t="shared" si="31"/>
        <v>0</v>
      </c>
      <c r="D1278" s="130">
        <f>+'Weekly OPIS Data'!D1138</f>
        <v>0</v>
      </c>
      <c r="N1278" s="130">
        <f t="shared" si="32"/>
        <v>0</v>
      </c>
      <c r="O1278" s="130">
        <f>+'Weekly OPIS Data'!F1138</f>
        <v>0</v>
      </c>
      <c r="P1278" s="130"/>
      <c r="Q1278" s="130"/>
    </row>
    <row r="1279" spans="1:17" x14ac:dyDescent="0.2">
      <c r="A1279" s="39"/>
      <c r="B1279" s="43">
        <v>46903</v>
      </c>
      <c r="C1279" s="130">
        <f t="shared" si="31"/>
        <v>0</v>
      </c>
      <c r="D1279" s="130">
        <f>+'Weekly OPIS Data'!D1139</f>
        <v>0</v>
      </c>
      <c r="N1279" s="130">
        <f t="shared" si="32"/>
        <v>0</v>
      </c>
      <c r="O1279" s="130">
        <f>+'Weekly OPIS Data'!F1139</f>
        <v>0</v>
      </c>
      <c r="P1279" s="130"/>
      <c r="Q1279" s="130"/>
    </row>
    <row r="1280" spans="1:17" x14ac:dyDescent="0.2">
      <c r="A1280" s="39"/>
      <c r="B1280" s="43">
        <v>46910</v>
      </c>
      <c r="C1280" s="130">
        <f t="shared" si="31"/>
        <v>0</v>
      </c>
      <c r="D1280" s="130">
        <f>+'Weekly OPIS Data'!D1140</f>
        <v>0</v>
      </c>
      <c r="N1280" s="130">
        <f t="shared" si="32"/>
        <v>0</v>
      </c>
      <c r="O1280" s="130">
        <f>+'Weekly OPIS Data'!F1140</f>
        <v>0</v>
      </c>
      <c r="P1280" s="130"/>
      <c r="Q1280" s="130"/>
    </row>
    <row r="1281" spans="1:17" x14ac:dyDescent="0.2">
      <c r="A1281" s="39"/>
      <c r="B1281" s="43">
        <v>46917</v>
      </c>
      <c r="C1281" s="130">
        <f t="shared" si="31"/>
        <v>0</v>
      </c>
      <c r="D1281" s="130">
        <f>+'Weekly OPIS Data'!D1141</f>
        <v>0</v>
      </c>
      <c r="N1281" s="130">
        <f t="shared" si="32"/>
        <v>0</v>
      </c>
      <c r="O1281" s="130">
        <f>+'Weekly OPIS Data'!F1141</f>
        <v>0</v>
      </c>
      <c r="P1281" s="130"/>
      <c r="Q1281" s="130"/>
    </row>
    <row r="1282" spans="1:17" x14ac:dyDescent="0.2">
      <c r="A1282" s="39"/>
      <c r="B1282" s="43">
        <v>46924</v>
      </c>
      <c r="C1282" s="130">
        <f t="shared" si="31"/>
        <v>0</v>
      </c>
      <c r="D1282" s="130">
        <f>+'Weekly OPIS Data'!D1142</f>
        <v>0</v>
      </c>
      <c r="N1282" s="130">
        <f t="shared" si="32"/>
        <v>0</v>
      </c>
      <c r="O1282" s="130">
        <f>+'Weekly OPIS Data'!F1142</f>
        <v>0</v>
      </c>
      <c r="P1282" s="130"/>
      <c r="Q1282" s="130"/>
    </row>
    <row r="1283" spans="1:17" x14ac:dyDescent="0.2">
      <c r="A1283" s="39"/>
      <c r="B1283" s="43">
        <v>46931</v>
      </c>
      <c r="C1283" s="130">
        <f t="shared" si="31"/>
        <v>0</v>
      </c>
      <c r="D1283" s="130">
        <f>+'Weekly OPIS Data'!D1143</f>
        <v>0</v>
      </c>
      <c r="N1283" s="130">
        <f t="shared" si="32"/>
        <v>0</v>
      </c>
      <c r="O1283" s="130">
        <f>+'Weekly OPIS Data'!F1143</f>
        <v>0</v>
      </c>
      <c r="P1283" s="130"/>
      <c r="Q1283" s="130"/>
    </row>
    <row r="1284" spans="1:17" x14ac:dyDescent="0.2">
      <c r="A1284" s="39"/>
      <c r="B1284" s="43">
        <v>46938</v>
      </c>
      <c r="C1284" s="130">
        <f t="shared" si="31"/>
        <v>0</v>
      </c>
      <c r="D1284" s="130">
        <f>+'Weekly OPIS Data'!D1144</f>
        <v>0</v>
      </c>
      <c r="N1284" s="130">
        <f t="shared" si="32"/>
        <v>0</v>
      </c>
      <c r="O1284" s="130">
        <f>+'Weekly OPIS Data'!F1144</f>
        <v>0</v>
      </c>
      <c r="P1284" s="130"/>
      <c r="Q1284" s="130"/>
    </row>
    <row r="1285" spans="1:17" x14ac:dyDescent="0.2">
      <c r="A1285" s="39"/>
      <c r="B1285" s="43">
        <v>46945</v>
      </c>
      <c r="C1285" s="130">
        <f t="shared" si="31"/>
        <v>0</v>
      </c>
      <c r="D1285" s="130">
        <f>+'Weekly OPIS Data'!D1145</f>
        <v>0</v>
      </c>
      <c r="N1285" s="130">
        <f t="shared" si="32"/>
        <v>0</v>
      </c>
      <c r="O1285" s="130">
        <f>+'Weekly OPIS Data'!F1145</f>
        <v>0</v>
      </c>
      <c r="P1285" s="130"/>
      <c r="Q1285" s="130"/>
    </row>
    <row r="1286" spans="1:17" x14ac:dyDescent="0.2">
      <c r="A1286" s="39"/>
      <c r="B1286" s="43">
        <v>46952</v>
      </c>
      <c r="C1286" s="130">
        <f t="shared" si="31"/>
        <v>0</v>
      </c>
      <c r="D1286" s="130">
        <f>+'Weekly OPIS Data'!D1146</f>
        <v>0</v>
      </c>
      <c r="N1286" s="130">
        <f t="shared" si="32"/>
        <v>0</v>
      </c>
      <c r="O1286" s="130">
        <f>+'Weekly OPIS Data'!F1146</f>
        <v>0</v>
      </c>
      <c r="P1286" s="130"/>
      <c r="Q1286" s="130"/>
    </row>
    <row r="1287" spans="1:17" x14ac:dyDescent="0.2">
      <c r="A1287" s="39"/>
      <c r="B1287" s="43">
        <v>46959</v>
      </c>
      <c r="C1287" s="130">
        <f t="shared" si="31"/>
        <v>0</v>
      </c>
      <c r="D1287" s="130">
        <f>+'Weekly OPIS Data'!D1147</f>
        <v>0</v>
      </c>
      <c r="N1287" s="130">
        <f t="shared" si="32"/>
        <v>0</v>
      </c>
      <c r="O1287" s="130">
        <f>+'Weekly OPIS Data'!F1147</f>
        <v>0</v>
      </c>
      <c r="P1287" s="130"/>
      <c r="Q1287" s="130"/>
    </row>
    <row r="1288" spans="1:17" x14ac:dyDescent="0.2">
      <c r="A1288" s="39"/>
      <c r="B1288" s="43">
        <v>46966</v>
      </c>
      <c r="C1288" s="130">
        <f t="shared" si="31"/>
        <v>0</v>
      </c>
      <c r="D1288" s="130">
        <f>+'Weekly OPIS Data'!D1148</f>
        <v>0</v>
      </c>
      <c r="N1288" s="130">
        <f t="shared" si="32"/>
        <v>0</v>
      </c>
      <c r="O1288" s="130">
        <f>+'Weekly OPIS Data'!F1148</f>
        <v>0</v>
      </c>
      <c r="P1288" s="130"/>
      <c r="Q1288" s="130"/>
    </row>
    <row r="1289" spans="1:17" x14ac:dyDescent="0.2">
      <c r="A1289" s="39"/>
      <c r="B1289" s="43">
        <v>46973</v>
      </c>
      <c r="C1289" s="130">
        <f t="shared" si="31"/>
        <v>0</v>
      </c>
      <c r="D1289" s="130">
        <f>+'Weekly OPIS Data'!D1149</f>
        <v>0</v>
      </c>
      <c r="N1289" s="130">
        <f t="shared" si="32"/>
        <v>0</v>
      </c>
      <c r="O1289" s="130">
        <f>+'Weekly OPIS Data'!F1149</f>
        <v>0</v>
      </c>
      <c r="P1289" s="130"/>
      <c r="Q1289" s="130"/>
    </row>
    <row r="1290" spans="1:17" x14ac:dyDescent="0.2">
      <c r="A1290" s="39"/>
      <c r="B1290" s="43">
        <v>46980</v>
      </c>
      <c r="C1290" s="130">
        <f t="shared" si="31"/>
        <v>0</v>
      </c>
      <c r="D1290" s="130">
        <f>+'Weekly OPIS Data'!D1150</f>
        <v>0</v>
      </c>
      <c r="N1290" s="130">
        <f t="shared" si="32"/>
        <v>0</v>
      </c>
      <c r="O1290" s="130">
        <f>+'Weekly OPIS Data'!F1150</f>
        <v>0</v>
      </c>
      <c r="P1290" s="130"/>
      <c r="Q1290" s="130"/>
    </row>
    <row r="1291" spans="1:17" x14ac:dyDescent="0.2">
      <c r="A1291" s="39"/>
      <c r="B1291" s="43">
        <v>46987</v>
      </c>
      <c r="C1291" s="130">
        <f t="shared" si="31"/>
        <v>0</v>
      </c>
      <c r="D1291" s="130">
        <f>+'Weekly OPIS Data'!D1151</f>
        <v>0</v>
      </c>
      <c r="N1291" s="130">
        <f t="shared" si="32"/>
        <v>0</v>
      </c>
      <c r="O1291" s="130">
        <f>+'Weekly OPIS Data'!F1151</f>
        <v>0</v>
      </c>
      <c r="P1291" s="130"/>
      <c r="Q1291" s="130"/>
    </row>
    <row r="1292" spans="1:17" x14ac:dyDescent="0.2">
      <c r="A1292" s="39"/>
      <c r="B1292" s="43">
        <v>46994</v>
      </c>
      <c r="C1292" s="130">
        <f t="shared" si="31"/>
        <v>0</v>
      </c>
      <c r="D1292" s="130">
        <f>+'Weekly OPIS Data'!D1152</f>
        <v>0</v>
      </c>
      <c r="N1292" s="130">
        <f t="shared" si="32"/>
        <v>0</v>
      </c>
      <c r="O1292" s="130">
        <f>+'Weekly OPIS Data'!F1152</f>
        <v>0</v>
      </c>
      <c r="P1292" s="130"/>
      <c r="Q1292" s="130"/>
    </row>
    <row r="1293" spans="1:17" x14ac:dyDescent="0.2">
      <c r="A1293" s="39"/>
      <c r="B1293" s="43">
        <v>47001</v>
      </c>
      <c r="C1293" s="130">
        <f t="shared" si="31"/>
        <v>0</v>
      </c>
      <c r="D1293" s="130">
        <f>+'Weekly OPIS Data'!D1153</f>
        <v>0</v>
      </c>
      <c r="N1293" s="130">
        <f t="shared" si="32"/>
        <v>0</v>
      </c>
      <c r="O1293" s="130">
        <f>+'Weekly OPIS Data'!F1153</f>
        <v>0</v>
      </c>
      <c r="P1293" s="130"/>
      <c r="Q1293" s="130"/>
    </row>
    <row r="1294" spans="1:17" x14ac:dyDescent="0.2">
      <c r="A1294" s="39"/>
      <c r="B1294" s="43">
        <v>47008</v>
      </c>
      <c r="C1294" s="130">
        <f t="shared" si="31"/>
        <v>0</v>
      </c>
      <c r="D1294" s="130">
        <f>+'Weekly OPIS Data'!D1154</f>
        <v>0</v>
      </c>
      <c r="N1294" s="130">
        <f t="shared" si="32"/>
        <v>0</v>
      </c>
      <c r="O1294" s="130">
        <f>+'Weekly OPIS Data'!F1154</f>
        <v>0</v>
      </c>
      <c r="P1294" s="130"/>
      <c r="Q1294" s="130"/>
    </row>
    <row r="1295" spans="1:17" x14ac:dyDescent="0.2">
      <c r="A1295" s="39"/>
      <c r="B1295" s="43">
        <v>47015</v>
      </c>
      <c r="C1295" s="130">
        <f t="shared" si="31"/>
        <v>0</v>
      </c>
      <c r="D1295" s="130">
        <f>+'Weekly OPIS Data'!D1155</f>
        <v>0</v>
      </c>
      <c r="N1295" s="130">
        <f t="shared" si="32"/>
        <v>0</v>
      </c>
      <c r="O1295" s="130">
        <f>+'Weekly OPIS Data'!F1155</f>
        <v>0</v>
      </c>
      <c r="P1295" s="130"/>
      <c r="Q1295" s="130"/>
    </row>
    <row r="1296" spans="1:17" x14ac:dyDescent="0.2">
      <c r="A1296" s="39"/>
      <c r="B1296" s="43">
        <v>47022</v>
      </c>
      <c r="C1296" s="130">
        <f t="shared" si="31"/>
        <v>0</v>
      </c>
      <c r="D1296" s="130">
        <f>+'Weekly OPIS Data'!D1156</f>
        <v>0</v>
      </c>
      <c r="N1296" s="130">
        <f t="shared" si="32"/>
        <v>0</v>
      </c>
      <c r="O1296" s="130">
        <f>+'Weekly OPIS Data'!F1156</f>
        <v>0</v>
      </c>
      <c r="P1296" s="130"/>
      <c r="Q1296" s="130"/>
    </row>
    <row r="1297" spans="1:17" x14ac:dyDescent="0.2">
      <c r="A1297" s="39"/>
      <c r="B1297" s="43">
        <v>47029</v>
      </c>
      <c r="C1297" s="130">
        <f t="shared" si="31"/>
        <v>0</v>
      </c>
      <c r="D1297" s="130">
        <f>+'Weekly OPIS Data'!D1157</f>
        <v>0</v>
      </c>
      <c r="N1297" s="130">
        <f t="shared" si="32"/>
        <v>0</v>
      </c>
      <c r="O1297" s="130">
        <f>+'Weekly OPIS Data'!F1157</f>
        <v>0</v>
      </c>
      <c r="P1297" s="130"/>
      <c r="Q1297" s="130"/>
    </row>
    <row r="1298" spans="1:17" x14ac:dyDescent="0.2">
      <c r="A1298" s="39"/>
      <c r="B1298" s="43">
        <v>47036</v>
      </c>
      <c r="C1298" s="130">
        <f t="shared" si="31"/>
        <v>0</v>
      </c>
      <c r="D1298" s="130">
        <f>+'Weekly OPIS Data'!D1158</f>
        <v>0</v>
      </c>
      <c r="N1298" s="130">
        <f t="shared" si="32"/>
        <v>0</v>
      </c>
      <c r="O1298" s="130">
        <f>+'Weekly OPIS Data'!F1158</f>
        <v>0</v>
      </c>
      <c r="P1298" s="130"/>
      <c r="Q1298" s="130"/>
    </row>
    <row r="1299" spans="1:17" x14ac:dyDescent="0.2">
      <c r="A1299" s="39"/>
      <c r="B1299" s="43">
        <v>47043</v>
      </c>
      <c r="C1299" s="130">
        <f t="shared" si="31"/>
        <v>0</v>
      </c>
      <c r="D1299" s="130">
        <f>+'Weekly OPIS Data'!D1159</f>
        <v>0</v>
      </c>
      <c r="N1299" s="130">
        <f t="shared" si="32"/>
        <v>0</v>
      </c>
      <c r="O1299" s="130">
        <f>+'Weekly OPIS Data'!F1159</f>
        <v>0</v>
      </c>
      <c r="P1299" s="130"/>
      <c r="Q1299" s="130"/>
    </row>
    <row r="1300" spans="1:17" x14ac:dyDescent="0.2">
      <c r="A1300" s="39"/>
      <c r="B1300" s="43">
        <v>47050</v>
      </c>
      <c r="C1300" s="130">
        <f t="shared" si="31"/>
        <v>0</v>
      </c>
      <c r="D1300" s="130">
        <f>+'Weekly OPIS Data'!D1160</f>
        <v>0</v>
      </c>
      <c r="N1300" s="130">
        <f t="shared" si="32"/>
        <v>0</v>
      </c>
      <c r="O1300" s="130">
        <f>+'Weekly OPIS Data'!F1160</f>
        <v>0</v>
      </c>
      <c r="P1300" s="130"/>
      <c r="Q1300" s="130"/>
    </row>
    <row r="1301" spans="1:17" x14ac:dyDescent="0.2">
      <c r="A1301" s="39"/>
      <c r="B1301" s="43">
        <v>47057</v>
      </c>
      <c r="C1301" s="130">
        <f t="shared" si="31"/>
        <v>0</v>
      </c>
      <c r="D1301" s="130">
        <f>+'Weekly OPIS Data'!D1161</f>
        <v>0</v>
      </c>
      <c r="N1301" s="130">
        <f t="shared" si="32"/>
        <v>0</v>
      </c>
      <c r="O1301" s="130">
        <f>+'Weekly OPIS Data'!F1161</f>
        <v>0</v>
      </c>
      <c r="P1301" s="130"/>
      <c r="Q1301" s="130"/>
    </row>
    <row r="1302" spans="1:17" x14ac:dyDescent="0.2">
      <c r="A1302" s="39"/>
      <c r="B1302" s="43">
        <v>47064</v>
      </c>
      <c r="C1302" s="130">
        <f t="shared" si="31"/>
        <v>0</v>
      </c>
      <c r="D1302" s="130">
        <f>+'Weekly OPIS Data'!D1162</f>
        <v>0</v>
      </c>
      <c r="N1302" s="130">
        <f t="shared" si="32"/>
        <v>0</v>
      </c>
      <c r="O1302" s="130">
        <f>+'Weekly OPIS Data'!F1162</f>
        <v>0</v>
      </c>
      <c r="P1302" s="130"/>
      <c r="Q1302" s="130"/>
    </row>
    <row r="1303" spans="1:17" x14ac:dyDescent="0.2">
      <c r="A1303" s="39"/>
      <c r="B1303" s="43">
        <v>47071</v>
      </c>
      <c r="C1303" s="130">
        <f t="shared" si="31"/>
        <v>0</v>
      </c>
      <c r="D1303" s="130">
        <f>+'Weekly OPIS Data'!D1163</f>
        <v>0</v>
      </c>
      <c r="N1303" s="130">
        <f t="shared" si="32"/>
        <v>0</v>
      </c>
      <c r="O1303" s="130">
        <f>+'Weekly OPIS Data'!F1163</f>
        <v>0</v>
      </c>
      <c r="P1303" s="130"/>
      <c r="Q1303" s="130"/>
    </row>
    <row r="1304" spans="1:17" x14ac:dyDescent="0.2">
      <c r="A1304" s="39"/>
      <c r="B1304" s="43">
        <v>47078</v>
      </c>
      <c r="C1304" s="130">
        <f t="shared" si="31"/>
        <v>0</v>
      </c>
      <c r="D1304" s="130">
        <f>+'Weekly OPIS Data'!D1164</f>
        <v>0</v>
      </c>
      <c r="N1304" s="130">
        <f t="shared" si="32"/>
        <v>0</v>
      </c>
      <c r="O1304" s="130">
        <f>+'Weekly OPIS Data'!F1164</f>
        <v>0</v>
      </c>
      <c r="P1304" s="130"/>
      <c r="Q1304" s="130"/>
    </row>
    <row r="1305" spans="1:17" x14ac:dyDescent="0.2">
      <c r="A1305" s="39"/>
      <c r="B1305" s="43">
        <v>47085</v>
      </c>
      <c r="C1305" s="130">
        <f t="shared" si="31"/>
        <v>0</v>
      </c>
      <c r="D1305" s="130">
        <f>+'Weekly OPIS Data'!D1165</f>
        <v>0</v>
      </c>
      <c r="N1305" s="130">
        <f t="shared" si="32"/>
        <v>0</v>
      </c>
      <c r="O1305" s="130">
        <f>+'Weekly OPIS Data'!F1165</f>
        <v>0</v>
      </c>
      <c r="P1305" s="130"/>
      <c r="Q1305" s="130"/>
    </row>
    <row r="1306" spans="1:17" x14ac:dyDescent="0.2">
      <c r="A1306" s="39"/>
      <c r="B1306" s="43">
        <v>47092</v>
      </c>
      <c r="C1306" s="130">
        <f t="shared" si="31"/>
        <v>0</v>
      </c>
      <c r="D1306" s="130">
        <f>+'Weekly OPIS Data'!D1166</f>
        <v>0</v>
      </c>
      <c r="N1306" s="130">
        <f t="shared" si="32"/>
        <v>0</v>
      </c>
      <c r="O1306" s="130">
        <f>+'Weekly OPIS Data'!F1166</f>
        <v>0</v>
      </c>
      <c r="P1306" s="130"/>
      <c r="Q1306" s="130"/>
    </row>
    <row r="1307" spans="1:17" x14ac:dyDescent="0.2">
      <c r="A1307" s="39"/>
      <c r="B1307" s="43">
        <v>47099</v>
      </c>
      <c r="C1307" s="130">
        <f t="shared" si="31"/>
        <v>0</v>
      </c>
      <c r="D1307" s="130">
        <f>+'Weekly OPIS Data'!D1167</f>
        <v>0</v>
      </c>
      <c r="N1307" s="130">
        <f t="shared" si="32"/>
        <v>0</v>
      </c>
      <c r="O1307" s="130">
        <f>+'Weekly OPIS Data'!F1167</f>
        <v>0</v>
      </c>
      <c r="P1307" s="130"/>
      <c r="Q1307" s="130"/>
    </row>
    <row r="1308" spans="1:17" x14ac:dyDescent="0.2">
      <c r="A1308" s="39"/>
      <c r="B1308" s="43">
        <v>47106</v>
      </c>
      <c r="C1308" s="130">
        <f t="shared" si="31"/>
        <v>0</v>
      </c>
      <c r="D1308" s="130">
        <f>+'Weekly OPIS Data'!D1168</f>
        <v>0</v>
      </c>
      <c r="N1308" s="130">
        <f t="shared" si="32"/>
        <v>0</v>
      </c>
      <c r="O1308" s="130">
        <f>+'Weekly OPIS Data'!F1168</f>
        <v>0</v>
      </c>
      <c r="P1308" s="130"/>
      <c r="Q1308" s="130"/>
    </row>
    <row r="1309" spans="1:17" x14ac:dyDescent="0.2">
      <c r="A1309" s="39"/>
      <c r="B1309" s="43">
        <v>47113</v>
      </c>
      <c r="C1309" s="130">
        <f t="shared" si="31"/>
        <v>0</v>
      </c>
      <c r="D1309" s="130">
        <f>+'Weekly OPIS Data'!D1169</f>
        <v>0</v>
      </c>
      <c r="N1309" s="130">
        <f t="shared" si="32"/>
        <v>0</v>
      </c>
      <c r="O1309" s="130">
        <f>+'Weekly OPIS Data'!F1169</f>
        <v>0</v>
      </c>
      <c r="P1309" s="130"/>
      <c r="Q1309" s="130"/>
    </row>
    <row r="1310" spans="1:17" x14ac:dyDescent="0.2">
      <c r="A1310" s="39"/>
      <c r="B1310" s="43">
        <v>47120</v>
      </c>
      <c r="C1310" s="130">
        <f t="shared" si="31"/>
        <v>0</v>
      </c>
      <c r="D1310" s="130">
        <f>+'Weekly OPIS Data'!D1170</f>
        <v>0</v>
      </c>
      <c r="N1310" s="130">
        <f t="shared" si="32"/>
        <v>0</v>
      </c>
      <c r="O1310" s="130">
        <f>+'Weekly OPIS Data'!F1170</f>
        <v>0</v>
      </c>
      <c r="P1310" s="130"/>
      <c r="Q1310" s="130"/>
    </row>
    <row r="1311" spans="1:17" x14ac:dyDescent="0.2">
      <c r="A1311" s="39"/>
      <c r="B1311" s="43">
        <v>47127</v>
      </c>
      <c r="C1311" s="130">
        <f t="shared" si="31"/>
        <v>0</v>
      </c>
      <c r="D1311" s="130">
        <f>+'Weekly OPIS Data'!D1171</f>
        <v>0</v>
      </c>
      <c r="N1311" s="130">
        <f t="shared" si="32"/>
        <v>0</v>
      </c>
      <c r="O1311" s="130">
        <f>+'Weekly OPIS Data'!F1171</f>
        <v>0</v>
      </c>
      <c r="P1311" s="130"/>
      <c r="Q1311" s="130"/>
    </row>
    <row r="1312" spans="1:17" x14ac:dyDescent="0.2">
      <c r="A1312" s="39"/>
      <c r="B1312" s="43">
        <v>47134</v>
      </c>
      <c r="C1312" s="130">
        <f t="shared" si="31"/>
        <v>0</v>
      </c>
      <c r="D1312" s="130">
        <f>+'Weekly OPIS Data'!D1172</f>
        <v>0</v>
      </c>
      <c r="N1312" s="130">
        <f t="shared" si="32"/>
        <v>0</v>
      </c>
      <c r="O1312" s="130">
        <f>+'Weekly OPIS Data'!F1172</f>
        <v>0</v>
      </c>
      <c r="P1312" s="130"/>
      <c r="Q1312" s="130"/>
    </row>
    <row r="1313" spans="1:17" x14ac:dyDescent="0.2">
      <c r="A1313" s="39"/>
      <c r="B1313" s="43">
        <v>47141</v>
      </c>
      <c r="C1313" s="130">
        <f t="shared" si="31"/>
        <v>0</v>
      </c>
      <c r="D1313" s="130">
        <f>+'Weekly OPIS Data'!D1173</f>
        <v>0</v>
      </c>
      <c r="N1313" s="130">
        <f t="shared" si="32"/>
        <v>0</v>
      </c>
      <c r="O1313" s="130">
        <f>+'Weekly OPIS Data'!F1173</f>
        <v>0</v>
      </c>
      <c r="P1313" s="130"/>
      <c r="Q1313" s="130"/>
    </row>
    <row r="1314" spans="1:17" x14ac:dyDescent="0.2">
      <c r="A1314" s="39"/>
      <c r="B1314" s="43">
        <v>47148</v>
      </c>
      <c r="C1314" s="130">
        <f t="shared" si="31"/>
        <v>0</v>
      </c>
      <c r="D1314" s="130">
        <f>+'Weekly OPIS Data'!D1174</f>
        <v>0</v>
      </c>
      <c r="N1314" s="130">
        <f t="shared" si="32"/>
        <v>0</v>
      </c>
      <c r="O1314" s="130">
        <f>+'Weekly OPIS Data'!F1174</f>
        <v>0</v>
      </c>
      <c r="P1314" s="130"/>
      <c r="Q1314" s="130"/>
    </row>
    <row r="1315" spans="1:17" x14ac:dyDescent="0.2">
      <c r="A1315" s="39"/>
      <c r="B1315" s="43">
        <v>47155</v>
      </c>
      <c r="C1315" s="130">
        <f t="shared" si="31"/>
        <v>0</v>
      </c>
      <c r="D1315" s="130">
        <f>+'Weekly OPIS Data'!D1175</f>
        <v>0</v>
      </c>
      <c r="N1315" s="130">
        <f t="shared" si="32"/>
        <v>0</v>
      </c>
      <c r="O1315" s="130">
        <f>+'Weekly OPIS Data'!F1175</f>
        <v>0</v>
      </c>
      <c r="P1315" s="130"/>
      <c r="Q1315" s="130"/>
    </row>
    <row r="1316" spans="1:17" x14ac:dyDescent="0.2">
      <c r="A1316" s="39"/>
      <c r="B1316" s="43">
        <v>47162</v>
      </c>
      <c r="C1316" s="130">
        <f t="shared" si="31"/>
        <v>0</v>
      </c>
      <c r="D1316" s="130">
        <f>+'Weekly OPIS Data'!D1176</f>
        <v>0</v>
      </c>
      <c r="N1316" s="130">
        <f t="shared" si="32"/>
        <v>0</v>
      </c>
      <c r="O1316" s="130">
        <f>+'Weekly OPIS Data'!F1176</f>
        <v>0</v>
      </c>
      <c r="P1316" s="130"/>
      <c r="Q1316" s="130"/>
    </row>
    <row r="1317" spans="1:17" x14ac:dyDescent="0.2">
      <c r="A1317" s="39"/>
      <c r="B1317" s="43">
        <v>47169</v>
      </c>
      <c r="C1317" s="130">
        <f t="shared" si="31"/>
        <v>0</v>
      </c>
      <c r="D1317" s="130">
        <f>+'Weekly OPIS Data'!D1177</f>
        <v>0</v>
      </c>
      <c r="N1317" s="130">
        <f t="shared" si="32"/>
        <v>0</v>
      </c>
      <c r="O1317" s="130">
        <f>+'Weekly OPIS Data'!F1177</f>
        <v>0</v>
      </c>
      <c r="P1317" s="130"/>
      <c r="Q1317" s="130"/>
    </row>
    <row r="1318" spans="1:17" x14ac:dyDescent="0.2">
      <c r="A1318" s="39"/>
      <c r="B1318" s="43">
        <v>47176</v>
      </c>
      <c r="C1318" s="130">
        <f t="shared" si="31"/>
        <v>0</v>
      </c>
      <c r="D1318" s="130">
        <f>+'Weekly OPIS Data'!D1178</f>
        <v>0</v>
      </c>
      <c r="N1318" s="130">
        <f t="shared" si="32"/>
        <v>0</v>
      </c>
      <c r="O1318" s="130">
        <f>+'Weekly OPIS Data'!F1178</f>
        <v>0</v>
      </c>
      <c r="P1318" s="130"/>
      <c r="Q1318" s="130"/>
    </row>
    <row r="1319" spans="1:17" x14ac:dyDescent="0.2">
      <c r="A1319" s="39"/>
      <c r="B1319" s="43">
        <v>47183</v>
      </c>
      <c r="C1319" s="130">
        <f t="shared" si="31"/>
        <v>0</v>
      </c>
      <c r="D1319" s="130">
        <f>+'Weekly OPIS Data'!D1179</f>
        <v>0</v>
      </c>
      <c r="N1319" s="130">
        <f t="shared" si="32"/>
        <v>0</v>
      </c>
      <c r="O1319" s="130">
        <f>+'Weekly OPIS Data'!F1179</f>
        <v>0</v>
      </c>
      <c r="P1319" s="130"/>
      <c r="Q1319" s="130"/>
    </row>
    <row r="1320" spans="1:17" x14ac:dyDescent="0.2">
      <c r="A1320" s="39"/>
      <c r="B1320" s="43">
        <v>47190</v>
      </c>
      <c r="C1320" s="130">
        <f t="shared" si="31"/>
        <v>0</v>
      </c>
      <c r="D1320" s="130">
        <f>+'Weekly OPIS Data'!D1180</f>
        <v>0</v>
      </c>
      <c r="N1320" s="130">
        <f t="shared" si="32"/>
        <v>0</v>
      </c>
      <c r="O1320" s="130">
        <f>+'Weekly OPIS Data'!F1180</f>
        <v>0</v>
      </c>
      <c r="P1320" s="130"/>
      <c r="Q1320" s="130"/>
    </row>
    <row r="1321" spans="1:17" x14ac:dyDescent="0.2">
      <c r="A1321" s="39"/>
      <c r="B1321" s="43">
        <v>47197</v>
      </c>
      <c r="C1321" s="130">
        <f t="shared" si="31"/>
        <v>0</v>
      </c>
      <c r="D1321" s="130">
        <f>+'Weekly OPIS Data'!D1181</f>
        <v>0</v>
      </c>
      <c r="N1321" s="130">
        <f t="shared" si="32"/>
        <v>0</v>
      </c>
      <c r="O1321" s="130">
        <f>+'Weekly OPIS Data'!F1181</f>
        <v>0</v>
      </c>
      <c r="P1321" s="130"/>
      <c r="Q1321" s="130"/>
    </row>
    <row r="1322" spans="1:17" x14ac:dyDescent="0.2">
      <c r="A1322" s="39"/>
      <c r="B1322" s="43">
        <v>47204</v>
      </c>
      <c r="C1322" s="130">
        <f t="shared" si="31"/>
        <v>0</v>
      </c>
      <c r="D1322" s="130">
        <f>+'Weekly OPIS Data'!D1182</f>
        <v>0</v>
      </c>
      <c r="N1322" s="130">
        <f t="shared" si="32"/>
        <v>0</v>
      </c>
      <c r="O1322" s="130">
        <f>+'Weekly OPIS Data'!F1182</f>
        <v>0</v>
      </c>
      <c r="P1322" s="130"/>
      <c r="Q1322" s="130"/>
    </row>
    <row r="1323" spans="1:17" x14ac:dyDescent="0.2">
      <c r="A1323" s="39"/>
      <c r="B1323" s="43">
        <v>47211</v>
      </c>
      <c r="C1323" s="130">
        <f t="shared" si="31"/>
        <v>0</v>
      </c>
      <c r="D1323" s="130">
        <f>+'Weekly OPIS Data'!D1183</f>
        <v>0</v>
      </c>
      <c r="N1323" s="130">
        <f t="shared" si="32"/>
        <v>0</v>
      </c>
      <c r="O1323" s="130">
        <f>+'Weekly OPIS Data'!F1183</f>
        <v>0</v>
      </c>
      <c r="P1323" s="130"/>
      <c r="Q1323" s="130"/>
    </row>
    <row r="1324" spans="1:17" x14ac:dyDescent="0.2">
      <c r="A1324" s="39"/>
      <c r="B1324" s="43">
        <v>47218</v>
      </c>
      <c r="C1324" s="130">
        <f t="shared" si="31"/>
        <v>0</v>
      </c>
      <c r="D1324" s="130">
        <f>+'Weekly OPIS Data'!D1184</f>
        <v>0</v>
      </c>
      <c r="N1324" s="130">
        <f t="shared" si="32"/>
        <v>0</v>
      </c>
      <c r="O1324" s="130">
        <f>+'Weekly OPIS Data'!F1184</f>
        <v>0</v>
      </c>
      <c r="P1324" s="130"/>
      <c r="Q1324" s="130"/>
    </row>
    <row r="1325" spans="1:17" x14ac:dyDescent="0.2">
      <c r="A1325" s="39"/>
      <c r="B1325" s="43">
        <v>47225</v>
      </c>
      <c r="C1325" s="130">
        <f t="shared" si="31"/>
        <v>0</v>
      </c>
      <c r="D1325" s="130">
        <f>+'Weekly OPIS Data'!D1185</f>
        <v>0</v>
      </c>
      <c r="N1325" s="130">
        <f t="shared" si="32"/>
        <v>0</v>
      </c>
      <c r="O1325" s="130">
        <f>+'Weekly OPIS Data'!F1185</f>
        <v>0</v>
      </c>
      <c r="P1325" s="130"/>
      <c r="Q1325" s="130"/>
    </row>
    <row r="1326" spans="1:17" x14ac:dyDescent="0.2">
      <c r="A1326" s="39"/>
      <c r="B1326" s="43">
        <v>47232</v>
      </c>
      <c r="C1326" s="130">
        <f t="shared" si="31"/>
        <v>0</v>
      </c>
      <c r="D1326" s="130">
        <f>+'Weekly OPIS Data'!D1186</f>
        <v>0</v>
      </c>
      <c r="N1326" s="130">
        <f t="shared" si="32"/>
        <v>0</v>
      </c>
      <c r="O1326" s="130">
        <f>+'Weekly OPIS Data'!F1186</f>
        <v>0</v>
      </c>
      <c r="P1326" s="130"/>
      <c r="Q1326" s="130"/>
    </row>
    <row r="1327" spans="1:17" x14ac:dyDescent="0.2">
      <c r="A1327" s="39"/>
      <c r="B1327" s="43">
        <v>47239</v>
      </c>
      <c r="C1327" s="130">
        <f t="shared" si="31"/>
        <v>0</v>
      </c>
      <c r="D1327" s="130">
        <f>+'Weekly OPIS Data'!D1187</f>
        <v>0</v>
      </c>
      <c r="N1327" s="130">
        <f t="shared" si="32"/>
        <v>0</v>
      </c>
      <c r="O1327" s="130">
        <f>+'Weekly OPIS Data'!F1187</f>
        <v>0</v>
      </c>
      <c r="P1327" s="130"/>
      <c r="Q1327" s="130"/>
    </row>
    <row r="1328" spans="1:17" x14ac:dyDescent="0.2">
      <c r="A1328" s="39"/>
      <c r="B1328" s="43">
        <v>47246</v>
      </c>
      <c r="C1328" s="130">
        <f t="shared" si="31"/>
        <v>0</v>
      </c>
      <c r="D1328" s="130">
        <f>+'Weekly OPIS Data'!D1188</f>
        <v>0</v>
      </c>
      <c r="N1328" s="130">
        <f t="shared" si="32"/>
        <v>0</v>
      </c>
      <c r="O1328" s="130">
        <f>+'Weekly OPIS Data'!F1188</f>
        <v>0</v>
      </c>
      <c r="P1328" s="130"/>
      <c r="Q1328" s="130"/>
    </row>
    <row r="1329" spans="1:17" x14ac:dyDescent="0.2">
      <c r="A1329" s="39"/>
      <c r="B1329" s="43">
        <v>47253</v>
      </c>
      <c r="C1329" s="130">
        <f t="shared" si="31"/>
        <v>0</v>
      </c>
      <c r="D1329" s="130">
        <f>+'Weekly OPIS Data'!D1189</f>
        <v>0</v>
      </c>
      <c r="N1329" s="130">
        <f t="shared" si="32"/>
        <v>0</v>
      </c>
      <c r="O1329" s="130">
        <f>+'Weekly OPIS Data'!F1189</f>
        <v>0</v>
      </c>
      <c r="P1329" s="130"/>
      <c r="Q1329" s="130"/>
    </row>
    <row r="1330" spans="1:17" x14ac:dyDescent="0.2">
      <c r="A1330" s="39"/>
      <c r="B1330" s="43">
        <v>47260</v>
      </c>
      <c r="C1330" s="130">
        <f t="shared" si="31"/>
        <v>0</v>
      </c>
      <c r="D1330" s="130">
        <f>+'Weekly OPIS Data'!D1190</f>
        <v>0</v>
      </c>
      <c r="N1330" s="130">
        <f t="shared" si="32"/>
        <v>0</v>
      </c>
      <c r="O1330" s="130">
        <f>+'Weekly OPIS Data'!F1190</f>
        <v>0</v>
      </c>
      <c r="P1330" s="130"/>
      <c r="Q1330" s="130"/>
    </row>
    <row r="1331" spans="1:17" x14ac:dyDescent="0.2">
      <c r="A1331" s="39"/>
      <c r="B1331" s="43">
        <v>47267</v>
      </c>
      <c r="C1331" s="130">
        <f t="shared" si="31"/>
        <v>0</v>
      </c>
      <c r="D1331" s="130">
        <f>+'Weekly OPIS Data'!D1191</f>
        <v>0</v>
      </c>
      <c r="N1331" s="130">
        <f t="shared" si="32"/>
        <v>0</v>
      </c>
      <c r="O1331" s="130">
        <f>+'Weekly OPIS Data'!F1191</f>
        <v>0</v>
      </c>
      <c r="P1331" s="130"/>
      <c r="Q1331" s="130"/>
    </row>
    <row r="1332" spans="1:17" x14ac:dyDescent="0.2">
      <c r="A1332" s="39"/>
      <c r="B1332" s="43">
        <v>47274</v>
      </c>
      <c r="C1332" s="130">
        <f t="shared" si="31"/>
        <v>0</v>
      </c>
      <c r="D1332" s="130">
        <f>+'Weekly OPIS Data'!D1192</f>
        <v>0</v>
      </c>
      <c r="N1332" s="130">
        <f t="shared" si="32"/>
        <v>0</v>
      </c>
      <c r="O1332" s="130">
        <f>+'Weekly OPIS Data'!F1192</f>
        <v>0</v>
      </c>
      <c r="P1332" s="130"/>
      <c r="Q1332" s="130"/>
    </row>
    <row r="1333" spans="1:17" x14ac:dyDescent="0.2">
      <c r="A1333" s="39"/>
      <c r="B1333" s="43">
        <v>47281</v>
      </c>
      <c r="C1333" s="130">
        <f t="shared" si="31"/>
        <v>0</v>
      </c>
      <c r="D1333" s="130">
        <f>+'Weekly OPIS Data'!D1193</f>
        <v>0</v>
      </c>
      <c r="N1333" s="130">
        <f t="shared" si="32"/>
        <v>0</v>
      </c>
      <c r="O1333" s="130">
        <f>+'Weekly OPIS Data'!F1193</f>
        <v>0</v>
      </c>
      <c r="P1333" s="130"/>
      <c r="Q1333" s="130"/>
    </row>
    <row r="1334" spans="1:17" x14ac:dyDescent="0.2">
      <c r="A1334" s="39"/>
      <c r="B1334" s="43">
        <v>47288</v>
      </c>
      <c r="C1334" s="130">
        <f t="shared" si="31"/>
        <v>0</v>
      </c>
      <c r="D1334" s="130">
        <f>+'Weekly OPIS Data'!D1194</f>
        <v>0</v>
      </c>
      <c r="N1334" s="130">
        <f t="shared" si="32"/>
        <v>0</v>
      </c>
      <c r="O1334" s="130">
        <f>+'Weekly OPIS Data'!F1194</f>
        <v>0</v>
      </c>
      <c r="P1334" s="130"/>
      <c r="Q1334" s="130"/>
    </row>
    <row r="1335" spans="1:17" x14ac:dyDescent="0.2">
      <c r="A1335" s="39"/>
      <c r="B1335" s="43">
        <v>47295</v>
      </c>
      <c r="C1335" s="130">
        <f t="shared" si="31"/>
        <v>0</v>
      </c>
      <c r="D1335" s="130">
        <f>+'Weekly OPIS Data'!D1195</f>
        <v>0</v>
      </c>
      <c r="N1335" s="130">
        <f t="shared" si="32"/>
        <v>0</v>
      </c>
      <c r="O1335" s="130">
        <f>+'Weekly OPIS Data'!F1195</f>
        <v>0</v>
      </c>
      <c r="P1335" s="130"/>
      <c r="Q1335" s="130"/>
    </row>
    <row r="1336" spans="1:17" x14ac:dyDescent="0.2">
      <c r="A1336" s="39"/>
      <c r="B1336" s="43">
        <v>47302</v>
      </c>
      <c r="C1336" s="130">
        <f t="shared" si="31"/>
        <v>0</v>
      </c>
      <c r="D1336" s="130">
        <f>+'Weekly OPIS Data'!D1196</f>
        <v>0</v>
      </c>
      <c r="N1336" s="130">
        <f t="shared" si="32"/>
        <v>0</v>
      </c>
      <c r="O1336" s="130">
        <f>+'Weekly OPIS Data'!F1196</f>
        <v>0</v>
      </c>
      <c r="P1336" s="130"/>
      <c r="Q1336" s="130"/>
    </row>
    <row r="1337" spans="1:17" x14ac:dyDescent="0.2">
      <c r="A1337" s="39"/>
      <c r="B1337" s="43">
        <v>47309</v>
      </c>
      <c r="C1337" s="130">
        <f t="shared" ref="C1337:C1400" si="33">D1337</f>
        <v>0</v>
      </c>
      <c r="D1337" s="130">
        <f>+'Weekly OPIS Data'!D1197</f>
        <v>0</v>
      </c>
      <c r="N1337" s="130">
        <f t="shared" ref="N1337:N1400" si="34">O1337</f>
        <v>0</v>
      </c>
      <c r="O1337" s="130">
        <f>+'Weekly OPIS Data'!F1197</f>
        <v>0</v>
      </c>
      <c r="P1337" s="130"/>
      <c r="Q1337" s="130"/>
    </row>
    <row r="1338" spans="1:17" x14ac:dyDescent="0.2">
      <c r="A1338" s="39"/>
      <c r="B1338" s="43">
        <v>47316</v>
      </c>
      <c r="C1338" s="130">
        <f t="shared" si="33"/>
        <v>0</v>
      </c>
      <c r="D1338" s="130">
        <f>+'Weekly OPIS Data'!D1198</f>
        <v>0</v>
      </c>
      <c r="N1338" s="130">
        <f t="shared" si="34"/>
        <v>0</v>
      </c>
      <c r="O1338" s="130">
        <f>+'Weekly OPIS Data'!F1198</f>
        <v>0</v>
      </c>
      <c r="P1338" s="130"/>
      <c r="Q1338" s="130"/>
    </row>
    <row r="1339" spans="1:17" x14ac:dyDescent="0.2">
      <c r="A1339" s="39"/>
      <c r="B1339" s="43">
        <v>47323</v>
      </c>
      <c r="C1339" s="130">
        <f t="shared" si="33"/>
        <v>0</v>
      </c>
      <c r="D1339" s="130">
        <f>+'Weekly OPIS Data'!D1199</f>
        <v>0</v>
      </c>
      <c r="N1339" s="130">
        <f t="shared" si="34"/>
        <v>0</v>
      </c>
      <c r="O1339" s="130">
        <f>+'Weekly OPIS Data'!F1199</f>
        <v>0</v>
      </c>
      <c r="P1339" s="130"/>
      <c r="Q1339" s="130"/>
    </row>
    <row r="1340" spans="1:17" x14ac:dyDescent="0.2">
      <c r="A1340" s="39"/>
      <c r="B1340" s="43">
        <v>47330</v>
      </c>
      <c r="C1340" s="130">
        <f t="shared" si="33"/>
        <v>0</v>
      </c>
      <c r="D1340" s="130">
        <f>+'Weekly OPIS Data'!D1200</f>
        <v>0</v>
      </c>
      <c r="N1340" s="130">
        <f t="shared" si="34"/>
        <v>0</v>
      </c>
      <c r="O1340" s="130">
        <f>+'Weekly OPIS Data'!F1200</f>
        <v>0</v>
      </c>
      <c r="P1340" s="130"/>
      <c r="Q1340" s="130"/>
    </row>
    <row r="1341" spans="1:17" x14ac:dyDescent="0.2">
      <c r="A1341" s="39"/>
      <c r="B1341" s="43">
        <v>47337</v>
      </c>
      <c r="C1341" s="130">
        <f t="shared" si="33"/>
        <v>0</v>
      </c>
      <c r="D1341" s="130">
        <f>+'Weekly OPIS Data'!D1201</f>
        <v>0</v>
      </c>
      <c r="N1341" s="130">
        <f t="shared" si="34"/>
        <v>0</v>
      </c>
      <c r="O1341" s="130">
        <f>+'Weekly OPIS Data'!F1201</f>
        <v>0</v>
      </c>
      <c r="P1341" s="130"/>
      <c r="Q1341" s="130"/>
    </row>
    <row r="1342" spans="1:17" x14ac:dyDescent="0.2">
      <c r="A1342" s="39"/>
      <c r="B1342" s="43">
        <v>47344</v>
      </c>
      <c r="C1342" s="130">
        <f t="shared" si="33"/>
        <v>0</v>
      </c>
      <c r="D1342" s="130">
        <f>+'Weekly OPIS Data'!D1202</f>
        <v>0</v>
      </c>
      <c r="N1342" s="130">
        <f t="shared" si="34"/>
        <v>0</v>
      </c>
      <c r="O1342" s="130">
        <f>+'Weekly OPIS Data'!F1202</f>
        <v>0</v>
      </c>
      <c r="P1342" s="130"/>
      <c r="Q1342" s="130"/>
    </row>
    <row r="1343" spans="1:17" x14ac:dyDescent="0.2">
      <c r="A1343" s="39"/>
      <c r="B1343" s="43">
        <v>47351</v>
      </c>
      <c r="C1343" s="130">
        <f t="shared" si="33"/>
        <v>0</v>
      </c>
      <c r="D1343" s="130">
        <f>+'Weekly OPIS Data'!D1203</f>
        <v>0</v>
      </c>
      <c r="N1343" s="130">
        <f t="shared" si="34"/>
        <v>0</v>
      </c>
      <c r="O1343" s="130">
        <f>+'Weekly OPIS Data'!F1203</f>
        <v>0</v>
      </c>
      <c r="P1343" s="130"/>
      <c r="Q1343" s="130"/>
    </row>
    <row r="1344" spans="1:17" x14ac:dyDescent="0.2">
      <c r="A1344" s="39"/>
      <c r="B1344" s="43">
        <v>47358</v>
      </c>
      <c r="C1344" s="130">
        <f t="shared" si="33"/>
        <v>0</v>
      </c>
      <c r="D1344" s="130">
        <f>+'Weekly OPIS Data'!D1204</f>
        <v>0</v>
      </c>
      <c r="N1344" s="130">
        <f t="shared" si="34"/>
        <v>0</v>
      </c>
      <c r="O1344" s="130">
        <f>+'Weekly OPIS Data'!F1204</f>
        <v>0</v>
      </c>
      <c r="P1344" s="130"/>
      <c r="Q1344" s="130"/>
    </row>
    <row r="1345" spans="1:17" x14ac:dyDescent="0.2">
      <c r="A1345" s="39"/>
      <c r="B1345" s="43">
        <v>47365</v>
      </c>
      <c r="C1345" s="130">
        <f t="shared" si="33"/>
        <v>0</v>
      </c>
      <c r="D1345" s="130">
        <f>+'Weekly OPIS Data'!D1205</f>
        <v>0</v>
      </c>
      <c r="N1345" s="130">
        <f t="shared" si="34"/>
        <v>0</v>
      </c>
      <c r="O1345" s="130">
        <f>+'Weekly OPIS Data'!F1205</f>
        <v>0</v>
      </c>
      <c r="P1345" s="130"/>
      <c r="Q1345" s="130"/>
    </row>
    <row r="1346" spans="1:17" x14ac:dyDescent="0.2">
      <c r="A1346" s="39"/>
      <c r="B1346" s="43">
        <v>47372</v>
      </c>
      <c r="C1346" s="130">
        <f t="shared" si="33"/>
        <v>0</v>
      </c>
      <c r="D1346" s="130">
        <f>+'Weekly OPIS Data'!D1206</f>
        <v>0</v>
      </c>
      <c r="N1346" s="130">
        <f t="shared" si="34"/>
        <v>0</v>
      </c>
      <c r="O1346" s="130">
        <f>+'Weekly OPIS Data'!F1206</f>
        <v>0</v>
      </c>
      <c r="P1346" s="130"/>
      <c r="Q1346" s="130"/>
    </row>
    <row r="1347" spans="1:17" x14ac:dyDescent="0.2">
      <c r="A1347" s="39"/>
      <c r="B1347" s="43">
        <v>47379</v>
      </c>
      <c r="C1347" s="130">
        <f t="shared" si="33"/>
        <v>0</v>
      </c>
      <c r="D1347" s="130">
        <f>+'Weekly OPIS Data'!D1207</f>
        <v>0</v>
      </c>
      <c r="N1347" s="130">
        <f t="shared" si="34"/>
        <v>0</v>
      </c>
      <c r="O1347" s="130">
        <f>+'Weekly OPIS Data'!F1207</f>
        <v>0</v>
      </c>
      <c r="P1347" s="130"/>
      <c r="Q1347" s="130"/>
    </row>
    <row r="1348" spans="1:17" x14ac:dyDescent="0.2">
      <c r="A1348" s="39"/>
      <c r="B1348" s="43">
        <v>47386</v>
      </c>
      <c r="C1348" s="130">
        <f t="shared" si="33"/>
        <v>0</v>
      </c>
      <c r="D1348" s="130">
        <f>+'Weekly OPIS Data'!D1208</f>
        <v>0</v>
      </c>
      <c r="N1348" s="130">
        <f t="shared" si="34"/>
        <v>0</v>
      </c>
      <c r="O1348" s="130">
        <f>+'Weekly OPIS Data'!F1208</f>
        <v>0</v>
      </c>
      <c r="P1348" s="130"/>
      <c r="Q1348" s="130"/>
    </row>
    <row r="1349" spans="1:17" x14ac:dyDescent="0.2">
      <c r="A1349" s="39"/>
      <c r="B1349" s="43">
        <v>47393</v>
      </c>
      <c r="C1349" s="130">
        <f t="shared" si="33"/>
        <v>0</v>
      </c>
      <c r="D1349" s="130">
        <f>+'Weekly OPIS Data'!D1209</f>
        <v>0</v>
      </c>
      <c r="N1349" s="130">
        <f t="shared" si="34"/>
        <v>0</v>
      </c>
      <c r="O1349" s="130">
        <f>+'Weekly OPIS Data'!F1209</f>
        <v>0</v>
      </c>
      <c r="P1349" s="130"/>
      <c r="Q1349" s="130"/>
    </row>
    <row r="1350" spans="1:17" x14ac:dyDescent="0.2">
      <c r="A1350" s="39"/>
      <c r="B1350" s="43">
        <v>47400</v>
      </c>
      <c r="C1350" s="130">
        <f t="shared" si="33"/>
        <v>0</v>
      </c>
      <c r="D1350" s="130">
        <f>+'Weekly OPIS Data'!D1210</f>
        <v>0</v>
      </c>
      <c r="N1350" s="130">
        <f t="shared" si="34"/>
        <v>0</v>
      </c>
      <c r="O1350" s="130">
        <f>+'Weekly OPIS Data'!F1210</f>
        <v>0</v>
      </c>
      <c r="P1350" s="130"/>
      <c r="Q1350" s="130"/>
    </row>
    <row r="1351" spans="1:17" x14ac:dyDescent="0.2">
      <c r="A1351" s="39"/>
      <c r="B1351" s="43">
        <v>47407</v>
      </c>
      <c r="C1351" s="130">
        <f t="shared" si="33"/>
        <v>0</v>
      </c>
      <c r="D1351" s="130">
        <f>+'Weekly OPIS Data'!D1211</f>
        <v>0</v>
      </c>
      <c r="N1351" s="130">
        <f t="shared" si="34"/>
        <v>0</v>
      </c>
      <c r="O1351" s="130">
        <f>+'Weekly OPIS Data'!F1211</f>
        <v>0</v>
      </c>
      <c r="P1351" s="130"/>
      <c r="Q1351" s="130"/>
    </row>
    <row r="1352" spans="1:17" x14ac:dyDescent="0.2">
      <c r="A1352" s="39"/>
      <c r="B1352" s="43">
        <v>47414</v>
      </c>
      <c r="C1352" s="130">
        <f t="shared" si="33"/>
        <v>0</v>
      </c>
      <c r="D1352" s="130">
        <f>+'Weekly OPIS Data'!D1212</f>
        <v>0</v>
      </c>
      <c r="N1352" s="130">
        <f t="shared" si="34"/>
        <v>0</v>
      </c>
      <c r="O1352" s="130">
        <f>+'Weekly OPIS Data'!F1212</f>
        <v>0</v>
      </c>
      <c r="P1352" s="130"/>
      <c r="Q1352" s="130"/>
    </row>
    <row r="1353" spans="1:17" x14ac:dyDescent="0.2">
      <c r="A1353" s="39"/>
      <c r="B1353" s="43">
        <v>47421</v>
      </c>
      <c r="C1353" s="130">
        <f t="shared" si="33"/>
        <v>0</v>
      </c>
      <c r="D1353" s="130">
        <f>+'Weekly OPIS Data'!D1213</f>
        <v>0</v>
      </c>
      <c r="N1353" s="130">
        <f t="shared" si="34"/>
        <v>0</v>
      </c>
      <c r="O1353" s="130">
        <f>+'Weekly OPIS Data'!F1213</f>
        <v>0</v>
      </c>
      <c r="P1353" s="130"/>
      <c r="Q1353" s="130"/>
    </row>
    <row r="1354" spans="1:17" x14ac:dyDescent="0.2">
      <c r="A1354" s="39"/>
      <c r="B1354" s="43">
        <v>47428</v>
      </c>
      <c r="C1354" s="130">
        <f t="shared" si="33"/>
        <v>0</v>
      </c>
      <c r="D1354" s="130">
        <f>+'Weekly OPIS Data'!D1214</f>
        <v>0</v>
      </c>
      <c r="N1354" s="130">
        <f t="shared" si="34"/>
        <v>0</v>
      </c>
      <c r="O1354" s="130">
        <f>+'Weekly OPIS Data'!F1214</f>
        <v>0</v>
      </c>
      <c r="P1354" s="130"/>
      <c r="Q1354" s="130"/>
    </row>
    <row r="1355" spans="1:17" x14ac:dyDescent="0.2">
      <c r="A1355" s="39"/>
      <c r="B1355" s="43">
        <v>47435</v>
      </c>
      <c r="C1355" s="130">
        <f t="shared" si="33"/>
        <v>0</v>
      </c>
      <c r="D1355" s="130">
        <f>+'Weekly OPIS Data'!D1215</f>
        <v>0</v>
      </c>
      <c r="N1355" s="130">
        <f t="shared" si="34"/>
        <v>0</v>
      </c>
      <c r="O1355" s="130">
        <f>+'Weekly OPIS Data'!F1215</f>
        <v>0</v>
      </c>
      <c r="P1355" s="130"/>
      <c r="Q1355" s="130"/>
    </row>
    <row r="1356" spans="1:17" x14ac:dyDescent="0.2">
      <c r="A1356" s="39"/>
      <c r="B1356" s="43">
        <v>47442</v>
      </c>
      <c r="C1356" s="130">
        <f t="shared" si="33"/>
        <v>0</v>
      </c>
      <c r="D1356" s="130">
        <f>+'Weekly OPIS Data'!D1216</f>
        <v>0</v>
      </c>
      <c r="N1356" s="130">
        <f t="shared" si="34"/>
        <v>0</v>
      </c>
      <c r="O1356" s="130">
        <f>+'Weekly OPIS Data'!F1216</f>
        <v>0</v>
      </c>
      <c r="P1356" s="130"/>
      <c r="Q1356" s="130"/>
    </row>
    <row r="1357" spans="1:17" x14ac:dyDescent="0.2">
      <c r="A1357" s="39"/>
      <c r="B1357" s="43">
        <v>47449</v>
      </c>
      <c r="C1357" s="130">
        <f t="shared" si="33"/>
        <v>0</v>
      </c>
      <c r="D1357" s="130">
        <f>+'Weekly OPIS Data'!D1217</f>
        <v>0</v>
      </c>
      <c r="N1357" s="130">
        <f t="shared" si="34"/>
        <v>0</v>
      </c>
      <c r="O1357" s="130">
        <f>+'Weekly OPIS Data'!F1217</f>
        <v>0</v>
      </c>
      <c r="P1357" s="130"/>
      <c r="Q1357" s="130"/>
    </row>
    <row r="1358" spans="1:17" x14ac:dyDescent="0.2">
      <c r="A1358" s="39"/>
      <c r="B1358" s="43">
        <v>47456</v>
      </c>
      <c r="C1358" s="130">
        <f t="shared" si="33"/>
        <v>0</v>
      </c>
      <c r="D1358" s="130">
        <f>+'Weekly OPIS Data'!D1218</f>
        <v>0</v>
      </c>
      <c r="N1358" s="130">
        <f t="shared" si="34"/>
        <v>0</v>
      </c>
      <c r="O1358" s="130">
        <f>+'Weekly OPIS Data'!F1218</f>
        <v>0</v>
      </c>
      <c r="P1358" s="130"/>
      <c r="Q1358" s="130"/>
    </row>
    <row r="1359" spans="1:17" x14ac:dyDescent="0.2">
      <c r="A1359" s="39"/>
      <c r="B1359" s="43">
        <v>47463</v>
      </c>
      <c r="C1359" s="130">
        <f t="shared" si="33"/>
        <v>0</v>
      </c>
      <c r="D1359" s="130">
        <f>+'Weekly OPIS Data'!D1219</f>
        <v>0</v>
      </c>
      <c r="N1359" s="130">
        <f t="shared" si="34"/>
        <v>0</v>
      </c>
      <c r="O1359" s="130">
        <f>+'Weekly OPIS Data'!F1219</f>
        <v>0</v>
      </c>
      <c r="P1359" s="130"/>
      <c r="Q1359" s="130"/>
    </row>
    <row r="1360" spans="1:17" x14ac:dyDescent="0.2">
      <c r="A1360" s="39"/>
      <c r="B1360" s="43">
        <v>47470</v>
      </c>
      <c r="C1360" s="130">
        <f t="shared" si="33"/>
        <v>0</v>
      </c>
      <c r="D1360" s="130">
        <f>+'Weekly OPIS Data'!D1220</f>
        <v>0</v>
      </c>
      <c r="N1360" s="130">
        <f t="shared" si="34"/>
        <v>0</v>
      </c>
      <c r="O1360" s="130">
        <f>+'Weekly OPIS Data'!F1220</f>
        <v>0</v>
      </c>
      <c r="P1360" s="130"/>
      <c r="Q1360" s="130"/>
    </row>
    <row r="1361" spans="1:17" x14ac:dyDescent="0.2">
      <c r="A1361" s="39"/>
      <c r="B1361" s="43">
        <v>47477</v>
      </c>
      <c r="C1361" s="130">
        <f t="shared" si="33"/>
        <v>0</v>
      </c>
      <c r="D1361" s="130">
        <f>+'Weekly OPIS Data'!D1221</f>
        <v>0</v>
      </c>
      <c r="N1361" s="130">
        <f t="shared" si="34"/>
        <v>0</v>
      </c>
      <c r="O1361" s="130">
        <f>+'Weekly OPIS Data'!F1221</f>
        <v>0</v>
      </c>
      <c r="P1361" s="130"/>
      <c r="Q1361" s="130"/>
    </row>
    <row r="1362" spans="1:17" x14ac:dyDescent="0.2">
      <c r="A1362" s="39"/>
      <c r="B1362" s="43">
        <v>47484</v>
      </c>
      <c r="C1362" s="130">
        <f t="shared" si="33"/>
        <v>0</v>
      </c>
      <c r="D1362" s="130">
        <f>+'Weekly OPIS Data'!D1222</f>
        <v>0</v>
      </c>
      <c r="N1362" s="130">
        <f t="shared" si="34"/>
        <v>0</v>
      </c>
      <c r="O1362" s="130">
        <f>+'Weekly OPIS Data'!F1222</f>
        <v>0</v>
      </c>
      <c r="P1362" s="130"/>
      <c r="Q1362" s="130"/>
    </row>
    <row r="1363" spans="1:17" x14ac:dyDescent="0.2">
      <c r="A1363" s="39"/>
      <c r="B1363" s="43">
        <v>47491</v>
      </c>
      <c r="C1363" s="130">
        <f t="shared" si="33"/>
        <v>0</v>
      </c>
      <c r="D1363" s="130">
        <f>+'Weekly OPIS Data'!D1223</f>
        <v>0</v>
      </c>
      <c r="N1363" s="130">
        <f t="shared" si="34"/>
        <v>0</v>
      </c>
      <c r="O1363" s="130">
        <f>+'Weekly OPIS Data'!F1223</f>
        <v>0</v>
      </c>
      <c r="P1363" s="130"/>
      <c r="Q1363" s="130"/>
    </row>
    <row r="1364" spans="1:17" x14ac:dyDescent="0.2">
      <c r="A1364" s="39"/>
      <c r="B1364" s="43">
        <v>47498</v>
      </c>
      <c r="C1364" s="130">
        <f t="shared" si="33"/>
        <v>0</v>
      </c>
      <c r="D1364" s="130">
        <f>+'Weekly OPIS Data'!D1224</f>
        <v>0</v>
      </c>
      <c r="N1364" s="130">
        <f t="shared" si="34"/>
        <v>0</v>
      </c>
      <c r="O1364" s="130">
        <f>+'Weekly OPIS Data'!F1224</f>
        <v>0</v>
      </c>
      <c r="P1364" s="130"/>
      <c r="Q1364" s="130"/>
    </row>
    <row r="1365" spans="1:17" x14ac:dyDescent="0.2">
      <c r="A1365" s="39"/>
      <c r="B1365" s="43">
        <v>47505</v>
      </c>
      <c r="C1365" s="130">
        <f t="shared" si="33"/>
        <v>0</v>
      </c>
      <c r="D1365" s="130">
        <f>+'Weekly OPIS Data'!D1225</f>
        <v>0</v>
      </c>
      <c r="N1365" s="130">
        <f t="shared" si="34"/>
        <v>0</v>
      </c>
      <c r="O1365" s="130">
        <f>+'Weekly OPIS Data'!F1225</f>
        <v>0</v>
      </c>
      <c r="P1365" s="130"/>
      <c r="Q1365" s="130"/>
    </row>
    <row r="1366" spans="1:17" x14ac:dyDescent="0.2">
      <c r="A1366" s="39"/>
      <c r="B1366" s="43">
        <v>47512</v>
      </c>
      <c r="C1366" s="130">
        <f t="shared" si="33"/>
        <v>0</v>
      </c>
      <c r="D1366" s="130">
        <f>+'Weekly OPIS Data'!D1226</f>
        <v>0</v>
      </c>
      <c r="N1366" s="130">
        <f t="shared" si="34"/>
        <v>0</v>
      </c>
      <c r="O1366" s="130">
        <f>+'Weekly OPIS Data'!F1226</f>
        <v>0</v>
      </c>
      <c r="P1366" s="130"/>
      <c r="Q1366" s="130"/>
    </row>
    <row r="1367" spans="1:17" x14ac:dyDescent="0.2">
      <c r="A1367" s="39"/>
      <c r="B1367" s="43">
        <v>47519</v>
      </c>
      <c r="C1367" s="130">
        <f t="shared" si="33"/>
        <v>0</v>
      </c>
      <c r="D1367" s="130">
        <f>+'Weekly OPIS Data'!D1227</f>
        <v>0</v>
      </c>
      <c r="N1367" s="130">
        <f t="shared" si="34"/>
        <v>0</v>
      </c>
      <c r="O1367" s="130">
        <f>+'Weekly OPIS Data'!F1227</f>
        <v>0</v>
      </c>
      <c r="P1367" s="130"/>
      <c r="Q1367" s="130"/>
    </row>
    <row r="1368" spans="1:17" x14ac:dyDescent="0.2">
      <c r="A1368" s="39"/>
      <c r="B1368" s="43">
        <v>47526</v>
      </c>
      <c r="C1368" s="130">
        <f t="shared" si="33"/>
        <v>0</v>
      </c>
      <c r="D1368" s="130">
        <f>+'Weekly OPIS Data'!D1228</f>
        <v>0</v>
      </c>
      <c r="N1368" s="130">
        <f t="shared" si="34"/>
        <v>0</v>
      </c>
      <c r="O1368" s="130">
        <f>+'Weekly OPIS Data'!F1228</f>
        <v>0</v>
      </c>
      <c r="P1368" s="130"/>
      <c r="Q1368" s="130"/>
    </row>
    <row r="1369" spans="1:17" x14ac:dyDescent="0.2">
      <c r="A1369" s="39"/>
      <c r="B1369" s="43">
        <v>47533</v>
      </c>
      <c r="C1369" s="130">
        <f t="shared" si="33"/>
        <v>0</v>
      </c>
      <c r="D1369" s="130">
        <f>+'Weekly OPIS Data'!D1229</f>
        <v>0</v>
      </c>
      <c r="N1369" s="130">
        <f t="shared" si="34"/>
        <v>0</v>
      </c>
      <c r="O1369" s="130">
        <f>+'Weekly OPIS Data'!F1229</f>
        <v>0</v>
      </c>
      <c r="P1369" s="130"/>
      <c r="Q1369" s="130"/>
    </row>
    <row r="1370" spans="1:17" x14ac:dyDescent="0.2">
      <c r="A1370" s="39"/>
      <c r="B1370" s="43">
        <v>47540</v>
      </c>
      <c r="C1370" s="130">
        <f t="shared" si="33"/>
        <v>0</v>
      </c>
      <c r="D1370" s="130">
        <f>+'Weekly OPIS Data'!D1230</f>
        <v>0</v>
      </c>
      <c r="N1370" s="130">
        <f t="shared" si="34"/>
        <v>0</v>
      </c>
      <c r="O1370" s="130">
        <f>+'Weekly OPIS Data'!F1230</f>
        <v>0</v>
      </c>
      <c r="P1370" s="130"/>
      <c r="Q1370" s="130"/>
    </row>
    <row r="1371" spans="1:17" x14ac:dyDescent="0.2">
      <c r="A1371" s="39"/>
      <c r="B1371" s="43">
        <v>47547</v>
      </c>
      <c r="C1371" s="130">
        <f t="shared" si="33"/>
        <v>0</v>
      </c>
      <c r="D1371" s="130">
        <f>+'Weekly OPIS Data'!D1231</f>
        <v>0</v>
      </c>
      <c r="N1371" s="130">
        <f t="shared" si="34"/>
        <v>0</v>
      </c>
      <c r="O1371" s="130">
        <f>+'Weekly OPIS Data'!F1231</f>
        <v>0</v>
      </c>
      <c r="P1371" s="130"/>
      <c r="Q1371" s="130"/>
    </row>
    <row r="1372" spans="1:17" x14ac:dyDescent="0.2">
      <c r="A1372" s="39"/>
      <c r="B1372" s="43">
        <v>47554</v>
      </c>
      <c r="C1372" s="130">
        <f t="shared" si="33"/>
        <v>0</v>
      </c>
      <c r="D1372" s="130">
        <f>+'Weekly OPIS Data'!D1232</f>
        <v>0</v>
      </c>
      <c r="N1372" s="130">
        <f t="shared" si="34"/>
        <v>0</v>
      </c>
      <c r="O1372" s="130">
        <f>+'Weekly OPIS Data'!F1232</f>
        <v>0</v>
      </c>
      <c r="P1372" s="130"/>
      <c r="Q1372" s="130"/>
    </row>
    <row r="1373" spans="1:17" x14ac:dyDescent="0.2">
      <c r="A1373" s="39"/>
      <c r="B1373" s="43">
        <v>47561</v>
      </c>
      <c r="C1373" s="130">
        <f t="shared" si="33"/>
        <v>0</v>
      </c>
      <c r="D1373" s="130">
        <f>+'Weekly OPIS Data'!D1233</f>
        <v>0</v>
      </c>
      <c r="N1373" s="130">
        <f t="shared" si="34"/>
        <v>0</v>
      </c>
      <c r="O1373" s="130">
        <f>+'Weekly OPIS Data'!F1233</f>
        <v>0</v>
      </c>
      <c r="P1373" s="130"/>
      <c r="Q1373" s="130"/>
    </row>
    <row r="1374" spans="1:17" x14ac:dyDescent="0.2">
      <c r="A1374" s="39"/>
      <c r="B1374" s="43">
        <v>47568</v>
      </c>
      <c r="C1374" s="130">
        <f t="shared" si="33"/>
        <v>0</v>
      </c>
      <c r="D1374" s="130">
        <f>+'Weekly OPIS Data'!D1234</f>
        <v>0</v>
      </c>
      <c r="N1374" s="130">
        <f t="shared" si="34"/>
        <v>0</v>
      </c>
      <c r="O1374" s="130">
        <f>+'Weekly OPIS Data'!F1234</f>
        <v>0</v>
      </c>
      <c r="P1374" s="130"/>
      <c r="Q1374" s="130"/>
    </row>
    <row r="1375" spans="1:17" x14ac:dyDescent="0.2">
      <c r="A1375" s="39"/>
      <c r="B1375" s="43">
        <v>47575</v>
      </c>
      <c r="C1375" s="130">
        <f t="shared" si="33"/>
        <v>0</v>
      </c>
      <c r="D1375" s="130">
        <f>+'Weekly OPIS Data'!D1235</f>
        <v>0</v>
      </c>
      <c r="N1375" s="130">
        <f t="shared" si="34"/>
        <v>0</v>
      </c>
      <c r="O1375" s="130">
        <f>+'Weekly OPIS Data'!F1235</f>
        <v>0</v>
      </c>
      <c r="P1375" s="130"/>
      <c r="Q1375" s="130"/>
    </row>
    <row r="1376" spans="1:17" x14ac:dyDescent="0.2">
      <c r="A1376" s="39"/>
      <c r="B1376" s="43">
        <v>47582</v>
      </c>
      <c r="C1376" s="130">
        <f t="shared" si="33"/>
        <v>0</v>
      </c>
      <c r="D1376" s="130">
        <f>+'Weekly OPIS Data'!D1236</f>
        <v>0</v>
      </c>
      <c r="N1376" s="130">
        <f t="shared" si="34"/>
        <v>0</v>
      </c>
      <c r="O1376" s="130">
        <f>+'Weekly OPIS Data'!F1236</f>
        <v>0</v>
      </c>
      <c r="P1376" s="130"/>
      <c r="Q1376" s="130"/>
    </row>
    <row r="1377" spans="1:17" x14ac:dyDescent="0.2">
      <c r="A1377" s="39"/>
      <c r="B1377" s="43">
        <v>47589</v>
      </c>
      <c r="C1377" s="130">
        <f t="shared" si="33"/>
        <v>0</v>
      </c>
      <c r="D1377" s="130">
        <f>+'Weekly OPIS Data'!D1237</f>
        <v>0</v>
      </c>
      <c r="N1377" s="130">
        <f t="shared" si="34"/>
        <v>0</v>
      </c>
      <c r="O1377" s="130">
        <f>+'Weekly OPIS Data'!F1237</f>
        <v>0</v>
      </c>
      <c r="P1377" s="130"/>
      <c r="Q1377" s="130"/>
    </row>
    <row r="1378" spans="1:17" x14ac:dyDescent="0.2">
      <c r="A1378" s="39"/>
      <c r="B1378" s="43">
        <v>47596</v>
      </c>
      <c r="C1378" s="130">
        <f t="shared" si="33"/>
        <v>0</v>
      </c>
      <c r="D1378" s="130">
        <f>+'Weekly OPIS Data'!D1238</f>
        <v>0</v>
      </c>
      <c r="N1378" s="130">
        <f t="shared" si="34"/>
        <v>0</v>
      </c>
      <c r="O1378" s="130">
        <f>+'Weekly OPIS Data'!F1238</f>
        <v>0</v>
      </c>
      <c r="P1378" s="130"/>
      <c r="Q1378" s="130"/>
    </row>
    <row r="1379" spans="1:17" x14ac:dyDescent="0.2">
      <c r="A1379" s="39"/>
      <c r="B1379" s="43">
        <v>47603</v>
      </c>
      <c r="C1379" s="130">
        <f t="shared" si="33"/>
        <v>0</v>
      </c>
      <c r="D1379" s="130">
        <f>+'Weekly OPIS Data'!D1239</f>
        <v>0</v>
      </c>
      <c r="N1379" s="130">
        <f t="shared" si="34"/>
        <v>0</v>
      </c>
      <c r="O1379" s="130">
        <f>+'Weekly OPIS Data'!F1239</f>
        <v>0</v>
      </c>
      <c r="P1379" s="130"/>
      <c r="Q1379" s="130"/>
    </row>
    <row r="1380" spans="1:17" x14ac:dyDescent="0.2">
      <c r="A1380" s="39"/>
      <c r="B1380" s="43">
        <v>47610</v>
      </c>
      <c r="C1380" s="130">
        <f t="shared" si="33"/>
        <v>0</v>
      </c>
      <c r="D1380" s="130">
        <f>+'Weekly OPIS Data'!D1240</f>
        <v>0</v>
      </c>
      <c r="N1380" s="130">
        <f t="shared" si="34"/>
        <v>0</v>
      </c>
      <c r="O1380" s="130">
        <f>+'Weekly OPIS Data'!F1240</f>
        <v>0</v>
      </c>
      <c r="P1380" s="130"/>
      <c r="Q1380" s="130"/>
    </row>
    <row r="1381" spans="1:17" x14ac:dyDescent="0.2">
      <c r="A1381" s="39"/>
      <c r="B1381" s="43">
        <v>47617</v>
      </c>
      <c r="C1381" s="130">
        <f t="shared" si="33"/>
        <v>0</v>
      </c>
      <c r="D1381" s="130">
        <f>+'Weekly OPIS Data'!D1241</f>
        <v>0</v>
      </c>
      <c r="N1381" s="130">
        <f t="shared" si="34"/>
        <v>0</v>
      </c>
      <c r="O1381" s="130">
        <f>+'Weekly OPIS Data'!F1241</f>
        <v>0</v>
      </c>
      <c r="P1381" s="130"/>
      <c r="Q1381" s="130"/>
    </row>
    <row r="1382" spans="1:17" x14ac:dyDescent="0.2">
      <c r="A1382" s="39"/>
      <c r="B1382" s="43">
        <v>47624</v>
      </c>
      <c r="C1382" s="130">
        <f t="shared" si="33"/>
        <v>0</v>
      </c>
      <c r="D1382" s="130">
        <f>+'Weekly OPIS Data'!D1242</f>
        <v>0</v>
      </c>
      <c r="N1382" s="130">
        <f t="shared" si="34"/>
        <v>0</v>
      </c>
      <c r="O1382" s="130">
        <f>+'Weekly OPIS Data'!F1242</f>
        <v>0</v>
      </c>
      <c r="P1382" s="130"/>
      <c r="Q1382" s="130"/>
    </row>
    <row r="1383" spans="1:17" x14ac:dyDescent="0.2">
      <c r="A1383" s="39"/>
      <c r="B1383" s="43">
        <v>47631</v>
      </c>
      <c r="C1383" s="130">
        <f t="shared" si="33"/>
        <v>0</v>
      </c>
      <c r="D1383" s="130">
        <f>+'Weekly OPIS Data'!D1243</f>
        <v>0</v>
      </c>
      <c r="N1383" s="130">
        <f t="shared" si="34"/>
        <v>0</v>
      </c>
      <c r="O1383" s="130">
        <f>+'Weekly OPIS Data'!F1243</f>
        <v>0</v>
      </c>
      <c r="P1383" s="130"/>
      <c r="Q1383" s="130"/>
    </row>
    <row r="1384" spans="1:17" x14ac:dyDescent="0.2">
      <c r="A1384" s="39"/>
      <c r="B1384" s="43">
        <v>47638</v>
      </c>
      <c r="C1384" s="130">
        <f t="shared" si="33"/>
        <v>0</v>
      </c>
      <c r="D1384" s="130">
        <f>+'Weekly OPIS Data'!D1244</f>
        <v>0</v>
      </c>
      <c r="N1384" s="130">
        <f t="shared" si="34"/>
        <v>0</v>
      </c>
      <c r="O1384" s="130">
        <f>+'Weekly OPIS Data'!F1244</f>
        <v>0</v>
      </c>
      <c r="P1384" s="130"/>
      <c r="Q1384" s="130"/>
    </row>
    <row r="1385" spans="1:17" x14ac:dyDescent="0.2">
      <c r="A1385" s="39"/>
      <c r="B1385" s="43">
        <v>47645</v>
      </c>
      <c r="C1385" s="130">
        <f t="shared" si="33"/>
        <v>0</v>
      </c>
      <c r="D1385" s="130">
        <f>+'Weekly OPIS Data'!D1245</f>
        <v>0</v>
      </c>
      <c r="N1385" s="130">
        <f t="shared" si="34"/>
        <v>0</v>
      </c>
      <c r="O1385" s="130">
        <f>+'Weekly OPIS Data'!F1245</f>
        <v>0</v>
      </c>
      <c r="P1385" s="130"/>
      <c r="Q1385" s="130"/>
    </row>
    <row r="1386" spans="1:17" x14ac:dyDescent="0.2">
      <c r="A1386" s="39"/>
      <c r="B1386" s="43">
        <v>47652</v>
      </c>
      <c r="C1386" s="130">
        <f t="shared" si="33"/>
        <v>0</v>
      </c>
      <c r="D1386" s="130">
        <f>+'Weekly OPIS Data'!D1246</f>
        <v>0</v>
      </c>
      <c r="N1386" s="130">
        <f t="shared" si="34"/>
        <v>0</v>
      </c>
      <c r="O1386" s="130">
        <f>+'Weekly OPIS Data'!F1246</f>
        <v>0</v>
      </c>
      <c r="P1386" s="130"/>
      <c r="Q1386" s="130"/>
    </row>
    <row r="1387" spans="1:17" x14ac:dyDescent="0.2">
      <c r="A1387" s="39"/>
      <c r="B1387" s="43">
        <v>47659</v>
      </c>
      <c r="C1387" s="130">
        <f t="shared" si="33"/>
        <v>0</v>
      </c>
      <c r="D1387" s="130">
        <f>+'Weekly OPIS Data'!D1247</f>
        <v>0</v>
      </c>
      <c r="N1387" s="130">
        <f t="shared" si="34"/>
        <v>0</v>
      </c>
      <c r="O1387" s="130">
        <f>+'Weekly OPIS Data'!F1247</f>
        <v>0</v>
      </c>
      <c r="P1387" s="130"/>
      <c r="Q1387" s="130"/>
    </row>
    <row r="1388" spans="1:17" x14ac:dyDescent="0.2">
      <c r="A1388" s="39"/>
      <c r="B1388" s="43">
        <v>47666</v>
      </c>
      <c r="C1388" s="130">
        <f t="shared" si="33"/>
        <v>0</v>
      </c>
      <c r="D1388" s="130">
        <f>+'Weekly OPIS Data'!D1248</f>
        <v>0</v>
      </c>
      <c r="N1388" s="130">
        <f t="shared" si="34"/>
        <v>0</v>
      </c>
      <c r="O1388" s="130">
        <f>+'Weekly OPIS Data'!F1248</f>
        <v>0</v>
      </c>
      <c r="P1388" s="130"/>
      <c r="Q1388" s="130"/>
    </row>
    <row r="1389" spans="1:17" x14ac:dyDescent="0.2">
      <c r="A1389" s="39"/>
      <c r="B1389" s="43">
        <v>47673</v>
      </c>
      <c r="C1389" s="130">
        <f t="shared" si="33"/>
        <v>0</v>
      </c>
      <c r="D1389" s="130">
        <f>+'Weekly OPIS Data'!D1249</f>
        <v>0</v>
      </c>
      <c r="N1389" s="130">
        <f t="shared" si="34"/>
        <v>0</v>
      </c>
      <c r="O1389" s="130">
        <f>+'Weekly OPIS Data'!F1249</f>
        <v>0</v>
      </c>
      <c r="P1389" s="130"/>
      <c r="Q1389" s="130"/>
    </row>
    <row r="1390" spans="1:17" x14ac:dyDescent="0.2">
      <c r="A1390" s="39"/>
      <c r="B1390" s="43">
        <v>47680</v>
      </c>
      <c r="C1390" s="130">
        <f t="shared" si="33"/>
        <v>0</v>
      </c>
      <c r="D1390" s="130">
        <f>+'Weekly OPIS Data'!D1250</f>
        <v>0</v>
      </c>
      <c r="N1390" s="130">
        <f t="shared" si="34"/>
        <v>0</v>
      </c>
      <c r="O1390" s="130">
        <f>+'Weekly OPIS Data'!F1250</f>
        <v>0</v>
      </c>
      <c r="P1390" s="130"/>
      <c r="Q1390" s="130"/>
    </row>
    <row r="1391" spans="1:17" x14ac:dyDescent="0.2">
      <c r="A1391" s="39"/>
      <c r="B1391" s="43">
        <v>47687</v>
      </c>
      <c r="C1391" s="130">
        <f t="shared" si="33"/>
        <v>0</v>
      </c>
      <c r="D1391" s="130">
        <f>+'Weekly OPIS Data'!D1251</f>
        <v>0</v>
      </c>
      <c r="N1391" s="130">
        <f t="shared" si="34"/>
        <v>0</v>
      </c>
      <c r="O1391" s="130">
        <f>+'Weekly OPIS Data'!F1251</f>
        <v>0</v>
      </c>
      <c r="P1391" s="130"/>
      <c r="Q1391" s="130"/>
    </row>
    <row r="1392" spans="1:17" x14ac:dyDescent="0.2">
      <c r="A1392" s="39"/>
      <c r="B1392" s="43">
        <v>47694</v>
      </c>
      <c r="C1392" s="130">
        <f t="shared" si="33"/>
        <v>0</v>
      </c>
      <c r="D1392" s="130">
        <f>+'Weekly OPIS Data'!D1252</f>
        <v>0</v>
      </c>
      <c r="N1392" s="130">
        <f t="shared" si="34"/>
        <v>0</v>
      </c>
      <c r="O1392" s="130">
        <f>+'Weekly OPIS Data'!F1252</f>
        <v>0</v>
      </c>
      <c r="P1392" s="130"/>
      <c r="Q1392" s="130"/>
    </row>
    <row r="1393" spans="1:17" x14ac:dyDescent="0.2">
      <c r="A1393" s="39"/>
      <c r="B1393" s="43">
        <v>47701</v>
      </c>
      <c r="C1393" s="130">
        <f t="shared" si="33"/>
        <v>0</v>
      </c>
      <c r="D1393" s="130">
        <f>+'Weekly OPIS Data'!D1253</f>
        <v>0</v>
      </c>
      <c r="N1393" s="130">
        <f t="shared" si="34"/>
        <v>0</v>
      </c>
      <c r="O1393" s="130">
        <f>+'Weekly OPIS Data'!F1253</f>
        <v>0</v>
      </c>
      <c r="P1393" s="130"/>
      <c r="Q1393" s="130"/>
    </row>
    <row r="1394" spans="1:17" x14ac:dyDescent="0.2">
      <c r="A1394" s="39"/>
      <c r="B1394" s="43">
        <v>47708</v>
      </c>
      <c r="C1394" s="130">
        <f t="shared" si="33"/>
        <v>0</v>
      </c>
      <c r="D1394" s="130">
        <f>+'Weekly OPIS Data'!D1254</f>
        <v>0</v>
      </c>
      <c r="N1394" s="130">
        <f t="shared" si="34"/>
        <v>0</v>
      </c>
      <c r="O1394" s="130">
        <f>+'Weekly OPIS Data'!F1254</f>
        <v>0</v>
      </c>
      <c r="P1394" s="130"/>
      <c r="Q1394" s="130"/>
    </row>
    <row r="1395" spans="1:17" x14ac:dyDescent="0.2">
      <c r="A1395" s="39"/>
      <c r="B1395" s="43">
        <v>47715</v>
      </c>
      <c r="C1395" s="130">
        <f t="shared" si="33"/>
        <v>0</v>
      </c>
      <c r="D1395" s="130">
        <f>+'Weekly OPIS Data'!D1255</f>
        <v>0</v>
      </c>
      <c r="N1395" s="130">
        <f t="shared" si="34"/>
        <v>0</v>
      </c>
      <c r="O1395" s="130">
        <f>+'Weekly OPIS Data'!F1255</f>
        <v>0</v>
      </c>
      <c r="P1395" s="130"/>
      <c r="Q1395" s="130"/>
    </row>
    <row r="1396" spans="1:17" x14ac:dyDescent="0.2">
      <c r="A1396" s="39"/>
      <c r="B1396" s="43">
        <v>47722</v>
      </c>
      <c r="C1396" s="130">
        <f t="shared" si="33"/>
        <v>0</v>
      </c>
      <c r="D1396" s="130">
        <f>+'Weekly OPIS Data'!D1256</f>
        <v>0</v>
      </c>
      <c r="N1396" s="130">
        <f t="shared" si="34"/>
        <v>0</v>
      </c>
      <c r="O1396" s="130">
        <f>+'Weekly OPIS Data'!F1256</f>
        <v>0</v>
      </c>
      <c r="P1396" s="130"/>
      <c r="Q1396" s="130"/>
    </row>
    <row r="1397" spans="1:17" x14ac:dyDescent="0.2">
      <c r="A1397" s="39"/>
      <c r="B1397" s="43">
        <v>47729</v>
      </c>
      <c r="C1397" s="130">
        <f t="shared" si="33"/>
        <v>0</v>
      </c>
      <c r="D1397" s="130">
        <f>+'Weekly OPIS Data'!D1257</f>
        <v>0</v>
      </c>
      <c r="N1397" s="130">
        <f t="shared" si="34"/>
        <v>0</v>
      </c>
      <c r="O1397" s="130">
        <f>+'Weekly OPIS Data'!F1257</f>
        <v>0</v>
      </c>
      <c r="P1397" s="130"/>
      <c r="Q1397" s="130"/>
    </row>
    <row r="1398" spans="1:17" x14ac:dyDescent="0.2">
      <c r="A1398" s="39"/>
      <c r="B1398" s="43">
        <v>47736</v>
      </c>
      <c r="C1398" s="130">
        <f t="shared" si="33"/>
        <v>0</v>
      </c>
      <c r="D1398" s="130">
        <f>+'Weekly OPIS Data'!D1258</f>
        <v>0</v>
      </c>
      <c r="N1398" s="130">
        <f t="shared" si="34"/>
        <v>0</v>
      </c>
      <c r="O1398" s="130">
        <f>+'Weekly OPIS Data'!F1258</f>
        <v>0</v>
      </c>
      <c r="P1398" s="130"/>
      <c r="Q1398" s="130"/>
    </row>
    <row r="1399" spans="1:17" x14ac:dyDescent="0.2">
      <c r="A1399" s="39"/>
      <c r="B1399" s="43">
        <v>47743</v>
      </c>
      <c r="C1399" s="130">
        <f t="shared" si="33"/>
        <v>0</v>
      </c>
      <c r="D1399" s="130">
        <f>+'Weekly OPIS Data'!D1259</f>
        <v>0</v>
      </c>
      <c r="N1399" s="130">
        <f t="shared" si="34"/>
        <v>0</v>
      </c>
      <c r="O1399" s="130">
        <f>+'Weekly OPIS Data'!F1259</f>
        <v>0</v>
      </c>
      <c r="P1399" s="130"/>
      <c r="Q1399" s="130"/>
    </row>
    <row r="1400" spans="1:17" x14ac:dyDescent="0.2">
      <c r="A1400" s="39"/>
      <c r="B1400" s="43">
        <v>47750</v>
      </c>
      <c r="C1400" s="130">
        <f t="shared" si="33"/>
        <v>0</v>
      </c>
      <c r="D1400" s="130">
        <f>+'Weekly OPIS Data'!D1260</f>
        <v>0</v>
      </c>
      <c r="N1400" s="130">
        <f t="shared" si="34"/>
        <v>0</v>
      </c>
      <c r="O1400" s="130">
        <f>+'Weekly OPIS Data'!F1260</f>
        <v>0</v>
      </c>
      <c r="P1400" s="130"/>
      <c r="Q1400" s="130"/>
    </row>
    <row r="1401" spans="1:17" x14ac:dyDescent="0.2">
      <c r="A1401" s="39"/>
      <c r="B1401" s="43">
        <v>47757</v>
      </c>
      <c r="C1401" s="130">
        <f t="shared" ref="C1401:C1414" si="35">D1401</f>
        <v>0</v>
      </c>
      <c r="D1401" s="130">
        <f>+'Weekly OPIS Data'!D1261</f>
        <v>0</v>
      </c>
      <c r="N1401" s="130">
        <f t="shared" ref="N1401:N1414" si="36">O1401</f>
        <v>0</v>
      </c>
      <c r="O1401" s="130">
        <f>+'Weekly OPIS Data'!F1261</f>
        <v>0</v>
      </c>
      <c r="P1401" s="130"/>
      <c r="Q1401" s="130"/>
    </row>
    <row r="1402" spans="1:17" x14ac:dyDescent="0.2">
      <c r="A1402" s="39"/>
      <c r="B1402" s="43">
        <v>47764</v>
      </c>
      <c r="C1402" s="130">
        <f t="shared" si="35"/>
        <v>0</v>
      </c>
      <c r="D1402" s="130">
        <f>+'Weekly OPIS Data'!D1262</f>
        <v>0</v>
      </c>
      <c r="N1402" s="130">
        <f t="shared" si="36"/>
        <v>0</v>
      </c>
      <c r="O1402" s="130">
        <f>+'Weekly OPIS Data'!F1262</f>
        <v>0</v>
      </c>
      <c r="P1402" s="130"/>
      <c r="Q1402" s="130"/>
    </row>
    <row r="1403" spans="1:17" x14ac:dyDescent="0.2">
      <c r="A1403" s="39"/>
      <c r="B1403" s="43">
        <v>47771</v>
      </c>
      <c r="C1403" s="130">
        <f t="shared" si="35"/>
        <v>0</v>
      </c>
      <c r="D1403" s="130">
        <f>+'Weekly OPIS Data'!D1263</f>
        <v>0</v>
      </c>
      <c r="N1403" s="130">
        <f t="shared" si="36"/>
        <v>0</v>
      </c>
      <c r="O1403" s="130">
        <f>+'Weekly OPIS Data'!F1263</f>
        <v>0</v>
      </c>
      <c r="P1403" s="130"/>
      <c r="Q1403" s="130"/>
    </row>
    <row r="1404" spans="1:17" x14ac:dyDescent="0.2">
      <c r="A1404" s="39"/>
      <c r="B1404" s="43">
        <v>47778</v>
      </c>
      <c r="C1404" s="130">
        <f t="shared" si="35"/>
        <v>0</v>
      </c>
      <c r="D1404" s="130">
        <f>+'Weekly OPIS Data'!D1264</f>
        <v>0</v>
      </c>
      <c r="N1404" s="130">
        <f t="shared" si="36"/>
        <v>0</v>
      </c>
      <c r="O1404" s="130">
        <f>+'Weekly OPIS Data'!F1264</f>
        <v>0</v>
      </c>
      <c r="P1404" s="130"/>
      <c r="Q1404" s="130"/>
    </row>
    <row r="1405" spans="1:17" x14ac:dyDescent="0.2">
      <c r="A1405" s="39"/>
      <c r="B1405" s="43">
        <v>47785</v>
      </c>
      <c r="C1405" s="130">
        <f t="shared" si="35"/>
        <v>0</v>
      </c>
      <c r="D1405" s="130">
        <f>+'Weekly OPIS Data'!D1265</f>
        <v>0</v>
      </c>
      <c r="N1405" s="130">
        <f t="shared" si="36"/>
        <v>0</v>
      </c>
      <c r="O1405" s="130">
        <f>+'Weekly OPIS Data'!F1265</f>
        <v>0</v>
      </c>
      <c r="P1405" s="130"/>
      <c r="Q1405" s="130"/>
    </row>
    <row r="1406" spans="1:17" x14ac:dyDescent="0.2">
      <c r="A1406" s="39"/>
      <c r="B1406" s="43">
        <v>47792</v>
      </c>
      <c r="C1406" s="130">
        <f t="shared" si="35"/>
        <v>0</v>
      </c>
      <c r="D1406" s="130">
        <f>+'Weekly OPIS Data'!D1266</f>
        <v>0</v>
      </c>
      <c r="N1406" s="130">
        <f t="shared" si="36"/>
        <v>0</v>
      </c>
      <c r="O1406" s="130">
        <f>+'Weekly OPIS Data'!F1266</f>
        <v>0</v>
      </c>
      <c r="P1406" s="130"/>
      <c r="Q1406" s="130"/>
    </row>
    <row r="1407" spans="1:17" x14ac:dyDescent="0.2">
      <c r="A1407" s="39"/>
      <c r="B1407" s="43">
        <v>47799</v>
      </c>
      <c r="C1407" s="130">
        <f t="shared" si="35"/>
        <v>0</v>
      </c>
      <c r="D1407" s="130">
        <f>+'Weekly OPIS Data'!D1267</f>
        <v>0</v>
      </c>
      <c r="N1407" s="130">
        <f t="shared" si="36"/>
        <v>0</v>
      </c>
      <c r="O1407" s="130">
        <f>+'Weekly OPIS Data'!F1267</f>
        <v>0</v>
      </c>
      <c r="P1407" s="130"/>
      <c r="Q1407" s="130"/>
    </row>
    <row r="1408" spans="1:17" x14ac:dyDescent="0.2">
      <c r="A1408" s="39"/>
      <c r="B1408" s="43">
        <v>47806</v>
      </c>
      <c r="C1408" s="130">
        <f t="shared" si="35"/>
        <v>0</v>
      </c>
      <c r="D1408" s="130">
        <f>+'Weekly OPIS Data'!D1268</f>
        <v>0</v>
      </c>
      <c r="N1408" s="130">
        <f t="shared" si="36"/>
        <v>0</v>
      </c>
      <c r="O1408" s="130">
        <f>+'Weekly OPIS Data'!F1268</f>
        <v>0</v>
      </c>
      <c r="P1408" s="130"/>
      <c r="Q1408" s="130"/>
    </row>
    <row r="1409" spans="1:17" x14ac:dyDescent="0.2">
      <c r="A1409" s="39"/>
      <c r="B1409" s="43">
        <v>47813</v>
      </c>
      <c r="C1409" s="130">
        <f t="shared" si="35"/>
        <v>0</v>
      </c>
      <c r="D1409" s="130">
        <f>+'Weekly OPIS Data'!D1269</f>
        <v>0</v>
      </c>
      <c r="N1409" s="130">
        <f t="shared" si="36"/>
        <v>0</v>
      </c>
      <c r="O1409" s="130">
        <f>+'Weekly OPIS Data'!F1269</f>
        <v>0</v>
      </c>
      <c r="P1409" s="130"/>
      <c r="Q1409" s="130"/>
    </row>
    <row r="1410" spans="1:17" x14ac:dyDescent="0.2">
      <c r="A1410" s="39"/>
      <c r="B1410" s="43">
        <v>47820</v>
      </c>
      <c r="C1410" s="130">
        <f t="shared" si="35"/>
        <v>0</v>
      </c>
      <c r="D1410" s="130">
        <f>+'Weekly OPIS Data'!D1270</f>
        <v>0</v>
      </c>
      <c r="N1410" s="130">
        <f t="shared" si="36"/>
        <v>0</v>
      </c>
      <c r="O1410" s="130">
        <f>+'Weekly OPIS Data'!F1270</f>
        <v>0</v>
      </c>
      <c r="P1410" s="130"/>
      <c r="Q1410" s="130"/>
    </row>
    <row r="1411" spans="1:17" x14ac:dyDescent="0.2">
      <c r="A1411" s="39"/>
      <c r="B1411" s="43">
        <v>47827</v>
      </c>
      <c r="C1411" s="130">
        <f t="shared" si="35"/>
        <v>0</v>
      </c>
      <c r="D1411" s="130">
        <f>+'Weekly OPIS Data'!D1271</f>
        <v>0</v>
      </c>
      <c r="N1411" s="130">
        <f t="shared" si="36"/>
        <v>0</v>
      </c>
      <c r="O1411" s="130">
        <f>+'Weekly OPIS Data'!F1271</f>
        <v>0</v>
      </c>
      <c r="P1411" s="130"/>
      <c r="Q1411" s="130"/>
    </row>
    <row r="1412" spans="1:17" x14ac:dyDescent="0.2">
      <c r="A1412" s="39"/>
      <c r="B1412" s="43">
        <v>47834</v>
      </c>
      <c r="C1412" s="130">
        <f t="shared" si="35"/>
        <v>0</v>
      </c>
      <c r="D1412" s="130">
        <f>+'Weekly OPIS Data'!D1272</f>
        <v>0</v>
      </c>
      <c r="N1412" s="130">
        <f t="shared" si="36"/>
        <v>0</v>
      </c>
      <c r="O1412" s="130">
        <f>+'Weekly OPIS Data'!F1272</f>
        <v>0</v>
      </c>
      <c r="P1412" s="130"/>
      <c r="Q1412" s="130"/>
    </row>
    <row r="1413" spans="1:17" x14ac:dyDescent="0.2">
      <c r="A1413" s="39"/>
      <c r="B1413" s="43">
        <v>47841</v>
      </c>
      <c r="C1413" s="130">
        <f t="shared" si="35"/>
        <v>0</v>
      </c>
      <c r="D1413" s="130">
        <f>+'Weekly OPIS Data'!D1273</f>
        <v>0</v>
      </c>
      <c r="N1413" s="130">
        <f t="shared" si="36"/>
        <v>0</v>
      </c>
      <c r="O1413" s="130">
        <f>+'Weekly OPIS Data'!F1273</f>
        <v>0</v>
      </c>
      <c r="P1413" s="130"/>
      <c r="Q1413" s="130"/>
    </row>
    <row r="1414" spans="1:17" x14ac:dyDescent="0.2">
      <c r="A1414" s="39"/>
      <c r="B1414" s="43">
        <v>47848</v>
      </c>
      <c r="C1414" s="130">
        <f t="shared" si="35"/>
        <v>0</v>
      </c>
      <c r="D1414" s="130">
        <f>+'Weekly OPIS Data'!D1274</f>
        <v>0</v>
      </c>
      <c r="N1414" s="130">
        <f t="shared" si="36"/>
        <v>0</v>
      </c>
      <c r="O1414" s="130">
        <f>+'Weekly OPIS Data'!F1274</f>
        <v>0</v>
      </c>
      <c r="P1414" s="130"/>
      <c r="Q1414" s="130"/>
    </row>
    <row r="1415" spans="1:17" x14ac:dyDescent="0.2">
      <c r="A1415" s="39"/>
      <c r="N1415" s="130"/>
      <c r="O1415" s="130"/>
      <c r="P1415" s="130"/>
      <c r="Q1415" s="130"/>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291" t="s">
        <v>81</v>
      </c>
      <c r="AA1" s="291"/>
      <c r="AB1" s="291"/>
      <c r="AC1" s="291"/>
      <c r="AD1" s="291"/>
    </row>
    <row r="2" spans="2:36" x14ac:dyDescent="0.2">
      <c r="B2" s="5" t="s">
        <v>82</v>
      </c>
      <c r="Z2" s="252"/>
      <c r="AA2" s="252"/>
      <c r="AB2" s="252"/>
      <c r="AC2" s="252"/>
      <c r="AD2" s="252"/>
    </row>
    <row r="3" spans="2:36" x14ac:dyDescent="0.2">
      <c r="B3" s="5" t="s">
        <v>81</v>
      </c>
      <c r="Z3" s="291" t="s">
        <v>83</v>
      </c>
      <c r="AA3" s="291"/>
      <c r="AB3" s="291"/>
      <c r="AC3" s="291"/>
      <c r="AD3" s="291"/>
    </row>
    <row r="5" spans="2:36" x14ac:dyDescent="0.2">
      <c r="B5" s="5" t="s">
        <v>83</v>
      </c>
    </row>
    <row r="6" spans="2:36" x14ac:dyDescent="0.2">
      <c r="B6" s="5" t="s">
        <v>84</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282" t="s">
        <v>85</v>
      </c>
      <c r="E10" s="282"/>
      <c r="F10" s="282"/>
      <c r="G10" s="283" t="s">
        <v>86</v>
      </c>
      <c r="H10" s="284"/>
      <c r="I10" s="284"/>
      <c r="K10" s="14"/>
      <c r="L10" s="14"/>
      <c r="M10" s="285" t="s">
        <v>87</v>
      </c>
      <c r="N10" s="285"/>
      <c r="O10" s="285"/>
      <c r="P10" s="285"/>
      <c r="Q10" s="285"/>
      <c r="R10" s="286"/>
      <c r="S10" s="289" t="s">
        <v>88</v>
      </c>
      <c r="T10" s="290"/>
      <c r="U10" s="290"/>
      <c r="V10" s="290"/>
      <c r="W10" s="290"/>
      <c r="X10" s="13"/>
      <c r="Y10" s="13"/>
    </row>
    <row r="11" spans="2:36" x14ac:dyDescent="0.2">
      <c r="B11" s="15" t="s">
        <v>72</v>
      </c>
      <c r="D11" s="16" t="s">
        <v>89</v>
      </c>
      <c r="E11" s="16" t="s">
        <v>90</v>
      </c>
      <c r="F11" s="16" t="s">
        <v>91</v>
      </c>
      <c r="G11" s="17" t="s">
        <v>89</v>
      </c>
      <c r="H11" s="16" t="s">
        <v>90</v>
      </c>
      <c r="I11" s="16" t="s">
        <v>91</v>
      </c>
      <c r="K11" s="14" t="s">
        <v>72</v>
      </c>
      <c r="L11" s="14"/>
      <c r="M11" s="18" t="s">
        <v>89</v>
      </c>
      <c r="N11" s="14"/>
      <c r="O11" s="253" t="s">
        <v>90</v>
      </c>
      <c r="P11" s="14"/>
      <c r="Q11" s="18" t="s">
        <v>91</v>
      </c>
      <c r="R11" s="14"/>
      <c r="S11" s="19" t="s">
        <v>89</v>
      </c>
      <c r="T11" s="14"/>
      <c r="U11" s="14" t="s">
        <v>90</v>
      </c>
      <c r="V11" s="14"/>
      <c r="W11" s="14" t="s">
        <v>91</v>
      </c>
      <c r="Y11" s="8"/>
    </row>
    <row r="12" spans="2:36" x14ac:dyDescent="0.2">
      <c r="B12" s="15"/>
      <c r="G12" s="20"/>
      <c r="H12" s="21"/>
      <c r="I12" s="21"/>
      <c r="L12" s="287" t="s">
        <v>92</v>
      </c>
      <c r="M12" s="287"/>
      <c r="N12" s="287"/>
      <c r="P12" s="287" t="s">
        <v>93</v>
      </c>
      <c r="Q12" s="287"/>
      <c r="R12" s="288"/>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81" t="s">
        <v>94</v>
      </c>
      <c r="AB14" s="281"/>
      <c r="AC14" s="281"/>
      <c r="AE14" s="281" t="s">
        <v>95</v>
      </c>
      <c r="AF14" s="281"/>
      <c r="AG14" s="281"/>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96</v>
      </c>
      <c r="AB15" s="25" t="s">
        <v>97</v>
      </c>
      <c r="AC15" s="25" t="s">
        <v>98</v>
      </c>
      <c r="AE15" s="25" t="s">
        <v>99</v>
      </c>
      <c r="AF15" s="25" t="s">
        <v>97</v>
      </c>
      <c r="AG15" s="25" t="s">
        <v>98</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100</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101</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252" t="s">
        <v>102</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103</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104</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105</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81" t="s">
        <v>106</v>
      </c>
      <c r="AB52" s="281"/>
      <c r="AC52" s="281"/>
      <c r="AE52" s="281" t="s">
        <v>107</v>
      </c>
      <c r="AF52" s="281"/>
      <c r="AG52" s="281"/>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96</v>
      </c>
      <c r="AB53" s="25" t="s">
        <v>97</v>
      </c>
      <c r="AC53" s="25" t="s">
        <v>98</v>
      </c>
      <c r="AE53" s="25" t="s">
        <v>99</v>
      </c>
      <c r="AF53" s="25" t="s">
        <v>97</v>
      </c>
      <c r="AG53" s="25" t="s">
        <v>98</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100</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101</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108</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252" t="s">
        <v>102</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103</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104</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81" t="s">
        <v>109</v>
      </c>
      <c r="AB104" s="281"/>
      <c r="AC104" s="281"/>
      <c r="AE104" s="281" t="s">
        <v>110</v>
      </c>
      <c r="AF104" s="281"/>
      <c r="AG104" s="281"/>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96</v>
      </c>
      <c r="AB105" s="25" t="s">
        <v>97</v>
      </c>
      <c r="AC105" s="25" t="s">
        <v>98</v>
      </c>
      <c r="AE105" s="25" t="s">
        <v>99</v>
      </c>
      <c r="AF105" s="25" t="s">
        <v>97</v>
      </c>
      <c r="AG105" s="25" t="s">
        <v>98</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100</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101</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252" t="s">
        <v>102</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103</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104</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81" t="s">
        <v>111</v>
      </c>
      <c r="AB160" s="281"/>
      <c r="AC160" s="281"/>
      <c r="AE160" s="281" t="s">
        <v>112</v>
      </c>
      <c r="AF160" s="281"/>
      <c r="AG160" s="281"/>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96</v>
      </c>
      <c r="AB161" s="25" t="s">
        <v>97</v>
      </c>
      <c r="AC161" s="25" t="s">
        <v>98</v>
      </c>
      <c r="AE161" s="25" t="s">
        <v>99</v>
      </c>
      <c r="AF161" s="25" t="s">
        <v>97</v>
      </c>
      <c r="AG161" s="25" t="s">
        <v>98</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100</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101</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252" t="s">
        <v>102</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103</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104</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81" t="s">
        <v>113</v>
      </c>
      <c r="AB212" s="281"/>
      <c r="AC212" s="281"/>
      <c r="AE212" s="281" t="s">
        <v>114</v>
      </c>
      <c r="AF212" s="281"/>
      <c r="AG212" s="281"/>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96</v>
      </c>
      <c r="AB213" s="25" t="s">
        <v>97</v>
      </c>
      <c r="AC213" s="25" t="s">
        <v>98</v>
      </c>
      <c r="AE213" s="25" t="s">
        <v>99</v>
      </c>
      <c r="AF213" s="25" t="s">
        <v>97</v>
      </c>
      <c r="AG213" s="25" t="s">
        <v>98</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100</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101</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252" t="s">
        <v>102</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103</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104</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81" t="s">
        <v>115</v>
      </c>
      <c r="AB264" s="281"/>
      <c r="AC264" s="281"/>
      <c r="AE264" s="281" t="s">
        <v>116</v>
      </c>
      <c r="AF264" s="281"/>
      <c r="AG264" s="281"/>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96</v>
      </c>
      <c r="AB265" s="25" t="s">
        <v>97</v>
      </c>
      <c r="AC265" s="25" t="s">
        <v>98</v>
      </c>
      <c r="AE265" s="25" t="s">
        <v>99</v>
      </c>
      <c r="AF265" s="25" t="s">
        <v>97</v>
      </c>
      <c r="AG265" s="25" t="s">
        <v>98</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100</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101</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252" t="s">
        <v>102</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103</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104</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81" t="s">
        <v>117</v>
      </c>
      <c r="AB316" s="281"/>
      <c r="AC316" s="281"/>
      <c r="AE316" s="281" t="s">
        <v>118</v>
      </c>
      <c r="AF316" s="281"/>
      <c r="AG316" s="281"/>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96</v>
      </c>
      <c r="AB317" s="25" t="s">
        <v>97</v>
      </c>
      <c r="AC317" s="25" t="s">
        <v>98</v>
      </c>
      <c r="AE317" s="25" t="s">
        <v>99</v>
      </c>
      <c r="AF317" s="25" t="s">
        <v>97</v>
      </c>
      <c r="AG317" s="25" t="s">
        <v>98</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4" t="s">
        <v>100</v>
      </c>
      <c r="AA318" s="110">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4" t="s">
        <v>101</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252" t="s">
        <v>102</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103</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104</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1">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5">
        <v>7.0000000000000001E-3</v>
      </c>
      <c r="AB327" s="5" t="s">
        <v>119</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120</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121</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122</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123</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124</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125</v>
      </c>
      <c r="AA335" s="117">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126</v>
      </c>
      <c r="AA336" s="117">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6">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127</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09">
        <v>2.9521139700000001</v>
      </c>
      <c r="E352" s="6">
        <v>2.9689000000000001</v>
      </c>
      <c r="F352" s="6">
        <v>3.0422355499999996</v>
      </c>
      <c r="G352" s="6">
        <v>2.9215</v>
      </c>
      <c r="H352" s="6">
        <v>2.9371999999999998</v>
      </c>
      <c r="I352" s="6">
        <v>2.8113999999999999</v>
      </c>
      <c r="K352" s="34">
        <v>41394</v>
      </c>
      <c r="M352" s="108">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2">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81" t="s">
        <v>128</v>
      </c>
      <c r="AB368" s="281"/>
      <c r="AC368" s="281"/>
      <c r="AE368" s="281" t="s">
        <v>129</v>
      </c>
      <c r="AF368" s="281"/>
      <c r="AG368" s="281"/>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96</v>
      </c>
      <c r="AB369" s="25" t="s">
        <v>97</v>
      </c>
      <c r="AC369" s="25" t="s">
        <v>98</v>
      </c>
      <c r="AE369" s="25" t="s">
        <v>99</v>
      </c>
      <c r="AF369" s="25" t="s">
        <v>97</v>
      </c>
      <c r="AG369" s="25" t="s">
        <v>98</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100</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101</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252" t="s">
        <v>102</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103</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104</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130</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81" t="s">
        <v>131</v>
      </c>
      <c r="AB420" s="281"/>
      <c r="AC420" s="281"/>
      <c r="AE420" s="281" t="s">
        <v>132</v>
      </c>
      <c r="AF420" s="281"/>
      <c r="AG420" s="281"/>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96</v>
      </c>
      <c r="AB421" s="25" t="s">
        <v>97</v>
      </c>
      <c r="AC421" s="25" t="s">
        <v>98</v>
      </c>
      <c r="AE421" s="25" t="s">
        <v>99</v>
      </c>
      <c r="AF421" s="25" t="s">
        <v>97</v>
      </c>
      <c r="AG421" s="25" t="s">
        <v>98</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100</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101</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252" t="s">
        <v>102</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103</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104</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81" t="s">
        <v>133</v>
      </c>
      <c r="AB472" s="281"/>
      <c r="AC472" s="281"/>
      <c r="AE472" s="281" t="s">
        <v>134</v>
      </c>
      <c r="AF472" s="281"/>
      <c r="AG472" s="281"/>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96</v>
      </c>
      <c r="AB473" s="25" t="s">
        <v>97</v>
      </c>
      <c r="AC473" s="25" t="s">
        <v>98</v>
      </c>
      <c r="AE473" s="25" t="s">
        <v>99</v>
      </c>
      <c r="AF473" s="25" t="s">
        <v>97</v>
      </c>
      <c r="AG473" s="25" t="s">
        <v>98</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100</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101</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252" t="s">
        <v>102</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103</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104</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20">
        <v>42367</v>
      </c>
      <c r="C491" s="121"/>
      <c r="D491" s="122">
        <v>1.1443000000000001</v>
      </c>
      <c r="E491" s="122">
        <v>1.1900999999999999</v>
      </c>
      <c r="F491" s="122">
        <v>1.1572</v>
      </c>
      <c r="G491" s="122">
        <v>1.9535</v>
      </c>
      <c r="H491" s="122">
        <v>1.9749000000000001</v>
      </c>
      <c r="I491" s="122">
        <v>1.4232</v>
      </c>
      <c r="J491" s="121"/>
      <c r="K491" s="120">
        <v>42367</v>
      </c>
      <c r="L491" s="121"/>
      <c r="M491" s="123">
        <f t="shared" si="105"/>
        <v>1.7793602823529413</v>
      </c>
      <c r="N491" s="121"/>
      <c r="O491" s="124">
        <f t="shared" si="106"/>
        <v>1.799399</v>
      </c>
      <c r="P491" s="121"/>
      <c r="Q491" s="123">
        <f t="shared" si="107"/>
        <v>1.8312448235294116</v>
      </c>
      <c r="R491" s="121"/>
      <c r="S491" s="124">
        <f t="shared" si="108"/>
        <v>2.5321036323529409</v>
      </c>
      <c r="T491" s="121"/>
      <c r="U491" s="124">
        <f t="shared" si="109"/>
        <v>2.5163510000000002</v>
      </c>
      <c r="V491" s="121"/>
      <c r="W491" s="124">
        <f t="shared" si="110"/>
        <v>2.0385748235294114</v>
      </c>
    </row>
    <row r="492" spans="2:23" x14ac:dyDescent="0.2">
      <c r="B492" s="131">
        <v>42373</v>
      </c>
      <c r="C492" s="132"/>
      <c r="D492" s="133">
        <v>2.3029999999999999</v>
      </c>
      <c r="E492" s="134"/>
      <c r="F492" s="134">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31">
        <v>42380</v>
      </c>
      <c r="C493" s="132"/>
      <c r="D493" s="133">
        <v>2.258</v>
      </c>
      <c r="E493" s="134"/>
      <c r="F493" s="134">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31">
        <v>42387</v>
      </c>
      <c r="C494" s="132"/>
      <c r="D494" s="133">
        <v>2.198</v>
      </c>
      <c r="E494" s="134"/>
      <c r="F494" s="134">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31">
        <v>42394</v>
      </c>
      <c r="C495" s="132"/>
      <c r="D495" s="133">
        <v>2.16</v>
      </c>
      <c r="E495" s="134"/>
      <c r="F495" s="134">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31">
        <v>42401</v>
      </c>
      <c r="C496" s="132"/>
      <c r="D496" s="133">
        <v>2.117</v>
      </c>
      <c r="E496" s="134"/>
      <c r="F496" s="134">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31">
        <v>42408</v>
      </c>
      <c r="C497" s="132"/>
      <c r="D497" s="133">
        <v>2.073</v>
      </c>
      <c r="E497" s="134"/>
      <c r="F497" s="134">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31">
        <v>42415</v>
      </c>
      <c r="C498" s="132"/>
      <c r="D498" s="133">
        <v>2.0430000000000001</v>
      </c>
      <c r="E498" s="134"/>
      <c r="F498" s="134">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31">
        <v>42422</v>
      </c>
      <c r="C499" s="132"/>
      <c r="D499" s="133">
        <v>2.0499999999999998</v>
      </c>
      <c r="E499" s="134"/>
      <c r="F499" s="134">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31">
        <v>42429</v>
      </c>
      <c r="C500" s="132"/>
      <c r="D500" s="133">
        <v>2.0539999999999998</v>
      </c>
      <c r="E500" s="134"/>
      <c r="F500" s="134">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31">
        <v>42436</v>
      </c>
      <c r="C501" s="132"/>
      <c r="D501" s="133">
        <v>2.097</v>
      </c>
      <c r="E501" s="134"/>
      <c r="F501" s="134">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31">
        <v>42443</v>
      </c>
      <c r="C502" s="132"/>
      <c r="D502" s="133">
        <v>2.153</v>
      </c>
      <c r="E502" s="134"/>
      <c r="F502" s="134">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31">
        <v>42450</v>
      </c>
      <c r="C503" s="132"/>
      <c r="D503" s="133">
        <v>2.1789999999999998</v>
      </c>
      <c r="E503" s="134"/>
      <c r="F503" s="134">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31">
        <v>42457</v>
      </c>
      <c r="C504" s="132"/>
      <c r="D504" s="133">
        <v>2.177</v>
      </c>
      <c r="E504" s="134"/>
      <c r="F504" s="134">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31">
        <v>42464</v>
      </c>
      <c r="C505" s="132"/>
      <c r="D505" s="133">
        <v>2.1789999999999998</v>
      </c>
      <c r="E505" s="134"/>
      <c r="F505" s="134">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31">
        <v>42471</v>
      </c>
      <c r="C506" s="132"/>
      <c r="D506" s="133">
        <v>2.2000000000000002</v>
      </c>
      <c r="E506" s="134"/>
      <c r="F506" s="134">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31">
        <v>42478</v>
      </c>
      <c r="C507" s="132"/>
      <c r="D507" s="133">
        <v>2.2509999999999999</v>
      </c>
      <c r="E507" s="134"/>
      <c r="F507" s="134">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31">
        <v>42485</v>
      </c>
      <c r="C508" s="132"/>
      <c r="D508" s="133">
        <v>2.282</v>
      </c>
      <c r="E508" s="134"/>
      <c r="F508" s="134">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31">
        <v>42492</v>
      </c>
      <c r="C509" s="132"/>
      <c r="D509" s="133">
        <v>2.3570000000000002</v>
      </c>
      <c r="E509" s="134"/>
      <c r="F509" s="134">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31">
        <v>42499</v>
      </c>
      <c r="C510" s="132"/>
      <c r="D510" s="133">
        <v>2.3679999999999999</v>
      </c>
      <c r="E510" s="134"/>
      <c r="F510" s="134">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31">
        <v>42506</v>
      </c>
      <c r="C511" s="132"/>
      <c r="D511" s="133">
        <v>2.4249999999999998</v>
      </c>
      <c r="E511" s="134"/>
      <c r="F511" s="134">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31">
        <v>42513</v>
      </c>
      <c r="C512" s="132"/>
      <c r="D512" s="133">
        <v>2.5019999999999998</v>
      </c>
      <c r="E512" s="134"/>
      <c r="F512" s="134">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31">
        <v>42520</v>
      </c>
      <c r="C513" s="132"/>
      <c r="D513" s="133">
        <v>2.5649999999999999</v>
      </c>
      <c r="E513" s="134"/>
      <c r="F513" s="134">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31">
        <v>42527</v>
      </c>
      <c r="C514" s="132"/>
      <c r="D514" s="133">
        <v>2.6</v>
      </c>
      <c r="E514" s="134"/>
      <c r="F514" s="134">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31">
        <v>42534</v>
      </c>
      <c r="C515" s="132"/>
      <c r="D515" s="133">
        <v>2.61</v>
      </c>
      <c r="E515" s="134"/>
      <c r="F515" s="134">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31">
        <v>42541</v>
      </c>
      <c r="C516" s="132"/>
      <c r="D516" s="133">
        <v>2.6059999999999999</v>
      </c>
      <c r="E516" s="134"/>
      <c r="F516" s="134">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31">
        <v>42548</v>
      </c>
      <c r="C517" s="132"/>
      <c r="D517" s="133">
        <v>2.6</v>
      </c>
      <c r="E517" s="134"/>
      <c r="F517" s="134">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31">
        <v>42555</v>
      </c>
      <c r="C518" s="132"/>
      <c r="D518" s="133">
        <v>2.5990000000000002</v>
      </c>
      <c r="E518" s="134"/>
      <c r="F518" s="134">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31">
        <v>42562</v>
      </c>
      <c r="C519" s="132"/>
      <c r="D519" s="133">
        <v>2.5960000000000001</v>
      </c>
      <c r="E519" s="134"/>
      <c r="F519" s="134">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31">
        <v>42569</v>
      </c>
      <c r="C520" s="132"/>
      <c r="D520" s="133">
        <v>2.569</v>
      </c>
      <c r="E520" s="134"/>
      <c r="F520" s="134">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31">
        <v>42576</v>
      </c>
      <c r="C521" s="132"/>
      <c r="D521" s="133">
        <v>2.536</v>
      </c>
      <c r="E521" s="134"/>
      <c r="F521" s="134">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31">
        <v>42583</v>
      </c>
      <c r="C522" s="132"/>
      <c r="D522" s="133">
        <v>2.492</v>
      </c>
      <c r="E522" s="134"/>
      <c r="F522" s="134">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31">
        <v>42590</v>
      </c>
      <c r="C523" s="132"/>
      <c r="D523" s="133">
        <v>2.4540000000000002</v>
      </c>
      <c r="E523" s="134"/>
      <c r="F523" s="134">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31">
        <v>42597</v>
      </c>
      <c r="C524" s="132"/>
      <c r="D524" s="133">
        <v>2.4409999999999998</v>
      </c>
      <c r="E524" s="134"/>
      <c r="F524" s="134">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31">
        <v>42604</v>
      </c>
      <c r="C525" s="132"/>
      <c r="D525" s="133">
        <v>2.4980000000000002</v>
      </c>
      <c r="E525" s="134"/>
      <c r="F525" s="134">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31">
        <v>42611</v>
      </c>
      <c r="C526" s="132"/>
      <c r="D526" s="133">
        <v>2.5550000000000002</v>
      </c>
      <c r="E526" s="134"/>
      <c r="F526" s="134">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31">
        <v>42618</v>
      </c>
      <c r="C527" s="132"/>
      <c r="D527" s="133">
        <v>2.5630000000000002</v>
      </c>
      <c r="E527" s="134"/>
      <c r="F527" s="134">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31">
        <v>42625</v>
      </c>
      <c r="C528" s="132"/>
      <c r="D528" s="133">
        <v>2.5529999999999999</v>
      </c>
      <c r="E528" s="134"/>
      <c r="F528" s="134">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31">
        <v>42632</v>
      </c>
      <c r="C529" s="132"/>
      <c r="D529" s="133">
        <v>2.524</v>
      </c>
      <c r="E529" s="134"/>
      <c r="F529" s="134">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31">
        <v>42639</v>
      </c>
      <c r="C530" s="132"/>
      <c r="D530" s="133">
        <v>2.5150000000000001</v>
      </c>
      <c r="E530" s="134"/>
      <c r="F530" s="134">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31">
        <v>42646</v>
      </c>
      <c r="C531" s="132"/>
      <c r="D531" s="133">
        <v>2.524</v>
      </c>
      <c r="E531" s="134"/>
      <c r="F531" s="134">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31">
        <v>42653</v>
      </c>
      <c r="C532" s="132"/>
      <c r="D532" s="133">
        <v>2.5910000000000002</v>
      </c>
      <c r="E532" s="134"/>
      <c r="F532" s="134">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31">
        <v>42660</v>
      </c>
      <c r="C533" s="132"/>
      <c r="D533" s="133">
        <v>2.6349999999999998</v>
      </c>
      <c r="E533" s="134"/>
      <c r="F533" s="134">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31">
        <v>42667</v>
      </c>
      <c r="C534" s="132"/>
      <c r="D534" s="133">
        <v>2.645</v>
      </c>
      <c r="E534" s="134"/>
      <c r="F534" s="134">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31">
        <v>42674</v>
      </c>
      <c r="C535" s="132"/>
      <c r="D535" s="133">
        <v>2.6549999999999998</v>
      </c>
      <c r="E535" s="134"/>
      <c r="F535" s="134">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31">
        <v>42681</v>
      </c>
      <c r="C536" s="132"/>
      <c r="D536" s="133">
        <v>2.673</v>
      </c>
      <c r="E536" s="134"/>
      <c r="F536" s="134">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31">
        <v>42688</v>
      </c>
      <c r="C537" s="132"/>
      <c r="D537" s="133">
        <v>2.657</v>
      </c>
      <c r="E537" s="134"/>
      <c r="F537" s="134">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31">
        <v>42695</v>
      </c>
      <c r="C538" s="132"/>
      <c r="D538" s="133">
        <v>2.637</v>
      </c>
      <c r="E538" s="134"/>
      <c r="F538" s="134">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31">
        <v>42702</v>
      </c>
      <c r="C539" s="132"/>
      <c r="D539" s="133">
        <v>2.6349999999999998</v>
      </c>
      <c r="E539" s="134"/>
      <c r="F539" s="134">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31">
        <v>42709</v>
      </c>
      <c r="C540" s="132"/>
      <c r="D540" s="133">
        <v>2.6789999999999998</v>
      </c>
      <c r="E540" s="134"/>
      <c r="F540" s="134">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31">
        <v>42716</v>
      </c>
      <c r="C541" s="132"/>
      <c r="D541" s="133">
        <v>2.69</v>
      </c>
      <c r="E541" s="134"/>
      <c r="F541" s="134">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31">
        <v>42723</v>
      </c>
      <c r="C542" s="132"/>
      <c r="D542" s="133">
        <v>2.7050000000000001</v>
      </c>
      <c r="E542" s="134"/>
      <c r="F542" s="134">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31">
        <v>42730</v>
      </c>
      <c r="C543" s="132"/>
      <c r="D543" s="133">
        <v>2.7269999999999999</v>
      </c>
      <c r="E543" s="134"/>
      <c r="F543" s="134">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31">
        <v>42737</v>
      </c>
      <c r="C544" s="132"/>
      <c r="D544" s="133">
        <v>2.7570000000000001</v>
      </c>
      <c r="E544" s="134"/>
      <c r="F544" s="134">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31">
        <v>42744</v>
      </c>
      <c r="C545" s="132"/>
      <c r="D545" s="133">
        <v>2.774</v>
      </c>
      <c r="E545" s="134"/>
      <c r="F545" s="134">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31">
        <v>42751</v>
      </c>
      <c r="C546" s="132"/>
      <c r="D546" s="133">
        <v>2.7549999999999999</v>
      </c>
      <c r="E546" s="134"/>
      <c r="F546" s="134">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31">
        <v>42758</v>
      </c>
      <c r="C547" s="132"/>
      <c r="D547" s="133">
        <v>2.75</v>
      </c>
      <c r="E547" s="134"/>
      <c r="F547" s="134">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31">
        <v>42765</v>
      </c>
      <c r="C548" s="132"/>
      <c r="D548" s="133">
        <v>2.7440000000000002</v>
      </c>
      <c r="E548" s="134"/>
      <c r="F548" s="134">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31">
        <v>42772</v>
      </c>
      <c r="C549" s="132"/>
      <c r="D549" s="133">
        <v>2.7480000000000002</v>
      </c>
      <c r="E549" s="134"/>
      <c r="F549" s="134">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31">
        <v>42779</v>
      </c>
      <c r="C550" s="132"/>
      <c r="D550" s="133">
        <v>2.7610000000000001</v>
      </c>
      <c r="E550" s="134"/>
      <c r="F550" s="134">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31">
        <v>42786</v>
      </c>
      <c r="C551" s="132"/>
      <c r="D551" s="133">
        <v>2.7669999999999999</v>
      </c>
      <c r="E551" s="134"/>
      <c r="F551" s="134">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31">
        <v>42793</v>
      </c>
      <c r="C552" s="132"/>
      <c r="D552" s="133">
        <v>2.7719999999999998</v>
      </c>
      <c r="E552" s="134"/>
      <c r="F552" s="134">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31">
        <v>42800</v>
      </c>
      <c r="C553" s="132"/>
      <c r="D553" s="133">
        <v>2.7789999999999999</v>
      </c>
      <c r="E553" s="134"/>
      <c r="F553" s="134">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31">
        <v>42807</v>
      </c>
      <c r="C554" s="132"/>
      <c r="D554" s="133">
        <v>2.7360000000000002</v>
      </c>
      <c r="E554" s="134"/>
      <c r="F554" s="134">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31">
        <v>42814</v>
      </c>
      <c r="C555" s="132"/>
      <c r="D555" s="133">
        <v>2.702</v>
      </c>
      <c r="E555" s="134"/>
      <c r="F555" s="134">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31">
        <v>42821</v>
      </c>
      <c r="C556" s="132"/>
      <c r="D556" s="133">
        <v>2.7029999999999998</v>
      </c>
      <c r="E556" s="134"/>
      <c r="F556" s="134">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31">
        <v>42828</v>
      </c>
      <c r="C557" s="132"/>
      <c r="D557" s="133">
        <v>2.7349999999999999</v>
      </c>
      <c r="E557" s="134"/>
      <c r="F557" s="134">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31">
        <v>42835</v>
      </c>
      <c r="C558" s="132"/>
      <c r="D558" s="133">
        <v>2.7719999999999998</v>
      </c>
      <c r="E558" s="134"/>
      <c r="F558" s="134">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31">
        <v>42842</v>
      </c>
      <c r="C559" s="132"/>
      <c r="D559" s="133">
        <v>2.7909999999999999</v>
      </c>
      <c r="E559" s="134"/>
      <c r="F559" s="134">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31">
        <v>42849</v>
      </c>
      <c r="C560" s="132"/>
      <c r="D560" s="133">
        <v>2.786</v>
      </c>
      <c r="E560" s="134"/>
      <c r="F560" s="134">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31">
        <v>42856</v>
      </c>
      <c r="C561" s="132"/>
      <c r="D561" s="133">
        <v>2.7749999999999999</v>
      </c>
      <c r="E561" s="134"/>
      <c r="F561" s="134">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31">
        <v>42863</v>
      </c>
      <c r="C562" s="132"/>
      <c r="D562" s="133">
        <v>2.7469999999999999</v>
      </c>
      <c r="E562" s="134"/>
      <c r="F562" s="134">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31">
        <v>42870</v>
      </c>
      <c r="C563" s="132"/>
      <c r="D563" s="133">
        <v>2.7280000000000002</v>
      </c>
      <c r="E563" s="134"/>
      <c r="F563" s="134">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31">
        <v>42877</v>
      </c>
      <c r="C564" s="132"/>
      <c r="D564" s="133">
        <v>2.7250000000000001</v>
      </c>
      <c r="E564" s="134"/>
      <c r="F564" s="134">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31">
        <v>42884</v>
      </c>
      <c r="C565" s="132"/>
      <c r="D565" s="133">
        <v>2.7349999999999999</v>
      </c>
      <c r="E565" s="134"/>
      <c r="F565" s="134">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31">
        <v>42891</v>
      </c>
      <c r="C566" s="132"/>
      <c r="D566" s="133">
        <v>2.7240000000000002</v>
      </c>
      <c r="E566" s="134"/>
      <c r="F566" s="134">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31">
        <v>42898</v>
      </c>
      <c r="C567" s="132"/>
      <c r="D567" s="133">
        <v>2.681</v>
      </c>
      <c r="E567" s="134"/>
      <c r="F567" s="134">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31">
        <v>42905</v>
      </c>
      <c r="C568" s="132"/>
      <c r="D568" s="133">
        <v>2.6549999999999998</v>
      </c>
      <c r="E568" s="134"/>
      <c r="F568" s="134">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31">
        <v>42912</v>
      </c>
      <c r="C569" s="132"/>
      <c r="D569" s="133">
        <v>2.6259999999999999</v>
      </c>
      <c r="E569" s="134"/>
      <c r="F569" s="134">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31">
        <v>42919</v>
      </c>
      <c r="C570" s="132"/>
      <c r="D570" s="133">
        <v>2.6280000000000001</v>
      </c>
      <c r="E570" s="134"/>
      <c r="F570" s="134">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31">
        <v>42926</v>
      </c>
      <c r="C571" s="132"/>
      <c r="D571" s="133">
        <v>2.653</v>
      </c>
      <c r="E571" s="134"/>
      <c r="F571" s="134">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31">
        <v>42933</v>
      </c>
      <c r="C572" s="132"/>
      <c r="D572" s="133">
        <v>2.6560000000000001</v>
      </c>
      <c r="E572" s="134"/>
      <c r="F572" s="134">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31">
        <v>42940</v>
      </c>
      <c r="C573" s="132"/>
      <c r="D573" s="133">
        <v>2.6779999999999999</v>
      </c>
      <c r="E573" s="134"/>
      <c r="F573" s="134">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31">
        <v>42947</v>
      </c>
      <c r="C574" s="132"/>
      <c r="D574" s="133">
        <v>2.7040000000000002</v>
      </c>
      <c r="E574" s="134"/>
      <c r="F574" s="134">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31">
        <v>42954</v>
      </c>
      <c r="C575" s="132"/>
      <c r="D575" s="133">
        <v>2.7469999999999999</v>
      </c>
      <c r="E575" s="134"/>
      <c r="F575" s="134">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31">
        <v>42961</v>
      </c>
      <c r="C576" s="132"/>
      <c r="D576" s="133">
        <v>2.7879999999999998</v>
      </c>
      <c r="E576" s="134"/>
      <c r="F576" s="134">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31">
        <v>42968</v>
      </c>
      <c r="C577" s="132"/>
      <c r="D577" s="133">
        <v>2.786</v>
      </c>
      <c r="E577" s="134"/>
      <c r="F577" s="134">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31">
        <v>42975</v>
      </c>
      <c r="C578" s="132"/>
      <c r="D578" s="133">
        <v>2.806</v>
      </c>
      <c r="E578" s="134"/>
      <c r="F578" s="134">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31">
        <v>42982</v>
      </c>
      <c r="C579" s="132"/>
      <c r="D579" s="133">
        <v>2.931</v>
      </c>
      <c r="E579" s="134"/>
      <c r="F579" s="134">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31">
        <v>42989</v>
      </c>
      <c r="C580" s="132"/>
      <c r="D580" s="133">
        <v>3.0070000000000001</v>
      </c>
      <c r="E580" s="134"/>
      <c r="F580" s="134">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31">
        <v>42996</v>
      </c>
      <c r="C581" s="132"/>
      <c r="D581" s="133">
        <v>3.0089999999999999</v>
      </c>
      <c r="E581" s="134"/>
      <c r="F581" s="134">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31">
        <v>43003</v>
      </c>
      <c r="C582" s="132"/>
      <c r="D582" s="133">
        <v>3.008</v>
      </c>
      <c r="E582" s="134"/>
      <c r="F582" s="134">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31">
        <v>43010</v>
      </c>
      <c r="C583" s="132"/>
      <c r="D583" s="133">
        <v>3.0179999999999998</v>
      </c>
      <c r="E583" s="134"/>
      <c r="F583" s="134">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31">
        <v>43017</v>
      </c>
      <c r="C584" s="132"/>
      <c r="D584" s="133">
        <v>2.9929999999999999</v>
      </c>
      <c r="E584" s="134"/>
      <c r="F584" s="134">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31">
        <v>43024</v>
      </c>
      <c r="C585" s="132"/>
      <c r="D585" s="133">
        <v>3.0030000000000001</v>
      </c>
      <c r="E585" s="134"/>
      <c r="F585" s="134">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31">
        <v>43031</v>
      </c>
      <c r="C586" s="132"/>
      <c r="D586" s="133">
        <v>3.0150000000000001</v>
      </c>
      <c r="E586" s="134"/>
      <c r="F586" s="134">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31">
        <v>43038</v>
      </c>
      <c r="C587" s="132"/>
      <c r="D587" s="133">
        <v>3.02</v>
      </c>
      <c r="E587" s="134"/>
      <c r="F587" s="134">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31">
        <v>43045</v>
      </c>
      <c r="C588" s="132"/>
      <c r="D588" s="133">
        <v>3.0750000000000002</v>
      </c>
      <c r="E588" s="134"/>
      <c r="F588" s="134">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31">
        <v>43052</v>
      </c>
      <c r="C589" s="132"/>
      <c r="D589" s="133">
        <v>3.12</v>
      </c>
      <c r="E589" s="134"/>
      <c r="F589" s="134">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31">
        <v>43059</v>
      </c>
      <c r="C590" s="132"/>
      <c r="D590" s="133">
        <v>3.1070000000000002</v>
      </c>
      <c r="E590" s="134"/>
      <c r="F590" s="134">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31">
        <v>43066</v>
      </c>
      <c r="C591" s="132"/>
      <c r="D591" s="133">
        <v>3.113</v>
      </c>
      <c r="E591" s="134"/>
      <c r="F591" s="134">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31">
        <v>43073</v>
      </c>
      <c r="C592" s="132"/>
      <c r="D592" s="133">
        <v>3.1059999999999999</v>
      </c>
      <c r="E592" s="134"/>
      <c r="F592" s="134">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31">
        <v>43080</v>
      </c>
      <c r="C593" s="132"/>
      <c r="D593" s="133">
        <v>3.0720000000000001</v>
      </c>
      <c r="E593" s="134"/>
      <c r="F593" s="134">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31">
        <v>43087</v>
      </c>
      <c r="C594" s="132"/>
      <c r="D594" s="133">
        <v>3.044</v>
      </c>
      <c r="E594" s="134"/>
      <c r="F594" s="134">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31">
        <v>43094</v>
      </c>
      <c r="C595" s="132"/>
      <c r="D595" s="133">
        <v>3.0259999999999998</v>
      </c>
      <c r="E595" s="134"/>
      <c r="F595" s="134">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31">
        <v>43101</v>
      </c>
      <c r="C596" s="132"/>
      <c r="D596" s="133">
        <v>3.073</v>
      </c>
      <c r="E596" s="134"/>
      <c r="F596" s="134">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31">
        <v>43108</v>
      </c>
      <c r="C597" s="132"/>
      <c r="D597" s="133">
        <v>3.0870000000000002</v>
      </c>
      <c r="E597" s="134"/>
      <c r="F597" s="134">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31">
        <v>43115</v>
      </c>
      <c r="C598" s="132"/>
      <c r="D598" s="133">
        <v>3.0979999999999999</v>
      </c>
      <c r="E598" s="134"/>
      <c r="F598" s="134">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31">
        <v>43122</v>
      </c>
      <c r="C599" s="132"/>
      <c r="D599" s="133">
        <v>3.0830000000000002</v>
      </c>
      <c r="E599" s="134"/>
      <c r="F599" s="134">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31">
        <v>43129</v>
      </c>
      <c r="C600" s="132"/>
      <c r="D600" s="133">
        <v>3.12</v>
      </c>
      <c r="E600" s="134"/>
      <c r="F600" s="134">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31">
        <v>43136</v>
      </c>
      <c r="C601" s="132"/>
      <c r="D601" s="133">
        <v>3.1440000000000001</v>
      </c>
      <c r="E601" s="134"/>
      <c r="F601" s="134">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31">
        <v>43143</v>
      </c>
      <c r="C602" s="132"/>
      <c r="D602" s="133">
        <v>3.1070000000000002</v>
      </c>
      <c r="E602" s="134"/>
      <c r="F602" s="134">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31">
        <v>43150</v>
      </c>
      <c r="C603" s="132"/>
      <c r="D603" s="133">
        <v>3.0720000000000001</v>
      </c>
      <c r="E603" s="134"/>
      <c r="F603" s="134">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31">
        <v>43157</v>
      </c>
      <c r="C604" s="132"/>
      <c r="D604" s="133">
        <v>3.0640000000000001</v>
      </c>
      <c r="E604" s="134"/>
      <c r="F604" s="134">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31">
        <v>43164</v>
      </c>
      <c r="C605" s="132"/>
      <c r="D605" s="133">
        <v>3.0640000000000001</v>
      </c>
      <c r="E605" s="134"/>
      <c r="F605" s="134">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31">
        <v>43171</v>
      </c>
      <c r="C606" s="132"/>
      <c r="D606" s="133">
        <v>3.052</v>
      </c>
      <c r="E606" s="134"/>
      <c r="F606" s="134">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31">
        <v>43178</v>
      </c>
      <c r="C607" s="132"/>
      <c r="D607" s="133">
        <v>3.06</v>
      </c>
      <c r="E607" s="134"/>
      <c r="F607" s="134">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31">
        <v>43185</v>
      </c>
      <c r="C608" s="132"/>
      <c r="D608" s="133">
        <v>3.1469999999999998</v>
      </c>
      <c r="E608" s="134"/>
      <c r="F608" s="134">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31">
        <v>43192</v>
      </c>
      <c r="C609" s="132"/>
      <c r="D609" s="133">
        <v>3.202</v>
      </c>
      <c r="E609" s="134"/>
      <c r="F609" s="134">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31">
        <v>43199</v>
      </c>
      <c r="C610" s="132"/>
      <c r="D610" s="133">
        <v>3.226</v>
      </c>
      <c r="E610" s="134"/>
      <c r="F610" s="134">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31">
        <v>43206</v>
      </c>
      <c r="C611" s="132"/>
      <c r="D611" s="133">
        <v>3.3260000000000001</v>
      </c>
      <c r="E611" s="134"/>
      <c r="F611" s="134">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31">
        <v>43213</v>
      </c>
      <c r="C612" s="132"/>
      <c r="D612" s="133">
        <v>3.3660000000000001</v>
      </c>
      <c r="E612" s="134"/>
      <c r="F612" s="134">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31">
        <v>43220</v>
      </c>
      <c r="C613" s="132"/>
      <c r="D613" s="133">
        <v>3.3940000000000001</v>
      </c>
      <c r="E613" s="134"/>
      <c r="F613" s="134">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31">
        <v>43227</v>
      </c>
      <c r="C614" s="132"/>
      <c r="D614" s="133">
        <v>3.4089999999999998</v>
      </c>
      <c r="E614" s="134"/>
      <c r="F614" s="134">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31">
        <v>43234</v>
      </c>
      <c r="C615" s="132"/>
      <c r="D615" s="133">
        <v>3.4820000000000002</v>
      </c>
      <c r="E615" s="134"/>
      <c r="F615" s="134">
        <f t="shared" ref="F615:F678" si="120">D615</f>
        <v>3.4820000000000002</v>
      </c>
      <c r="K615" s="34">
        <v>43235</v>
      </c>
    </row>
    <row r="616" spans="2:23" x14ac:dyDescent="0.2">
      <c r="B616" s="131">
        <v>43241</v>
      </c>
      <c r="C616" s="132"/>
      <c r="D616" s="133">
        <v>3.5030000000000001</v>
      </c>
      <c r="E616" s="134"/>
      <c r="F616" s="134">
        <f t="shared" si="120"/>
        <v>3.5030000000000001</v>
      </c>
      <c r="K616" s="34">
        <v>43242</v>
      </c>
    </row>
    <row r="617" spans="2:23" x14ac:dyDescent="0.2">
      <c r="B617" s="131">
        <v>43248</v>
      </c>
      <c r="C617" s="132"/>
      <c r="D617" s="133">
        <v>3.5139999999999998</v>
      </c>
      <c r="E617" s="134"/>
      <c r="F617" s="134">
        <f t="shared" si="120"/>
        <v>3.5139999999999998</v>
      </c>
      <c r="K617" s="34">
        <v>43249</v>
      </c>
    </row>
    <row r="618" spans="2:23" x14ac:dyDescent="0.2">
      <c r="B618" s="131">
        <v>43255</v>
      </c>
      <c r="C618" s="132"/>
      <c r="D618" s="133">
        <v>3.508</v>
      </c>
      <c r="E618" s="134"/>
      <c r="F618" s="134">
        <f t="shared" si="120"/>
        <v>3.508</v>
      </c>
      <c r="K618" s="34">
        <v>43256</v>
      </c>
    </row>
    <row r="619" spans="2:23" x14ac:dyDescent="0.2">
      <c r="B619" s="131">
        <v>43262</v>
      </c>
      <c r="C619" s="132"/>
      <c r="D619" s="133">
        <v>3.4889999999999999</v>
      </c>
      <c r="E619" s="134"/>
      <c r="F619" s="134">
        <f t="shared" si="120"/>
        <v>3.4889999999999999</v>
      </c>
      <c r="K619" s="34">
        <v>43263</v>
      </c>
    </row>
    <row r="620" spans="2:23" x14ac:dyDescent="0.2">
      <c r="B620" s="131">
        <v>43269</v>
      </c>
      <c r="C620" s="132"/>
      <c r="D620" s="133">
        <v>3.4729999999999999</v>
      </c>
      <c r="E620" s="134"/>
      <c r="F620" s="134">
        <f t="shared" si="120"/>
        <v>3.4729999999999999</v>
      </c>
      <c r="K620" s="34">
        <v>43270</v>
      </c>
    </row>
    <row r="621" spans="2:23" x14ac:dyDescent="0.2">
      <c r="B621" s="131">
        <v>43276</v>
      </c>
      <c r="C621" s="132"/>
      <c r="D621" s="133">
        <v>3.4529999999999998</v>
      </c>
      <c r="E621" s="134"/>
      <c r="F621" s="134">
        <f t="shared" si="120"/>
        <v>3.4529999999999998</v>
      </c>
      <c r="K621" s="34">
        <v>43277</v>
      </c>
    </row>
    <row r="622" spans="2:23" x14ac:dyDescent="0.2">
      <c r="B622" s="131">
        <v>43283</v>
      </c>
      <c r="C622" s="132"/>
      <c r="D622" s="133">
        <v>3.4750000000000001</v>
      </c>
      <c r="E622" s="134"/>
      <c r="F622" s="134">
        <f t="shared" si="120"/>
        <v>3.4750000000000001</v>
      </c>
      <c r="K622" s="34">
        <v>43284</v>
      </c>
    </row>
    <row r="623" spans="2:23" x14ac:dyDescent="0.2">
      <c r="B623" s="131">
        <v>43290</v>
      </c>
      <c r="C623" s="132"/>
      <c r="D623" s="133">
        <v>3.4710000000000001</v>
      </c>
      <c r="E623" s="134"/>
      <c r="F623" s="134">
        <f t="shared" si="120"/>
        <v>3.4710000000000001</v>
      </c>
      <c r="K623" s="34">
        <v>43291</v>
      </c>
    </row>
    <row r="624" spans="2:23" x14ac:dyDescent="0.2">
      <c r="B624" s="131">
        <v>43297</v>
      </c>
      <c r="C624" s="132"/>
      <c r="D624" s="133">
        <v>3.456</v>
      </c>
      <c r="E624" s="134"/>
      <c r="F624" s="134">
        <f t="shared" si="120"/>
        <v>3.456</v>
      </c>
      <c r="K624" s="34">
        <v>43298</v>
      </c>
    </row>
    <row r="625" spans="2:11" x14ac:dyDescent="0.2">
      <c r="B625" s="131">
        <v>43304</v>
      </c>
      <c r="C625" s="132"/>
      <c r="D625" s="133">
        <v>3.4359999999999999</v>
      </c>
      <c r="E625" s="134"/>
      <c r="F625" s="134">
        <f t="shared" si="120"/>
        <v>3.4359999999999999</v>
      </c>
      <c r="K625" s="34">
        <v>43305</v>
      </c>
    </row>
    <row r="626" spans="2:11" x14ac:dyDescent="0.2">
      <c r="B626" s="131">
        <v>43311</v>
      </c>
      <c r="C626" s="132"/>
      <c r="D626" s="133">
        <v>3.4369999999999998</v>
      </c>
      <c r="E626" s="134"/>
      <c r="F626" s="134">
        <f t="shared" si="120"/>
        <v>3.4369999999999998</v>
      </c>
      <c r="K626" s="34">
        <v>43312</v>
      </c>
    </row>
    <row r="627" spans="2:11" x14ac:dyDescent="0.2">
      <c r="B627" s="131">
        <v>43318</v>
      </c>
      <c r="C627" s="132"/>
      <c r="D627" s="133">
        <v>3.4319999999999999</v>
      </c>
      <c r="E627" s="134"/>
      <c r="F627" s="134">
        <f t="shared" si="120"/>
        <v>3.4319999999999999</v>
      </c>
      <c r="K627" s="34">
        <v>43319</v>
      </c>
    </row>
    <row r="628" spans="2:11" x14ac:dyDescent="0.2">
      <c r="B628" s="131">
        <v>43325</v>
      </c>
      <c r="C628" s="132"/>
      <c r="D628" s="133">
        <v>3.4249999999999998</v>
      </c>
      <c r="E628" s="134"/>
      <c r="F628" s="134">
        <f t="shared" si="120"/>
        <v>3.4249999999999998</v>
      </c>
      <c r="K628" s="34">
        <v>43326</v>
      </c>
    </row>
    <row r="629" spans="2:11" x14ac:dyDescent="0.2">
      <c r="B629" s="131">
        <v>43332</v>
      </c>
      <c r="C629" s="132"/>
      <c r="D629" s="133">
        <v>3.423</v>
      </c>
      <c r="E629" s="134"/>
      <c r="F629" s="134">
        <f t="shared" si="120"/>
        <v>3.423</v>
      </c>
      <c r="K629" s="34">
        <v>43333</v>
      </c>
    </row>
    <row r="630" spans="2:11" x14ac:dyDescent="0.2">
      <c r="B630" s="131">
        <v>43339</v>
      </c>
      <c r="C630" s="132"/>
      <c r="D630" s="133">
        <v>3.4329999999999998</v>
      </c>
      <c r="E630" s="134"/>
      <c r="F630" s="134">
        <f t="shared" si="120"/>
        <v>3.4329999999999998</v>
      </c>
      <c r="K630" s="34">
        <v>43340</v>
      </c>
    </row>
    <row r="631" spans="2:11" x14ac:dyDescent="0.2">
      <c r="B631" s="131">
        <v>43346</v>
      </c>
      <c r="C631" s="132"/>
      <c r="D631" s="133">
        <v>3.4689999999999999</v>
      </c>
      <c r="E631" s="134"/>
      <c r="F631" s="134">
        <f t="shared" si="120"/>
        <v>3.4689999999999999</v>
      </c>
      <c r="K631" s="34">
        <v>43347</v>
      </c>
    </row>
    <row r="632" spans="2:11" x14ac:dyDescent="0.2">
      <c r="B632" s="131">
        <v>43353</v>
      </c>
      <c r="C632" s="132"/>
      <c r="D632" s="133">
        <v>3.4649999999999999</v>
      </c>
      <c r="E632" s="134"/>
      <c r="F632" s="134">
        <f t="shared" si="120"/>
        <v>3.4649999999999999</v>
      </c>
      <c r="K632" s="34">
        <v>43354</v>
      </c>
    </row>
    <row r="633" spans="2:11" x14ac:dyDescent="0.2">
      <c r="B633" s="131">
        <v>43360</v>
      </c>
      <c r="C633" s="132"/>
      <c r="D633" s="133">
        <v>3.4729999999999999</v>
      </c>
      <c r="E633" s="134"/>
      <c r="F633" s="134">
        <f t="shared" si="120"/>
        <v>3.4729999999999999</v>
      </c>
      <c r="K633" s="34">
        <v>43361</v>
      </c>
    </row>
    <row r="634" spans="2:11" x14ac:dyDescent="0.2">
      <c r="B634" s="131">
        <v>43367</v>
      </c>
      <c r="C634" s="132"/>
      <c r="D634" s="133">
        <v>3.4729999999999999</v>
      </c>
      <c r="E634" s="134"/>
      <c r="F634" s="134">
        <f t="shared" si="120"/>
        <v>3.4729999999999999</v>
      </c>
      <c r="K634" s="34">
        <v>43368</v>
      </c>
    </row>
    <row r="635" spans="2:11" x14ac:dyDescent="0.2">
      <c r="B635" s="131">
        <v>43374</v>
      </c>
      <c r="C635" s="132"/>
      <c r="D635" s="133">
        <v>3.5059999999999998</v>
      </c>
      <c r="E635" s="134"/>
      <c r="F635" s="134">
        <f t="shared" si="120"/>
        <v>3.5059999999999998</v>
      </c>
      <c r="K635" s="34">
        <v>43375</v>
      </c>
    </row>
    <row r="636" spans="2:11" x14ac:dyDescent="0.2">
      <c r="B636" s="131">
        <v>43381</v>
      </c>
      <c r="C636" s="132"/>
      <c r="D636" s="133">
        <v>3.5579999999999998</v>
      </c>
      <c r="E636" s="134"/>
      <c r="F636" s="134">
        <f t="shared" si="120"/>
        <v>3.5579999999999998</v>
      </c>
      <c r="K636" s="34">
        <v>43382</v>
      </c>
    </row>
    <row r="637" spans="2:11" x14ac:dyDescent="0.2">
      <c r="B637" s="131">
        <v>43388</v>
      </c>
      <c r="C637" s="132"/>
      <c r="D637" s="133">
        <v>3.5910000000000002</v>
      </c>
      <c r="E637" s="134"/>
      <c r="F637" s="134">
        <f t="shared" si="120"/>
        <v>3.5910000000000002</v>
      </c>
      <c r="K637" s="34">
        <v>43389</v>
      </c>
    </row>
    <row r="638" spans="2:11" x14ac:dyDescent="0.2">
      <c r="B638" s="131">
        <v>43395</v>
      </c>
      <c r="C638" s="132"/>
      <c r="D638" s="133">
        <v>3.5870000000000002</v>
      </c>
      <c r="E638" s="134"/>
      <c r="F638" s="134">
        <f t="shared" si="120"/>
        <v>3.5870000000000002</v>
      </c>
      <c r="K638" s="34">
        <v>43396</v>
      </c>
    </row>
    <row r="639" spans="2:11" x14ac:dyDescent="0.2">
      <c r="B639" s="131">
        <v>43402</v>
      </c>
      <c r="C639" s="132"/>
      <c r="D639" s="133">
        <v>3.5640000000000001</v>
      </c>
      <c r="E639" s="134"/>
      <c r="F639" s="134">
        <f t="shared" si="120"/>
        <v>3.5640000000000001</v>
      </c>
      <c r="K639" s="34">
        <v>43403</v>
      </c>
    </row>
    <row r="640" spans="2:11" x14ac:dyDescent="0.2">
      <c r="B640" s="131">
        <v>43409</v>
      </c>
      <c r="C640" s="132"/>
      <c r="D640" s="133">
        <v>3.5379999999999998</v>
      </c>
      <c r="E640" s="134"/>
      <c r="F640" s="134">
        <f t="shared" si="120"/>
        <v>3.5379999999999998</v>
      </c>
      <c r="K640" s="34">
        <v>43410</v>
      </c>
    </row>
    <row r="641" spans="2:11" x14ac:dyDescent="0.2">
      <c r="B641" s="131">
        <v>43416</v>
      </c>
      <c r="C641" s="132"/>
      <c r="D641" s="133">
        <v>3.5139999999999998</v>
      </c>
      <c r="E641" s="134"/>
      <c r="F641" s="134">
        <f t="shared" si="120"/>
        <v>3.5139999999999998</v>
      </c>
      <c r="K641" s="34">
        <v>43417</v>
      </c>
    </row>
    <row r="642" spans="2:11" x14ac:dyDescent="0.2">
      <c r="B642" s="131">
        <v>43423</v>
      </c>
      <c r="C642" s="132"/>
      <c r="D642" s="133">
        <v>3.4750000000000001</v>
      </c>
      <c r="E642" s="134"/>
      <c r="F642" s="134">
        <f t="shared" si="120"/>
        <v>3.4750000000000001</v>
      </c>
      <c r="K642" s="34">
        <v>43424</v>
      </c>
    </row>
    <row r="643" spans="2:11" x14ac:dyDescent="0.2">
      <c r="B643" s="131">
        <v>43430</v>
      </c>
      <c r="C643" s="132"/>
      <c r="D643" s="133">
        <v>3.4550000000000001</v>
      </c>
      <c r="E643" s="134"/>
      <c r="F643" s="134">
        <f t="shared" si="120"/>
        <v>3.4550000000000001</v>
      </c>
      <c r="K643" s="34">
        <v>43431</v>
      </c>
    </row>
    <row r="644" spans="2:11" x14ac:dyDescent="0.2">
      <c r="B644" s="131">
        <v>43437</v>
      </c>
      <c r="C644" s="132"/>
      <c r="D644" s="133">
        <v>3.4060000000000001</v>
      </c>
      <c r="E644" s="134"/>
      <c r="F644" s="134">
        <f t="shared" si="120"/>
        <v>3.4060000000000001</v>
      </c>
      <c r="K644" s="34">
        <v>43438</v>
      </c>
    </row>
    <row r="645" spans="2:11" x14ac:dyDescent="0.2">
      <c r="B645" s="131">
        <v>43444</v>
      </c>
      <c r="C645" s="132"/>
      <c r="D645" s="133">
        <v>3.3570000000000002</v>
      </c>
      <c r="E645" s="134"/>
      <c r="F645" s="134">
        <f t="shared" si="120"/>
        <v>3.3570000000000002</v>
      </c>
      <c r="K645" s="34">
        <v>43445</v>
      </c>
    </row>
    <row r="646" spans="2:11" x14ac:dyDescent="0.2">
      <c r="B646" s="131">
        <v>43451</v>
      </c>
      <c r="C646" s="132"/>
      <c r="D646" s="133">
        <v>3.3130000000000002</v>
      </c>
      <c r="E646" s="134"/>
      <c r="F646" s="134">
        <f t="shared" si="120"/>
        <v>3.3130000000000002</v>
      </c>
      <c r="K646" s="34">
        <v>43452</v>
      </c>
    </row>
    <row r="647" spans="2:11" x14ac:dyDescent="0.2">
      <c r="B647" s="131">
        <v>43458</v>
      </c>
      <c r="C647" s="132"/>
      <c r="D647" s="133">
        <v>3.2810000000000001</v>
      </c>
      <c r="E647" s="134"/>
      <c r="F647" s="134">
        <f t="shared" si="120"/>
        <v>3.2810000000000001</v>
      </c>
      <c r="K647" s="34">
        <v>43459</v>
      </c>
    </row>
    <row r="648" spans="2:11" x14ac:dyDescent="0.2">
      <c r="B648" s="131">
        <v>43465</v>
      </c>
      <c r="C648" s="132"/>
      <c r="D648" s="133">
        <v>3.246</v>
      </c>
      <c r="E648" s="134"/>
      <c r="F648" s="134">
        <f t="shared" si="120"/>
        <v>3.246</v>
      </c>
      <c r="K648" s="34">
        <v>43466</v>
      </c>
    </row>
    <row r="649" spans="2:11" x14ac:dyDescent="0.2">
      <c r="B649" s="131">
        <v>43472</v>
      </c>
      <c r="C649" s="132"/>
      <c r="D649" s="133">
        <v>3.18</v>
      </c>
      <c r="E649" s="134"/>
      <c r="F649" s="134">
        <f t="shared" si="120"/>
        <v>3.18</v>
      </c>
      <c r="K649" s="34">
        <v>43473</v>
      </c>
    </row>
    <row r="650" spans="2:11" x14ac:dyDescent="0.2">
      <c r="B650" s="131">
        <v>43479</v>
      </c>
      <c r="C650" s="132"/>
      <c r="D650" s="133">
        <v>3.13</v>
      </c>
      <c r="E650" s="134"/>
      <c r="F650" s="134">
        <f t="shared" si="120"/>
        <v>3.13</v>
      </c>
      <c r="K650" s="34">
        <v>43480</v>
      </c>
    </row>
    <row r="651" spans="2:11" x14ac:dyDescent="0.2">
      <c r="B651" s="131">
        <v>43486</v>
      </c>
      <c r="C651" s="132"/>
      <c r="D651" s="133">
        <v>3.1150000000000002</v>
      </c>
      <c r="E651" s="134"/>
      <c r="F651" s="134">
        <f t="shared" si="120"/>
        <v>3.1150000000000002</v>
      </c>
      <c r="K651" s="34">
        <v>43487</v>
      </c>
    </row>
    <row r="652" spans="2:11" x14ac:dyDescent="0.2">
      <c r="B652" s="131">
        <v>43493</v>
      </c>
      <c r="C652" s="132"/>
      <c r="D652" s="133">
        <v>3.0990000000000002</v>
      </c>
      <c r="E652" s="134"/>
      <c r="F652" s="134">
        <f t="shared" si="120"/>
        <v>3.0990000000000002</v>
      </c>
      <c r="K652" s="34">
        <v>43494</v>
      </c>
    </row>
    <row r="653" spans="2:11" x14ac:dyDescent="0.2">
      <c r="B653" s="131">
        <v>43500</v>
      </c>
      <c r="C653" s="132"/>
      <c r="D653" s="133">
        <v>3.0870000000000002</v>
      </c>
      <c r="E653" s="134"/>
      <c r="F653" s="134">
        <f t="shared" si="120"/>
        <v>3.0870000000000002</v>
      </c>
      <c r="K653" s="34">
        <v>43501</v>
      </c>
    </row>
    <row r="654" spans="2:11" x14ac:dyDescent="0.2">
      <c r="B654" s="131">
        <v>43507</v>
      </c>
      <c r="C654" s="132"/>
      <c r="D654" s="133">
        <v>3.0840000000000001</v>
      </c>
      <c r="E654" s="134"/>
      <c r="F654" s="134">
        <f t="shared" si="120"/>
        <v>3.0840000000000001</v>
      </c>
      <c r="K654" s="34">
        <v>43508</v>
      </c>
    </row>
    <row r="655" spans="2:11" x14ac:dyDescent="0.2">
      <c r="B655" s="131">
        <v>43514</v>
      </c>
      <c r="C655" s="132"/>
      <c r="D655" s="133">
        <v>3.1040000000000001</v>
      </c>
      <c r="E655" s="134"/>
      <c r="F655" s="134">
        <f t="shared" si="120"/>
        <v>3.1040000000000001</v>
      </c>
      <c r="K655" s="34">
        <v>43515</v>
      </c>
    </row>
    <row r="656" spans="2:11" x14ac:dyDescent="0.2">
      <c r="B656" s="131">
        <v>43521</v>
      </c>
      <c r="C656" s="132"/>
      <c r="D656" s="133">
        <v>3.141</v>
      </c>
      <c r="E656" s="134"/>
      <c r="F656" s="134">
        <f t="shared" si="120"/>
        <v>3.141</v>
      </c>
      <c r="K656" s="34">
        <v>43522</v>
      </c>
    </row>
    <row r="657" spans="2:11" x14ac:dyDescent="0.2">
      <c r="B657" s="131">
        <v>43528</v>
      </c>
      <c r="C657" s="132"/>
      <c r="D657" s="133">
        <v>3.1549999999999998</v>
      </c>
      <c r="E657" s="134"/>
      <c r="F657" s="134">
        <f t="shared" si="120"/>
        <v>3.1549999999999998</v>
      </c>
      <c r="K657" s="34">
        <v>43529</v>
      </c>
    </row>
    <row r="658" spans="2:11" x14ac:dyDescent="0.2">
      <c r="B658" s="131">
        <v>43535</v>
      </c>
      <c r="C658" s="132"/>
      <c r="D658" s="133">
        <v>3.1619999999999999</v>
      </c>
      <c r="E658" s="134"/>
      <c r="F658" s="134">
        <f t="shared" si="120"/>
        <v>3.1619999999999999</v>
      </c>
      <c r="K658" s="34">
        <v>43536</v>
      </c>
    </row>
    <row r="659" spans="2:11" x14ac:dyDescent="0.2">
      <c r="B659" s="131">
        <v>43542</v>
      </c>
      <c r="C659" s="132"/>
      <c r="D659" s="133">
        <v>3.1389999999999998</v>
      </c>
      <c r="E659" s="134"/>
      <c r="F659" s="134">
        <f t="shared" si="120"/>
        <v>3.1389999999999998</v>
      </c>
      <c r="K659" s="34">
        <v>43543</v>
      </c>
    </row>
    <row r="660" spans="2:11" x14ac:dyDescent="0.2">
      <c r="B660" s="131">
        <v>43549</v>
      </c>
      <c r="C660" s="132"/>
      <c r="D660" s="133">
        <v>3.1560000000000001</v>
      </c>
      <c r="E660" s="134"/>
      <c r="F660" s="134">
        <f t="shared" si="120"/>
        <v>3.1560000000000001</v>
      </c>
      <c r="K660" s="34">
        <v>43550</v>
      </c>
    </row>
    <row r="661" spans="2:11" x14ac:dyDescent="0.2">
      <c r="B661" s="131">
        <v>43556</v>
      </c>
      <c r="C661" s="132"/>
      <c r="D661" s="133">
        <v>3.153</v>
      </c>
      <c r="E661" s="134"/>
      <c r="F661" s="134">
        <f t="shared" si="120"/>
        <v>3.153</v>
      </c>
      <c r="K661" s="34">
        <v>43557</v>
      </c>
    </row>
    <row r="662" spans="2:11" x14ac:dyDescent="0.2">
      <c r="B662" s="131">
        <v>43563</v>
      </c>
      <c r="C662" s="132"/>
      <c r="D662" s="133">
        <v>3.1890000000000001</v>
      </c>
      <c r="E662" s="134"/>
      <c r="F662" s="134">
        <f t="shared" si="120"/>
        <v>3.1890000000000001</v>
      </c>
      <c r="K662" s="34">
        <v>43564</v>
      </c>
    </row>
    <row r="663" spans="2:11" x14ac:dyDescent="0.2">
      <c r="B663" s="131">
        <v>43570</v>
      </c>
      <c r="C663" s="132"/>
      <c r="D663" s="133">
        <v>3.2519999999999998</v>
      </c>
      <c r="E663" s="134"/>
      <c r="F663" s="134">
        <f t="shared" si="120"/>
        <v>3.2519999999999998</v>
      </c>
      <c r="K663" s="34">
        <v>43571</v>
      </c>
    </row>
    <row r="664" spans="2:11" x14ac:dyDescent="0.2">
      <c r="B664" s="131">
        <v>43577</v>
      </c>
      <c r="C664" s="132"/>
      <c r="D664" s="133">
        <v>3.3090000000000002</v>
      </c>
      <c r="E664" s="134"/>
      <c r="F664" s="134">
        <f t="shared" si="120"/>
        <v>3.3090000000000002</v>
      </c>
      <c r="K664" s="34">
        <v>43578</v>
      </c>
    </row>
    <row r="665" spans="2:11" x14ac:dyDescent="0.2">
      <c r="B665" s="131">
        <v>43584</v>
      </c>
      <c r="C665" s="132"/>
      <c r="D665" s="133">
        <v>3.3460000000000001</v>
      </c>
      <c r="E665" s="134"/>
      <c r="F665" s="134">
        <f t="shared" si="120"/>
        <v>3.3460000000000001</v>
      </c>
      <c r="K665" s="34">
        <v>43585</v>
      </c>
    </row>
    <row r="666" spans="2:11" x14ac:dyDescent="0.2">
      <c r="B666" s="131">
        <v>43591</v>
      </c>
      <c r="C666" s="132"/>
      <c r="D666" s="133">
        <v>3.3450000000000002</v>
      </c>
      <c r="E666" s="134"/>
      <c r="F666" s="134">
        <f t="shared" si="120"/>
        <v>3.3450000000000002</v>
      </c>
      <c r="K666" s="34">
        <v>43592</v>
      </c>
    </row>
    <row r="667" spans="2:11" x14ac:dyDescent="0.2">
      <c r="B667" s="131">
        <v>43598</v>
      </c>
      <c r="C667" s="132"/>
      <c r="D667" s="133">
        <v>3.355</v>
      </c>
      <c r="E667" s="134"/>
      <c r="F667" s="134">
        <f t="shared" si="120"/>
        <v>3.355</v>
      </c>
      <c r="K667" s="34">
        <v>43599</v>
      </c>
    </row>
    <row r="668" spans="2:11" x14ac:dyDescent="0.2">
      <c r="B668" s="131">
        <v>43605</v>
      </c>
      <c r="C668" s="132"/>
      <c r="D668" s="133">
        <v>3.3519999999999999</v>
      </c>
      <c r="E668" s="134"/>
      <c r="F668" s="134">
        <f t="shared" si="120"/>
        <v>3.3519999999999999</v>
      </c>
      <c r="K668" s="34">
        <v>43606</v>
      </c>
    </row>
    <row r="669" spans="2:11" x14ac:dyDescent="0.2">
      <c r="B669" s="131">
        <v>43612</v>
      </c>
      <c r="C669" s="132"/>
      <c r="D669" s="133">
        <v>3.3380000000000001</v>
      </c>
      <c r="E669" s="134"/>
      <c r="F669" s="134">
        <f t="shared" si="120"/>
        <v>3.3380000000000001</v>
      </c>
      <c r="K669" s="34">
        <v>43613</v>
      </c>
    </row>
    <row r="670" spans="2:11" x14ac:dyDescent="0.2">
      <c r="B670" s="131">
        <v>43619</v>
      </c>
      <c r="C670" s="132"/>
      <c r="D670" s="133">
        <v>3.32</v>
      </c>
      <c r="E670" s="134"/>
      <c r="F670" s="134">
        <f t="shared" si="120"/>
        <v>3.32</v>
      </c>
      <c r="K670" s="34">
        <v>43620</v>
      </c>
    </row>
    <row r="671" spans="2:11" x14ac:dyDescent="0.2">
      <c r="B671" s="131">
        <v>43626</v>
      </c>
      <c r="C671" s="132"/>
      <c r="D671" s="133">
        <v>3.282</v>
      </c>
      <c r="E671" s="134"/>
      <c r="F671" s="134">
        <f t="shared" si="120"/>
        <v>3.282</v>
      </c>
      <c r="K671" s="34">
        <v>43627</v>
      </c>
    </row>
    <row r="672" spans="2:11" x14ac:dyDescent="0.2">
      <c r="B672" s="131">
        <v>43633</v>
      </c>
      <c r="C672" s="132"/>
      <c r="D672" s="133">
        <v>3.238</v>
      </c>
      <c r="E672" s="134"/>
      <c r="F672" s="134">
        <f t="shared" si="120"/>
        <v>3.238</v>
      </c>
      <c r="K672" s="34">
        <v>43634</v>
      </c>
    </row>
    <row r="673" spans="2:11" x14ac:dyDescent="0.2">
      <c r="B673" s="131">
        <v>43640</v>
      </c>
      <c r="C673" s="132"/>
      <c r="D673" s="133">
        <v>3.206</v>
      </c>
      <c r="E673" s="134"/>
      <c r="F673" s="134">
        <f t="shared" si="120"/>
        <v>3.206</v>
      </c>
      <c r="K673" s="34">
        <v>43641</v>
      </c>
    </row>
    <row r="674" spans="2:11" x14ac:dyDescent="0.2">
      <c r="B674" s="131">
        <v>43647</v>
      </c>
      <c r="C674" s="132"/>
      <c r="D674" s="133">
        <v>3.2050000000000001</v>
      </c>
      <c r="E674" s="134"/>
      <c r="F674" s="134">
        <f t="shared" si="120"/>
        <v>3.2050000000000001</v>
      </c>
      <c r="K674" s="34">
        <v>43648</v>
      </c>
    </row>
    <row r="675" spans="2:11" x14ac:dyDescent="0.2">
      <c r="B675" s="131">
        <v>43654</v>
      </c>
      <c r="C675" s="132"/>
      <c r="D675" s="133">
        <v>3.2080000000000002</v>
      </c>
      <c r="E675" s="134"/>
      <c r="F675" s="134">
        <f t="shared" si="120"/>
        <v>3.2080000000000002</v>
      </c>
      <c r="K675" s="34">
        <v>43655</v>
      </c>
    </row>
    <row r="676" spans="2:11" x14ac:dyDescent="0.2">
      <c r="B676" s="131">
        <v>43661</v>
      </c>
      <c r="C676" s="132"/>
      <c r="D676" s="133">
        <v>3.2090000000000001</v>
      </c>
      <c r="E676" s="134"/>
      <c r="F676" s="134">
        <f t="shared" si="120"/>
        <v>3.2090000000000001</v>
      </c>
      <c r="K676" s="34">
        <v>43662</v>
      </c>
    </row>
    <row r="677" spans="2:11" x14ac:dyDescent="0.2">
      <c r="B677" s="131">
        <v>43668</v>
      </c>
      <c r="C677" s="132"/>
      <c r="D677" s="133">
        <v>3.198</v>
      </c>
      <c r="E677" s="134"/>
      <c r="F677" s="134">
        <f t="shared" si="120"/>
        <v>3.198</v>
      </c>
      <c r="K677" s="34">
        <v>43669</v>
      </c>
    </row>
    <row r="678" spans="2:11" x14ac:dyDescent="0.2">
      <c r="B678" s="131">
        <v>43675</v>
      </c>
      <c r="C678" s="132"/>
      <c r="D678" s="133">
        <v>3.1859999999999999</v>
      </c>
      <c r="E678" s="134"/>
      <c r="F678" s="134">
        <f t="shared" si="120"/>
        <v>3.1859999999999999</v>
      </c>
      <c r="K678" s="34">
        <v>43676</v>
      </c>
    </row>
    <row r="679" spans="2:11" x14ac:dyDescent="0.2">
      <c r="B679" s="131">
        <v>43682</v>
      </c>
      <c r="C679" s="132"/>
      <c r="D679" s="133">
        <v>3.1819999999999999</v>
      </c>
      <c r="E679" s="134"/>
      <c r="F679" s="134">
        <f t="shared" ref="F679:F742" si="121">D679</f>
        <v>3.1819999999999999</v>
      </c>
      <c r="K679" s="34">
        <v>43683</v>
      </c>
    </row>
    <row r="680" spans="2:11" x14ac:dyDescent="0.2">
      <c r="B680" s="131">
        <v>43689</v>
      </c>
      <c r="C680" s="132"/>
      <c r="D680" s="133">
        <v>3.1640000000000001</v>
      </c>
      <c r="E680" s="134"/>
      <c r="F680" s="134">
        <f t="shared" si="121"/>
        <v>3.1640000000000001</v>
      </c>
      <c r="K680" s="34">
        <v>43690</v>
      </c>
    </row>
    <row r="681" spans="2:11" x14ac:dyDescent="0.2">
      <c r="B681" s="131">
        <v>43696</v>
      </c>
      <c r="C681" s="132"/>
      <c r="D681" s="133">
        <v>3.1579999999999999</v>
      </c>
      <c r="E681" s="134"/>
      <c r="F681" s="134">
        <f t="shared" si="121"/>
        <v>3.1579999999999999</v>
      </c>
      <c r="K681" s="34">
        <v>43697</v>
      </c>
    </row>
    <row r="682" spans="2:11" x14ac:dyDescent="0.2">
      <c r="B682" s="131">
        <v>43703</v>
      </c>
      <c r="C682" s="132"/>
      <c r="D682" s="133">
        <v>3.1389999999999998</v>
      </c>
      <c r="E682" s="134"/>
      <c r="F682" s="134">
        <f t="shared" si="121"/>
        <v>3.1389999999999998</v>
      </c>
      <c r="K682" s="34">
        <v>43704</v>
      </c>
    </row>
    <row r="683" spans="2:11" x14ac:dyDescent="0.2">
      <c r="B683" s="131">
        <v>43710</v>
      </c>
      <c r="C683" s="132"/>
      <c r="D683" s="133">
        <v>3.1389999999999998</v>
      </c>
      <c r="E683" s="134"/>
      <c r="F683" s="134">
        <f t="shared" si="121"/>
        <v>3.1389999999999998</v>
      </c>
      <c r="K683" s="34">
        <v>43711</v>
      </c>
    </row>
    <row r="684" spans="2:11" x14ac:dyDescent="0.2">
      <c r="B684" s="131">
        <v>43717</v>
      </c>
      <c r="C684" s="132"/>
      <c r="D684" s="133">
        <v>3.1309999999999998</v>
      </c>
      <c r="E684" s="134"/>
      <c r="F684" s="134">
        <f t="shared" si="121"/>
        <v>3.1309999999999998</v>
      </c>
      <c r="K684" s="34">
        <v>43718</v>
      </c>
    </row>
    <row r="685" spans="2:11" x14ac:dyDescent="0.2">
      <c r="B685" s="131">
        <v>43724</v>
      </c>
      <c r="C685" s="132"/>
      <c r="D685" s="133">
        <v>3.161</v>
      </c>
      <c r="E685" s="134"/>
      <c r="F685" s="134">
        <f t="shared" si="121"/>
        <v>3.161</v>
      </c>
      <c r="K685" s="34">
        <v>43725</v>
      </c>
    </row>
    <row r="686" spans="2:11" x14ac:dyDescent="0.2">
      <c r="B686" s="131">
        <v>43731</v>
      </c>
      <c r="C686" s="132"/>
      <c r="D686" s="133">
        <v>3.238</v>
      </c>
      <c r="E686" s="134"/>
      <c r="F686" s="134">
        <f t="shared" si="121"/>
        <v>3.238</v>
      </c>
      <c r="K686" s="34">
        <v>43732</v>
      </c>
    </row>
    <row r="687" spans="2:11" x14ac:dyDescent="0.2">
      <c r="B687" s="131">
        <v>43738</v>
      </c>
      <c r="C687" s="132"/>
      <c r="D687" s="133">
        <v>3.2280000000000002</v>
      </c>
      <c r="E687" s="134"/>
      <c r="F687" s="134">
        <f t="shared" si="121"/>
        <v>3.2280000000000002</v>
      </c>
      <c r="K687" s="34">
        <v>43739</v>
      </c>
    </row>
    <row r="688" spans="2:11" x14ac:dyDescent="0.2">
      <c r="B688" s="131">
        <v>43745</v>
      </c>
      <c r="C688" s="132"/>
      <c r="D688" s="133">
        <v>3.2149999999999999</v>
      </c>
      <c r="E688" s="134"/>
      <c r="F688" s="134">
        <f t="shared" si="121"/>
        <v>3.2149999999999999</v>
      </c>
      <c r="K688" s="34">
        <v>43746</v>
      </c>
    </row>
    <row r="689" spans="2:11" x14ac:dyDescent="0.2">
      <c r="B689" s="131">
        <v>43752</v>
      </c>
      <c r="C689" s="132"/>
      <c r="D689" s="133">
        <v>3.24</v>
      </c>
      <c r="E689" s="134"/>
      <c r="F689" s="134">
        <f t="shared" si="121"/>
        <v>3.24</v>
      </c>
      <c r="K689" s="34">
        <v>43753</v>
      </c>
    </row>
    <row r="690" spans="2:11" x14ac:dyDescent="0.2">
      <c r="B690" s="131">
        <v>43759</v>
      </c>
      <c r="C690" s="132"/>
      <c r="D690" s="133">
        <v>3.29</v>
      </c>
      <c r="E690" s="134"/>
      <c r="F690" s="134">
        <f t="shared" si="121"/>
        <v>3.29</v>
      </c>
      <c r="K690" s="34">
        <v>43760</v>
      </c>
    </row>
    <row r="691" spans="2:11" x14ac:dyDescent="0.2">
      <c r="B691" s="131">
        <v>43766</v>
      </c>
      <c r="C691" s="132"/>
      <c r="D691" s="133">
        <v>3.379</v>
      </c>
      <c r="E691" s="134"/>
      <c r="F691" s="134">
        <f t="shared" si="121"/>
        <v>3.379</v>
      </c>
      <c r="K691" s="34">
        <v>43767</v>
      </c>
    </row>
    <row r="692" spans="2:11" x14ac:dyDescent="0.2">
      <c r="B692" s="131">
        <v>43773</v>
      </c>
      <c r="C692" s="132"/>
      <c r="D692" s="133">
        <v>3.4129999999999998</v>
      </c>
      <c r="E692" s="134"/>
      <c r="F692" s="134">
        <f t="shared" si="121"/>
        <v>3.4129999999999998</v>
      </c>
      <c r="K692" s="34">
        <v>43774</v>
      </c>
    </row>
    <row r="693" spans="2:11" x14ac:dyDescent="0.2">
      <c r="B693" s="131">
        <v>43780</v>
      </c>
      <c r="C693" s="132"/>
      <c r="D693" s="133">
        <v>3.4350000000000001</v>
      </c>
      <c r="E693" s="134"/>
      <c r="F693" s="134">
        <f t="shared" si="121"/>
        <v>3.4350000000000001</v>
      </c>
      <c r="K693" s="34">
        <v>43781</v>
      </c>
    </row>
    <row r="694" spans="2:11" x14ac:dyDescent="0.2">
      <c r="B694" s="131">
        <v>43787</v>
      </c>
      <c r="C694" s="132"/>
      <c r="D694" s="133">
        <v>3.444</v>
      </c>
      <c r="E694" s="134"/>
      <c r="F694" s="134">
        <f t="shared" si="121"/>
        <v>3.444</v>
      </c>
      <c r="K694" s="34">
        <v>43788</v>
      </c>
    </row>
    <row r="695" spans="2:11" x14ac:dyDescent="0.2">
      <c r="B695" s="131">
        <v>43794</v>
      </c>
      <c r="C695" s="132"/>
      <c r="D695" s="133">
        <v>3.387</v>
      </c>
      <c r="E695" s="134"/>
      <c r="F695" s="134">
        <f t="shared" si="121"/>
        <v>3.387</v>
      </c>
      <c r="K695" s="34">
        <v>43795</v>
      </c>
    </row>
    <row r="696" spans="2:11" x14ac:dyDescent="0.2">
      <c r="B696" s="131">
        <v>43801</v>
      </c>
      <c r="C696" s="132"/>
      <c r="D696" s="133">
        <v>3.3820000000000001</v>
      </c>
      <c r="E696" s="134"/>
      <c r="F696" s="134">
        <f t="shared" si="121"/>
        <v>3.3820000000000001</v>
      </c>
      <c r="K696" s="34">
        <v>43802</v>
      </c>
    </row>
    <row r="697" spans="2:11" x14ac:dyDescent="0.2">
      <c r="B697" s="131">
        <v>43808</v>
      </c>
      <c r="C697" s="132"/>
      <c r="D697" s="133">
        <v>3.323</v>
      </c>
      <c r="E697" s="134"/>
      <c r="F697" s="134">
        <f t="shared" si="121"/>
        <v>3.323</v>
      </c>
      <c r="K697" s="34">
        <v>43809</v>
      </c>
    </row>
    <row r="698" spans="2:11" x14ac:dyDescent="0.2">
      <c r="B698" s="131">
        <v>43815</v>
      </c>
      <c r="C698" s="132"/>
      <c r="D698" s="133">
        <v>3.28</v>
      </c>
      <c r="E698" s="134"/>
      <c r="F698" s="134">
        <f t="shared" si="121"/>
        <v>3.28</v>
      </c>
      <c r="K698" s="34">
        <v>43816</v>
      </c>
    </row>
    <row r="699" spans="2:11" x14ac:dyDescent="0.2">
      <c r="B699" s="131">
        <v>43822</v>
      </c>
      <c r="C699" s="132"/>
      <c r="D699" s="133">
        <v>3.2519999999999998</v>
      </c>
      <c r="E699" s="134"/>
      <c r="F699" s="134">
        <f t="shared" si="121"/>
        <v>3.2519999999999998</v>
      </c>
      <c r="K699" s="34">
        <v>43823</v>
      </c>
    </row>
    <row r="700" spans="2:11" x14ac:dyDescent="0.2">
      <c r="B700" s="131">
        <v>43829</v>
      </c>
      <c r="C700" s="132"/>
      <c r="D700" s="133">
        <v>3.274</v>
      </c>
      <c r="E700" s="134"/>
      <c r="F700" s="134">
        <f t="shared" si="121"/>
        <v>3.274</v>
      </c>
      <c r="K700" s="34">
        <v>43830</v>
      </c>
    </row>
    <row r="701" spans="2:11" x14ac:dyDescent="0.2">
      <c r="B701" s="131">
        <v>43836</v>
      </c>
      <c r="C701" s="132"/>
      <c r="D701" s="133">
        <v>3.2639999999999998</v>
      </c>
      <c r="E701" s="134"/>
      <c r="F701" s="134">
        <f t="shared" si="121"/>
        <v>3.2639999999999998</v>
      </c>
      <c r="K701" s="34">
        <v>43837</v>
      </c>
    </row>
    <row r="702" spans="2:11" x14ac:dyDescent="0.2">
      <c r="B702" s="131">
        <v>43843</v>
      </c>
      <c r="C702" s="132"/>
      <c r="D702" s="133">
        <v>3.2410000000000001</v>
      </c>
      <c r="E702" s="134"/>
      <c r="F702" s="134">
        <f t="shared" si="121"/>
        <v>3.2410000000000001</v>
      </c>
      <c r="K702" s="34">
        <v>43844</v>
      </c>
    </row>
    <row r="703" spans="2:11" x14ac:dyDescent="0.2">
      <c r="B703" s="131">
        <v>43850</v>
      </c>
      <c r="C703" s="132"/>
      <c r="D703" s="133">
        <v>3.206</v>
      </c>
      <c r="E703" s="134"/>
      <c r="F703" s="134">
        <f t="shared" si="121"/>
        <v>3.206</v>
      </c>
      <c r="K703" s="34">
        <v>43851</v>
      </c>
    </row>
    <row r="704" spans="2:11" x14ac:dyDescent="0.2">
      <c r="B704" s="131">
        <v>43857</v>
      </c>
      <c r="C704" s="132"/>
      <c r="D704" s="133">
        <v>3.198</v>
      </c>
      <c r="E704" s="134"/>
      <c r="F704" s="134">
        <f t="shared" si="121"/>
        <v>3.198</v>
      </c>
      <c r="K704" s="34">
        <v>43858</v>
      </c>
    </row>
    <row r="705" spans="2:11" x14ac:dyDescent="0.2">
      <c r="B705" s="131">
        <v>43864</v>
      </c>
      <c r="C705" s="132"/>
      <c r="D705" s="133">
        <v>3.1459999999999999</v>
      </c>
      <c r="E705" s="134"/>
      <c r="F705" s="134">
        <f t="shared" si="121"/>
        <v>3.1459999999999999</v>
      </c>
      <c r="K705" s="34">
        <v>43865</v>
      </c>
    </row>
    <row r="706" spans="2:11" x14ac:dyDescent="0.2">
      <c r="B706" s="131">
        <v>43871</v>
      </c>
      <c r="C706" s="132"/>
      <c r="D706" s="133">
        <v>3.0979999999999999</v>
      </c>
      <c r="E706" s="134"/>
      <c r="F706" s="134">
        <f t="shared" si="121"/>
        <v>3.0979999999999999</v>
      </c>
      <c r="K706" s="34">
        <v>43872</v>
      </c>
    </row>
    <row r="707" spans="2:11" x14ac:dyDescent="0.2">
      <c r="B707" s="131">
        <v>43878</v>
      </c>
      <c r="C707" s="132"/>
      <c r="D707" s="133">
        <v>3.081</v>
      </c>
      <c r="E707" s="134"/>
      <c r="F707" s="134">
        <f t="shared" si="121"/>
        <v>3.081</v>
      </c>
      <c r="K707" s="34">
        <v>43879</v>
      </c>
    </row>
    <row r="708" spans="2:11" x14ac:dyDescent="0.2">
      <c r="B708" s="131">
        <v>43885</v>
      </c>
      <c r="C708" s="132"/>
      <c r="D708" s="133">
        <v>3.0720000000000001</v>
      </c>
      <c r="E708" s="134"/>
      <c r="F708" s="134">
        <f t="shared" si="121"/>
        <v>3.0720000000000001</v>
      </c>
      <c r="K708" s="34">
        <v>43886</v>
      </c>
    </row>
    <row r="709" spans="2:11" x14ac:dyDescent="0.2">
      <c r="B709" s="131">
        <v>43892</v>
      </c>
      <c r="C709" s="132"/>
      <c r="D709" s="133">
        <v>3.0539999999999998</v>
      </c>
      <c r="E709" s="134"/>
      <c r="F709" s="134">
        <f t="shared" si="121"/>
        <v>3.0539999999999998</v>
      </c>
      <c r="K709" s="34">
        <v>43893</v>
      </c>
    </row>
    <row r="710" spans="2:11" x14ac:dyDescent="0.2">
      <c r="B710" s="131">
        <v>43899</v>
      </c>
      <c r="C710" s="132"/>
      <c r="D710" s="133">
        <v>3.0259999999999998</v>
      </c>
      <c r="E710" s="134"/>
      <c r="F710" s="134">
        <f t="shared" si="121"/>
        <v>3.0259999999999998</v>
      </c>
      <c r="K710" s="34">
        <v>43900</v>
      </c>
    </row>
    <row r="711" spans="2:11" x14ac:dyDescent="0.2">
      <c r="B711" s="131">
        <v>43906</v>
      </c>
      <c r="C711" s="132"/>
      <c r="D711" s="133">
        <v>2.9540000000000002</v>
      </c>
      <c r="E711" s="134"/>
      <c r="F711" s="134">
        <f t="shared" si="121"/>
        <v>2.9540000000000002</v>
      </c>
      <c r="K711" s="34">
        <v>43907</v>
      </c>
    </row>
    <row r="712" spans="2:11" x14ac:dyDescent="0.2">
      <c r="B712" s="131">
        <v>43913</v>
      </c>
      <c r="C712" s="132"/>
      <c r="D712" s="133">
        <v>2.879</v>
      </c>
      <c r="E712" s="134"/>
      <c r="F712" s="134">
        <f t="shared" si="121"/>
        <v>2.879</v>
      </c>
      <c r="K712" s="34">
        <v>43914</v>
      </c>
    </row>
    <row r="713" spans="2:11" x14ac:dyDescent="0.2">
      <c r="B713" s="131">
        <v>43920</v>
      </c>
      <c r="C713" s="132"/>
      <c r="D713" s="133">
        <v>2.798</v>
      </c>
      <c r="E713" s="134"/>
      <c r="F713" s="134">
        <f t="shared" si="121"/>
        <v>2.798</v>
      </c>
      <c r="K713" s="34">
        <v>43921</v>
      </c>
    </row>
    <row r="714" spans="2:11" x14ac:dyDescent="0.2">
      <c r="B714" s="131">
        <v>43927</v>
      </c>
      <c r="C714" s="132"/>
      <c r="D714" s="133">
        <v>2.754</v>
      </c>
      <c r="E714" s="134"/>
      <c r="F714" s="134">
        <f t="shared" si="121"/>
        <v>2.754</v>
      </c>
      <c r="K714" s="34">
        <v>43928</v>
      </c>
    </row>
    <row r="715" spans="2:11" x14ac:dyDescent="0.2">
      <c r="B715" s="131">
        <v>43934</v>
      </c>
      <c r="C715" s="132"/>
      <c r="D715" s="133">
        <v>2.6949999999999998</v>
      </c>
      <c r="E715" s="134"/>
      <c r="F715" s="134">
        <f t="shared" si="121"/>
        <v>2.6949999999999998</v>
      </c>
      <c r="K715" s="34">
        <v>43935</v>
      </c>
    </row>
    <row r="716" spans="2:11" x14ac:dyDescent="0.2">
      <c r="B716" s="131">
        <v>43941</v>
      </c>
      <c r="C716" s="132"/>
      <c r="D716" s="133">
        <v>2.64</v>
      </c>
      <c r="E716" s="134"/>
      <c r="F716" s="134">
        <f t="shared" si="121"/>
        <v>2.64</v>
      </c>
      <c r="K716" s="34">
        <v>43942</v>
      </c>
    </row>
    <row r="717" spans="2:11" x14ac:dyDescent="0.2">
      <c r="B717" s="131">
        <v>43948</v>
      </c>
      <c r="C717" s="132"/>
      <c r="D717" s="133">
        <v>2.593</v>
      </c>
      <c r="E717" s="134"/>
      <c r="F717" s="134">
        <f t="shared" si="121"/>
        <v>2.593</v>
      </c>
      <c r="K717" s="34">
        <v>43949</v>
      </c>
    </row>
    <row r="718" spans="2:11" x14ac:dyDescent="0.2">
      <c r="B718" s="131">
        <v>43955</v>
      </c>
      <c r="C718" s="132"/>
      <c r="D718" s="133">
        <v>2.5449999999999999</v>
      </c>
      <c r="E718" s="134"/>
      <c r="F718" s="134">
        <f t="shared" si="121"/>
        <v>2.5449999999999999</v>
      </c>
      <c r="K718" s="34">
        <v>43956</v>
      </c>
    </row>
    <row r="719" spans="2:11" x14ac:dyDescent="0.2">
      <c r="B719" s="131">
        <v>43962</v>
      </c>
      <c r="C719" s="132"/>
      <c r="D719" s="133">
        <v>2.5569999999999999</v>
      </c>
      <c r="E719" s="134"/>
      <c r="F719" s="134">
        <f t="shared" si="121"/>
        <v>2.5569999999999999</v>
      </c>
      <c r="K719" s="34">
        <v>43963</v>
      </c>
    </row>
    <row r="720" spans="2:11" x14ac:dyDescent="0.2">
      <c r="B720" s="131">
        <v>43969</v>
      </c>
      <c r="C720" s="132"/>
      <c r="D720" s="133">
        <v>2.5430000000000001</v>
      </c>
      <c r="E720" s="134"/>
      <c r="F720" s="134">
        <f t="shared" si="121"/>
        <v>2.5430000000000001</v>
      </c>
      <c r="K720" s="34">
        <v>43970</v>
      </c>
    </row>
    <row r="721" spans="2:11" x14ac:dyDescent="0.2">
      <c r="B721" s="131">
        <v>43976</v>
      </c>
      <c r="C721" s="132"/>
      <c r="D721" s="133">
        <v>2.5609999999999999</v>
      </c>
      <c r="E721" s="134"/>
      <c r="F721" s="134">
        <f t="shared" si="121"/>
        <v>2.5609999999999999</v>
      </c>
      <c r="K721" s="34">
        <v>43977</v>
      </c>
    </row>
    <row r="722" spans="2:11" x14ac:dyDescent="0.2">
      <c r="B722" s="131">
        <v>43983</v>
      </c>
      <c r="C722" s="132"/>
      <c r="D722" s="133">
        <v>2.56</v>
      </c>
      <c r="E722" s="134"/>
      <c r="F722" s="134">
        <f t="shared" si="121"/>
        <v>2.56</v>
      </c>
      <c r="K722" s="34">
        <v>43984</v>
      </c>
    </row>
    <row r="723" spans="2:11" x14ac:dyDescent="0.2">
      <c r="B723" s="131">
        <v>43990</v>
      </c>
      <c r="C723" s="132"/>
      <c r="D723" s="133">
        <v>2.5779999999999998</v>
      </c>
      <c r="E723" s="134"/>
      <c r="F723" s="134">
        <f t="shared" si="121"/>
        <v>2.5779999999999998</v>
      </c>
      <c r="K723" s="34">
        <v>43991</v>
      </c>
    </row>
    <row r="724" spans="2:11" x14ac:dyDescent="0.2">
      <c r="B724" s="131">
        <v>43997</v>
      </c>
      <c r="C724" s="132"/>
      <c r="D724" s="133">
        <v>2.5790000000000002</v>
      </c>
      <c r="E724" s="134"/>
      <c r="F724" s="134">
        <f t="shared" si="121"/>
        <v>2.5790000000000002</v>
      </c>
      <c r="K724" s="34">
        <v>43998</v>
      </c>
    </row>
    <row r="725" spans="2:11" x14ac:dyDescent="0.2">
      <c r="B725" s="131">
        <v>44004</v>
      </c>
      <c r="C725" s="132"/>
      <c r="D725" s="133">
        <v>2.5910000000000002</v>
      </c>
      <c r="E725" s="134"/>
      <c r="F725" s="134">
        <f t="shared" si="121"/>
        <v>2.5910000000000002</v>
      </c>
      <c r="K725" s="34">
        <v>44005</v>
      </c>
    </row>
    <row r="726" spans="2:11" x14ac:dyDescent="0.2">
      <c r="B726" s="131">
        <v>44011</v>
      </c>
      <c r="C726" s="132"/>
      <c r="D726" s="133">
        <v>2.5859999999999999</v>
      </c>
      <c r="E726" s="134"/>
      <c r="F726" s="134">
        <f t="shared" si="121"/>
        <v>2.5859999999999999</v>
      </c>
      <c r="K726" s="34">
        <v>44012</v>
      </c>
    </row>
    <row r="727" spans="2:11" x14ac:dyDescent="0.2">
      <c r="B727" s="131">
        <v>44018</v>
      </c>
      <c r="C727" s="132"/>
      <c r="D727" s="133">
        <v>2.5960000000000001</v>
      </c>
      <c r="E727" s="134"/>
      <c r="F727" s="134">
        <f t="shared" si="121"/>
        <v>2.5960000000000001</v>
      </c>
      <c r="K727" s="34">
        <v>44019</v>
      </c>
    </row>
    <row r="728" spans="2:11" x14ac:dyDescent="0.2">
      <c r="B728" s="131">
        <v>44025</v>
      </c>
      <c r="C728" s="132"/>
      <c r="D728" s="133">
        <v>2.5939999999999999</v>
      </c>
      <c r="E728" s="134"/>
      <c r="F728" s="134">
        <f t="shared" si="121"/>
        <v>2.5939999999999999</v>
      </c>
      <c r="K728" s="34">
        <v>44026</v>
      </c>
    </row>
    <row r="729" spans="2:11" x14ac:dyDescent="0.2">
      <c r="B729" s="131">
        <v>44032</v>
      </c>
      <c r="C729" s="132"/>
      <c r="D729" s="133">
        <v>2.597</v>
      </c>
      <c r="E729" s="134"/>
      <c r="F729" s="134">
        <f t="shared" si="121"/>
        <v>2.597</v>
      </c>
      <c r="K729" s="34">
        <v>44033</v>
      </c>
    </row>
    <row r="730" spans="2:11" x14ac:dyDescent="0.2">
      <c r="B730" s="131">
        <v>44039</v>
      </c>
      <c r="C730" s="132"/>
      <c r="D730" s="133">
        <v>2.5859999999999999</v>
      </c>
      <c r="E730" s="134"/>
      <c r="F730" s="134">
        <f t="shared" si="121"/>
        <v>2.5859999999999999</v>
      </c>
      <c r="K730" s="34">
        <v>44040</v>
      </c>
    </row>
    <row r="731" spans="2:11" x14ac:dyDescent="0.2">
      <c r="B731" s="131">
        <v>44046</v>
      </c>
      <c r="C731" s="132"/>
      <c r="D731" s="133">
        <v>2.5920000000000001</v>
      </c>
      <c r="E731" s="134"/>
      <c r="F731" s="134">
        <f t="shared" si="121"/>
        <v>2.5920000000000001</v>
      </c>
      <c r="K731" s="34">
        <v>44047</v>
      </c>
    </row>
    <row r="732" spans="2:11" x14ac:dyDescent="0.2">
      <c r="B732" s="131">
        <v>44053</v>
      </c>
      <c r="C732" s="132"/>
      <c r="D732" s="133">
        <v>2.5880000000000001</v>
      </c>
      <c r="E732" s="134"/>
      <c r="F732" s="134">
        <f t="shared" si="121"/>
        <v>2.5880000000000001</v>
      </c>
      <c r="K732" s="34">
        <v>44054</v>
      </c>
    </row>
    <row r="733" spans="2:11" x14ac:dyDescent="0.2">
      <c r="B733" s="131">
        <v>44060</v>
      </c>
      <c r="C733" s="132"/>
      <c r="D733" s="133">
        <v>2.5859999999999999</v>
      </c>
      <c r="E733" s="134"/>
      <c r="F733" s="134">
        <f t="shared" si="121"/>
        <v>2.5859999999999999</v>
      </c>
      <c r="K733" s="34">
        <v>44061</v>
      </c>
    </row>
    <row r="734" spans="2:11" x14ac:dyDescent="0.2">
      <c r="B734" s="131">
        <v>44067</v>
      </c>
      <c r="C734" s="132"/>
      <c r="D734" s="133">
        <v>2.59</v>
      </c>
      <c r="E734" s="134"/>
      <c r="F734" s="134">
        <f t="shared" si="121"/>
        <v>2.59</v>
      </c>
      <c r="K734" s="34">
        <v>44068</v>
      </c>
    </row>
    <row r="735" spans="2:11" x14ac:dyDescent="0.2">
      <c r="B735" s="131">
        <v>44074</v>
      </c>
      <c r="C735" s="132"/>
      <c r="D735" s="133">
        <v>2.6030000000000002</v>
      </c>
      <c r="E735" s="134"/>
      <c r="F735" s="134">
        <f t="shared" si="121"/>
        <v>2.6030000000000002</v>
      </c>
      <c r="K735" s="34">
        <v>44075</v>
      </c>
    </row>
    <row r="736" spans="2:11" x14ac:dyDescent="0.2">
      <c r="B736" s="131">
        <v>44081</v>
      </c>
      <c r="C736" s="132"/>
      <c r="D736" s="133">
        <v>2.5840000000000001</v>
      </c>
      <c r="E736" s="134"/>
      <c r="F736" s="134">
        <f t="shared" si="121"/>
        <v>2.5840000000000001</v>
      </c>
      <c r="K736" s="34">
        <v>44082</v>
      </c>
    </row>
    <row r="737" spans="2:11" x14ac:dyDescent="0.2">
      <c r="B737" s="131">
        <v>44088</v>
      </c>
      <c r="C737" s="132"/>
      <c r="D737" s="133">
        <v>2.5750000000000002</v>
      </c>
      <c r="E737" s="134"/>
      <c r="F737" s="134">
        <f t="shared" si="121"/>
        <v>2.5750000000000002</v>
      </c>
      <c r="K737" s="34">
        <v>44089</v>
      </c>
    </row>
    <row r="738" spans="2:11" x14ac:dyDescent="0.2">
      <c r="B738" s="131">
        <v>44095</v>
      </c>
      <c r="C738" s="132"/>
      <c r="D738" s="133">
        <v>2.5569999999999999</v>
      </c>
      <c r="E738" s="134"/>
      <c r="F738" s="134">
        <f t="shared" si="121"/>
        <v>2.5569999999999999</v>
      </c>
      <c r="K738" s="34">
        <v>44096</v>
      </c>
    </row>
    <row r="739" spans="2:11" x14ac:dyDescent="0.2">
      <c r="B739" s="131">
        <v>44102</v>
      </c>
      <c r="C739" s="132"/>
      <c r="D739" s="133">
        <v>2.5539999999999998</v>
      </c>
      <c r="E739" s="134"/>
      <c r="F739" s="134">
        <f t="shared" si="121"/>
        <v>2.5539999999999998</v>
      </c>
      <c r="K739" s="34">
        <v>44103</v>
      </c>
    </row>
    <row r="740" spans="2:11" x14ac:dyDescent="0.2">
      <c r="B740" s="131">
        <v>44109</v>
      </c>
      <c r="C740" s="132"/>
      <c r="D740" s="133">
        <v>2.5339999999999998</v>
      </c>
      <c r="E740" s="134"/>
      <c r="F740" s="134">
        <f t="shared" si="121"/>
        <v>2.5339999999999998</v>
      </c>
      <c r="K740" s="34">
        <v>44110</v>
      </c>
    </row>
    <row r="741" spans="2:11" x14ac:dyDescent="0.2">
      <c r="B741" s="131">
        <v>44116</v>
      </c>
      <c r="C741" s="132"/>
      <c r="D741" s="133">
        <v>2.5379999999999998</v>
      </c>
      <c r="E741" s="134"/>
      <c r="F741" s="134">
        <f t="shared" si="121"/>
        <v>2.5379999999999998</v>
      </c>
      <c r="K741" s="34">
        <v>44117</v>
      </c>
    </row>
    <row r="742" spans="2:11" x14ac:dyDescent="0.2">
      <c r="B742" s="131">
        <v>44123</v>
      </c>
      <c r="C742" s="132"/>
      <c r="D742" s="133">
        <v>2.5419999999999998</v>
      </c>
      <c r="E742" s="134"/>
      <c r="F742" s="134">
        <f t="shared" si="121"/>
        <v>2.5419999999999998</v>
      </c>
      <c r="K742" s="34">
        <v>44124</v>
      </c>
    </row>
    <row r="743" spans="2:11" x14ac:dyDescent="0.2">
      <c r="B743" s="131">
        <v>44130</v>
      </c>
      <c r="C743" s="132"/>
      <c r="D743" s="133">
        <v>2.5369999999999999</v>
      </c>
      <c r="E743" s="134"/>
      <c r="F743" s="134">
        <f t="shared" ref="F743:F752" si="122">D743</f>
        <v>2.5369999999999999</v>
      </c>
      <c r="K743" s="34">
        <v>44131</v>
      </c>
    </row>
    <row r="744" spans="2:11" x14ac:dyDescent="0.2">
      <c r="B744" s="131">
        <v>44137</v>
      </c>
      <c r="C744" s="132"/>
      <c r="D744" s="133">
        <v>2.5409999999999999</v>
      </c>
      <c r="E744" s="134"/>
      <c r="F744" s="134">
        <f t="shared" si="122"/>
        <v>2.5409999999999999</v>
      </c>
      <c r="K744" s="34">
        <v>44138</v>
      </c>
    </row>
    <row r="745" spans="2:11" x14ac:dyDescent="0.2">
      <c r="B745" s="131">
        <v>44144</v>
      </c>
      <c r="C745" s="132"/>
      <c r="D745" s="133">
        <v>2.5720000000000001</v>
      </c>
      <c r="E745" s="134"/>
      <c r="F745" s="134">
        <f t="shared" si="122"/>
        <v>2.5720000000000001</v>
      </c>
      <c r="K745" s="34">
        <v>44145</v>
      </c>
    </row>
    <row r="746" spans="2:11" x14ac:dyDescent="0.2">
      <c r="B746" s="131">
        <v>44151</v>
      </c>
      <c r="C746" s="132"/>
      <c r="D746" s="133">
        <v>2.6859999999999999</v>
      </c>
      <c r="E746" s="134"/>
      <c r="F746" s="134">
        <f t="shared" si="122"/>
        <v>2.6859999999999999</v>
      </c>
      <c r="K746" s="34">
        <v>44152</v>
      </c>
    </row>
    <row r="747" spans="2:11" x14ac:dyDescent="0.2">
      <c r="B747" s="131">
        <v>44158</v>
      </c>
      <c r="C747" s="132"/>
      <c r="D747" s="133">
        <v>2.7130000000000001</v>
      </c>
      <c r="E747" s="134"/>
      <c r="F747" s="134">
        <f t="shared" si="122"/>
        <v>2.7130000000000001</v>
      </c>
      <c r="K747" s="34">
        <v>44159</v>
      </c>
    </row>
    <row r="748" spans="2:11" x14ac:dyDescent="0.2">
      <c r="B748" s="131">
        <v>44165</v>
      </c>
      <c r="C748" s="132"/>
      <c r="D748" s="133">
        <v>2.742</v>
      </c>
      <c r="E748" s="134"/>
      <c r="F748" s="134">
        <f t="shared" si="122"/>
        <v>2.742</v>
      </c>
      <c r="K748" s="34">
        <v>44166</v>
      </c>
    </row>
    <row r="749" spans="2:11" x14ac:dyDescent="0.2">
      <c r="B749" s="131">
        <v>44172</v>
      </c>
      <c r="C749" s="132"/>
      <c r="D749" s="133">
        <v>2.7240000000000002</v>
      </c>
      <c r="E749" s="134"/>
      <c r="F749" s="134">
        <f t="shared" si="122"/>
        <v>2.7240000000000002</v>
      </c>
      <c r="K749" s="34">
        <v>44173</v>
      </c>
    </row>
    <row r="750" spans="2:11" x14ac:dyDescent="0.2">
      <c r="B750" s="131">
        <v>44179</v>
      </c>
      <c r="C750" s="132"/>
      <c r="D750" s="133">
        <v>2.7509999999999999</v>
      </c>
      <c r="E750" s="134"/>
      <c r="F750" s="134">
        <f t="shared" si="122"/>
        <v>2.7509999999999999</v>
      </c>
      <c r="K750" s="34">
        <v>44180</v>
      </c>
    </row>
    <row r="751" spans="2:11" x14ac:dyDescent="0.2">
      <c r="B751" s="131">
        <v>44186</v>
      </c>
      <c r="C751" s="132"/>
      <c r="D751" s="133">
        <v>2.7679999999999998</v>
      </c>
      <c r="E751" s="134"/>
      <c r="F751" s="134">
        <f t="shared" si="122"/>
        <v>2.7679999999999998</v>
      </c>
      <c r="K751" s="34">
        <v>44187</v>
      </c>
    </row>
    <row r="752" spans="2:11" x14ac:dyDescent="0.2">
      <c r="B752" s="131">
        <v>44193</v>
      </c>
      <c r="C752" s="132"/>
      <c r="D752" s="133">
        <v>2.77</v>
      </c>
      <c r="E752" s="134"/>
      <c r="F752" s="134">
        <f t="shared" si="122"/>
        <v>2.77</v>
      </c>
      <c r="K752" s="34">
        <v>44194</v>
      </c>
    </row>
    <row r="753" spans="2:11" x14ac:dyDescent="0.2">
      <c r="B753" s="131">
        <v>44200</v>
      </c>
      <c r="C753" s="132"/>
      <c r="D753" s="133">
        <v>2.7709999999999999</v>
      </c>
      <c r="E753" s="134"/>
      <c r="F753" s="134">
        <f t="shared" ref="F753:F782" si="123">D753</f>
        <v>2.7709999999999999</v>
      </c>
      <c r="K753" s="34">
        <v>44201</v>
      </c>
    </row>
    <row r="754" spans="2:11" x14ac:dyDescent="0.2">
      <c r="B754" s="131">
        <v>44207</v>
      </c>
      <c r="C754" s="132"/>
      <c r="D754" s="133">
        <v>2.7930000000000001</v>
      </c>
      <c r="E754" s="134"/>
      <c r="F754" s="134">
        <f t="shared" si="123"/>
        <v>2.7930000000000001</v>
      </c>
      <c r="K754" s="34">
        <v>44208</v>
      </c>
    </row>
    <row r="755" spans="2:11" x14ac:dyDescent="0.2">
      <c r="B755" s="131">
        <v>44214</v>
      </c>
      <c r="C755" s="132"/>
      <c r="D755" s="133">
        <v>2.8039999999999998</v>
      </c>
      <c r="E755" s="134"/>
      <c r="F755" s="134">
        <f t="shared" si="123"/>
        <v>2.8039999999999998</v>
      </c>
      <c r="K755" s="34">
        <v>44215</v>
      </c>
    </row>
    <row r="756" spans="2:11" x14ac:dyDescent="0.2">
      <c r="B756" s="131">
        <v>44221</v>
      </c>
      <c r="C756" s="132"/>
      <c r="D756" s="133">
        <v>2.8159999999999998</v>
      </c>
      <c r="E756" s="134"/>
      <c r="F756" s="134">
        <f t="shared" si="123"/>
        <v>2.8159999999999998</v>
      </c>
      <c r="K756" s="34">
        <v>44222</v>
      </c>
    </row>
    <row r="757" spans="2:11" x14ac:dyDescent="0.2">
      <c r="B757" s="131">
        <v>44228</v>
      </c>
      <c r="C757" s="132"/>
      <c r="D757" s="133">
        <v>2.8410000000000002</v>
      </c>
      <c r="E757" s="134"/>
      <c r="F757" s="134">
        <f t="shared" si="123"/>
        <v>2.8410000000000002</v>
      </c>
      <c r="K757" s="34">
        <v>44229</v>
      </c>
    </row>
    <row r="758" spans="2:11" x14ac:dyDescent="0.2">
      <c r="B758" s="131">
        <v>44235</v>
      </c>
      <c r="C758" s="132"/>
      <c r="D758" s="133">
        <v>2.8969999999999998</v>
      </c>
      <c r="E758" s="134"/>
      <c r="F758" s="134">
        <f t="shared" si="123"/>
        <v>2.8969999999999998</v>
      </c>
      <c r="K758" s="34">
        <v>44236</v>
      </c>
    </row>
    <row r="759" spans="2:11" x14ac:dyDescent="0.2">
      <c r="B759" s="131">
        <v>44242</v>
      </c>
      <c r="C759" s="132"/>
      <c r="D759" s="133">
        <v>2.96</v>
      </c>
      <c r="E759" s="134"/>
      <c r="F759" s="134">
        <f t="shared" si="123"/>
        <v>2.96</v>
      </c>
      <c r="K759" s="34">
        <v>44243</v>
      </c>
    </row>
    <row r="760" spans="2:11" x14ac:dyDescent="0.2">
      <c r="B760" s="131">
        <v>44249</v>
      </c>
      <c r="C760" s="132"/>
      <c r="D760" s="133">
        <v>3.0630000000000002</v>
      </c>
      <c r="E760" s="134"/>
      <c r="F760" s="134">
        <f t="shared" si="123"/>
        <v>3.0630000000000002</v>
      </c>
      <c r="K760" s="34">
        <v>44250</v>
      </c>
    </row>
    <row r="761" spans="2:11" x14ac:dyDescent="0.2">
      <c r="B761" s="131">
        <v>44256</v>
      </c>
      <c r="C761" s="132"/>
      <c r="D761" s="133">
        <v>3.1739999999999999</v>
      </c>
      <c r="E761" s="134"/>
      <c r="F761" s="134">
        <f t="shared" si="123"/>
        <v>3.1739999999999999</v>
      </c>
      <c r="K761" s="34">
        <v>44257</v>
      </c>
    </row>
    <row r="762" spans="2:11" x14ac:dyDescent="0.2">
      <c r="B762" s="131">
        <v>44263</v>
      </c>
      <c r="C762" s="132"/>
      <c r="D762" s="133">
        <v>3.2280000000000002</v>
      </c>
      <c r="E762" s="134"/>
      <c r="F762" s="134">
        <f t="shared" si="123"/>
        <v>3.2280000000000002</v>
      </c>
      <c r="K762" s="34">
        <v>44264</v>
      </c>
    </row>
    <row r="763" spans="2:11" x14ac:dyDescent="0.2">
      <c r="B763" s="131">
        <v>44270</v>
      </c>
      <c r="C763" s="132"/>
      <c r="D763" s="133">
        <v>3.27</v>
      </c>
      <c r="E763" s="134"/>
      <c r="F763" s="134">
        <f t="shared" si="123"/>
        <v>3.27</v>
      </c>
      <c r="K763" s="34">
        <v>44271</v>
      </c>
    </row>
    <row r="764" spans="2:11" x14ac:dyDescent="0.2">
      <c r="B764" s="131">
        <v>44277</v>
      </c>
      <c r="C764" s="132"/>
      <c r="D764" s="133">
        <v>3.3149999999999999</v>
      </c>
      <c r="E764" s="134"/>
      <c r="F764" s="134">
        <f t="shared" si="123"/>
        <v>3.3149999999999999</v>
      </c>
      <c r="K764" s="34">
        <v>44278</v>
      </c>
    </row>
    <row r="765" spans="2:11" x14ac:dyDescent="0.2">
      <c r="B765" s="131">
        <v>44284</v>
      </c>
      <c r="C765" s="132"/>
      <c r="D765" s="133">
        <v>3.2719999999999998</v>
      </c>
      <c r="E765" s="134"/>
      <c r="F765" s="134">
        <f t="shared" si="123"/>
        <v>3.2719999999999998</v>
      </c>
      <c r="K765" s="34">
        <v>44285</v>
      </c>
    </row>
    <row r="766" spans="2:11" x14ac:dyDescent="0.2">
      <c r="B766" s="131">
        <v>44291</v>
      </c>
      <c r="C766" s="132"/>
      <c r="D766" s="133">
        <v>3.2589999999999999</v>
      </c>
      <c r="E766" s="134"/>
      <c r="F766" s="134">
        <f t="shared" si="123"/>
        <v>3.2589999999999999</v>
      </c>
      <c r="K766" s="34">
        <v>44292</v>
      </c>
    </row>
    <row r="767" spans="2:11" x14ac:dyDescent="0.2">
      <c r="B767" s="131">
        <v>44298</v>
      </c>
      <c r="C767" s="132"/>
      <c r="D767" s="133">
        <v>3.2480000000000002</v>
      </c>
      <c r="E767" s="134"/>
      <c r="F767" s="134">
        <f t="shared" si="123"/>
        <v>3.2480000000000002</v>
      </c>
      <c r="K767" s="34">
        <v>44299</v>
      </c>
    </row>
    <row r="768" spans="2:11" x14ac:dyDescent="0.2">
      <c r="B768" s="131">
        <v>44305</v>
      </c>
      <c r="C768" s="132"/>
      <c r="D768" s="133">
        <v>3.2480000000000002</v>
      </c>
      <c r="E768" s="134"/>
      <c r="F768" s="134">
        <f t="shared" si="123"/>
        <v>3.2480000000000002</v>
      </c>
      <c r="K768" s="34">
        <v>44306</v>
      </c>
    </row>
    <row r="769" spans="2:11" x14ac:dyDescent="0.2">
      <c r="B769" s="131">
        <v>44312</v>
      </c>
      <c r="C769" s="132"/>
      <c r="D769" s="133">
        <v>3.25</v>
      </c>
      <c r="E769" s="134"/>
      <c r="F769" s="134">
        <f t="shared" si="123"/>
        <v>3.25</v>
      </c>
      <c r="K769" s="34">
        <v>44313</v>
      </c>
    </row>
    <row r="770" spans="2:11" x14ac:dyDescent="0.2">
      <c r="B770" s="131">
        <v>44319</v>
      </c>
      <c r="C770" s="132"/>
      <c r="D770" s="133">
        <v>3.282</v>
      </c>
      <c r="E770" s="134"/>
      <c r="F770" s="134">
        <f t="shared" si="123"/>
        <v>3.282</v>
      </c>
      <c r="K770" s="34">
        <v>44320</v>
      </c>
    </row>
    <row r="771" spans="2:11" x14ac:dyDescent="0.2">
      <c r="B771" s="131">
        <v>44326</v>
      </c>
      <c r="C771" s="132"/>
      <c r="D771" s="133">
        <v>3.3130000000000002</v>
      </c>
      <c r="E771" s="134"/>
      <c r="F771" s="134">
        <f t="shared" si="123"/>
        <v>3.3130000000000002</v>
      </c>
      <c r="K771" s="34">
        <v>44327</v>
      </c>
    </row>
    <row r="772" spans="2:11" x14ac:dyDescent="0.2">
      <c r="B772" s="131">
        <v>44333</v>
      </c>
      <c r="C772" s="132"/>
      <c r="D772" s="133">
        <v>3.383</v>
      </c>
      <c r="E772" s="134"/>
      <c r="F772" s="134">
        <f t="shared" si="123"/>
        <v>3.383</v>
      </c>
      <c r="K772" s="34">
        <v>44334</v>
      </c>
    </row>
    <row r="773" spans="2:11" x14ac:dyDescent="0.2">
      <c r="B773" s="131">
        <v>44340</v>
      </c>
      <c r="C773" s="132"/>
      <c r="D773" s="133">
        <v>3.395</v>
      </c>
      <c r="E773" s="134"/>
      <c r="F773" s="134">
        <f t="shared" si="123"/>
        <v>3.395</v>
      </c>
      <c r="K773" s="34">
        <v>44341</v>
      </c>
    </row>
    <row r="774" spans="2:11" x14ac:dyDescent="0.2">
      <c r="B774" s="131">
        <v>44347</v>
      </c>
      <c r="C774" s="132"/>
      <c r="D774" s="133">
        <v>3.41</v>
      </c>
      <c r="E774" s="134"/>
      <c r="F774" s="134">
        <f t="shared" si="123"/>
        <v>3.41</v>
      </c>
      <c r="K774" s="34">
        <v>44348</v>
      </c>
    </row>
    <row r="775" spans="2:11" x14ac:dyDescent="0.2">
      <c r="B775" s="131">
        <v>44354</v>
      </c>
      <c r="C775" s="132"/>
      <c r="D775" s="133">
        <v>3.4460000000000002</v>
      </c>
      <c r="E775" s="134"/>
      <c r="F775" s="134">
        <f t="shared" si="123"/>
        <v>3.4460000000000002</v>
      </c>
      <c r="K775" s="34">
        <v>44355</v>
      </c>
    </row>
    <row r="776" spans="2:11" x14ac:dyDescent="0.2">
      <c r="B776" s="131">
        <v>44361</v>
      </c>
      <c r="C776" s="132"/>
      <c r="D776" s="133">
        <v>3.4649999999999999</v>
      </c>
      <c r="E776" s="134"/>
      <c r="F776" s="134">
        <f t="shared" si="123"/>
        <v>3.4649999999999999</v>
      </c>
      <c r="K776" s="34">
        <v>44362</v>
      </c>
    </row>
    <row r="777" spans="2:11" x14ac:dyDescent="0.2">
      <c r="B777" s="131">
        <v>44368</v>
      </c>
      <c r="C777" s="132"/>
      <c r="D777" s="133">
        <v>3.4620000000000002</v>
      </c>
      <c r="E777" s="134"/>
      <c r="F777" s="134">
        <f t="shared" si="123"/>
        <v>3.4620000000000002</v>
      </c>
      <c r="K777" s="34">
        <v>44369</v>
      </c>
    </row>
    <row r="778" spans="2:11" x14ac:dyDescent="0.2">
      <c r="B778" s="131">
        <v>44375</v>
      </c>
      <c r="C778" s="132"/>
      <c r="D778" s="133">
        <v>3.4940000000000002</v>
      </c>
      <c r="E778" s="134"/>
      <c r="F778" s="134">
        <f t="shared" si="123"/>
        <v>3.4940000000000002</v>
      </c>
      <c r="K778" s="34">
        <v>44376</v>
      </c>
    </row>
    <row r="779" spans="2:11" x14ac:dyDescent="0.2">
      <c r="B779" s="131">
        <v>44382</v>
      </c>
      <c r="C779" s="132"/>
      <c r="D779" s="133">
        <v>3.55</v>
      </c>
      <c r="E779" s="134"/>
      <c r="F779" s="134">
        <f t="shared" si="123"/>
        <v>3.55</v>
      </c>
      <c r="K779" s="34">
        <v>44383</v>
      </c>
    </row>
    <row r="780" spans="2:11" x14ac:dyDescent="0.2">
      <c r="B780" s="131">
        <v>44389</v>
      </c>
      <c r="C780" s="132"/>
      <c r="D780" s="133">
        <v>3.5680000000000001</v>
      </c>
      <c r="E780" s="134"/>
      <c r="F780" s="134">
        <f t="shared" si="123"/>
        <v>3.5680000000000001</v>
      </c>
      <c r="K780" s="34">
        <v>44390</v>
      </c>
    </row>
    <row r="781" spans="2:11" x14ac:dyDescent="0.2">
      <c r="B781" s="131">
        <v>44396</v>
      </c>
      <c r="C781" s="132"/>
      <c r="D781" s="133">
        <v>3.5979999999999999</v>
      </c>
      <c r="E781" s="134"/>
      <c r="F781" s="134">
        <f t="shared" si="123"/>
        <v>3.5979999999999999</v>
      </c>
      <c r="K781" s="34">
        <v>44397</v>
      </c>
    </row>
    <row r="782" spans="2:11" x14ac:dyDescent="0.2">
      <c r="B782" s="131">
        <v>44403</v>
      </c>
      <c r="C782" s="132"/>
      <c r="D782" s="133">
        <v>3.61</v>
      </c>
      <c r="E782" s="134"/>
      <c r="F782" s="134">
        <f t="shared" si="123"/>
        <v>3.61</v>
      </c>
      <c r="K782" s="34">
        <v>44404</v>
      </c>
    </row>
    <row r="783" spans="2:11" x14ac:dyDescent="0.2">
      <c r="B783" s="131">
        <v>44410</v>
      </c>
      <c r="C783" s="132"/>
      <c r="D783" s="133">
        <v>3.661</v>
      </c>
      <c r="E783" s="134"/>
      <c r="F783" s="134">
        <f>D783</f>
        <v>3.661</v>
      </c>
      <c r="K783" s="34">
        <v>44411</v>
      </c>
    </row>
    <row r="784" spans="2:11" x14ac:dyDescent="0.2">
      <c r="B784" s="131">
        <v>44417</v>
      </c>
      <c r="C784" s="132"/>
      <c r="D784" s="133">
        <v>3.6749999999999998</v>
      </c>
      <c r="E784" s="134"/>
      <c r="F784" s="134">
        <f t="shared" ref="F784:F796" si="124">D784</f>
        <v>3.6749999999999998</v>
      </c>
      <c r="K784" s="34">
        <v>44418</v>
      </c>
    </row>
    <row r="785" spans="2:11" x14ac:dyDescent="0.2">
      <c r="B785" s="131">
        <v>44424</v>
      </c>
      <c r="C785" s="132"/>
      <c r="D785" s="133">
        <v>3.6819999999999999</v>
      </c>
      <c r="E785" s="134"/>
      <c r="F785" s="134">
        <f t="shared" si="124"/>
        <v>3.6819999999999999</v>
      </c>
      <c r="K785" s="34">
        <v>44425</v>
      </c>
    </row>
    <row r="786" spans="2:11" x14ac:dyDescent="0.2">
      <c r="B786" s="131">
        <v>44431</v>
      </c>
      <c r="C786" s="132"/>
      <c r="D786" s="133">
        <v>3.6429999999999998</v>
      </c>
      <c r="E786" s="134"/>
      <c r="F786" s="134">
        <f t="shared" si="124"/>
        <v>3.6429999999999998</v>
      </c>
      <c r="K786" s="34">
        <v>44432</v>
      </c>
    </row>
    <row r="787" spans="2:11" x14ac:dyDescent="0.2">
      <c r="B787" s="131">
        <v>44438</v>
      </c>
      <c r="C787" s="132"/>
      <c r="D787" s="133">
        <v>3.645</v>
      </c>
      <c r="E787" s="134"/>
      <c r="F787" s="134">
        <f t="shared" si="124"/>
        <v>3.645</v>
      </c>
      <c r="K787" s="34">
        <v>44439</v>
      </c>
    </row>
    <row r="788" spans="2:11" x14ac:dyDescent="0.2">
      <c r="B788" s="131">
        <v>44445</v>
      </c>
      <c r="C788" s="132"/>
      <c r="D788" s="133">
        <v>3.6640000000000001</v>
      </c>
      <c r="E788" s="134"/>
      <c r="F788" s="134">
        <f t="shared" si="124"/>
        <v>3.6640000000000001</v>
      </c>
      <c r="K788" s="34">
        <v>44446</v>
      </c>
    </row>
    <row r="789" spans="2:11" x14ac:dyDescent="0.2">
      <c r="B789" s="131">
        <v>44452</v>
      </c>
      <c r="C789" s="132"/>
      <c r="D789" s="133">
        <v>3.661</v>
      </c>
      <c r="E789" s="134"/>
      <c r="F789" s="134">
        <f t="shared" si="124"/>
        <v>3.661</v>
      </c>
      <c r="K789" s="34">
        <v>44453</v>
      </c>
    </row>
    <row r="790" spans="2:11" x14ac:dyDescent="0.2">
      <c r="B790" s="131">
        <v>44459</v>
      </c>
      <c r="C790" s="132"/>
      <c r="D790" s="133">
        <v>3.6629999999999998</v>
      </c>
      <c r="E790" s="134"/>
      <c r="F790" s="134">
        <f t="shared" si="124"/>
        <v>3.6629999999999998</v>
      </c>
      <c r="K790" s="34">
        <v>44460</v>
      </c>
    </row>
    <row r="791" spans="2:11" x14ac:dyDescent="0.2">
      <c r="B791" s="131">
        <v>44466</v>
      </c>
      <c r="C791" s="132"/>
      <c r="D791" s="133">
        <v>3.6640000000000001</v>
      </c>
      <c r="E791" s="134"/>
      <c r="F791" s="134">
        <f t="shared" si="124"/>
        <v>3.6640000000000001</v>
      </c>
      <c r="K791" s="34">
        <v>44467</v>
      </c>
    </row>
    <row r="792" spans="2:11" x14ac:dyDescent="0.2">
      <c r="B792" s="131">
        <v>44473</v>
      </c>
      <c r="C792" s="132"/>
      <c r="D792" s="133">
        <v>3.7170000000000001</v>
      </c>
      <c r="E792" s="134"/>
      <c r="F792" s="134">
        <f t="shared" si="124"/>
        <v>3.7170000000000001</v>
      </c>
      <c r="K792" s="34">
        <v>44474</v>
      </c>
    </row>
    <row r="793" spans="2:11" x14ac:dyDescent="0.2">
      <c r="B793" s="131">
        <v>44480</v>
      </c>
      <c r="C793" s="132"/>
      <c r="D793" s="133">
        <v>3.7839999999999998</v>
      </c>
      <c r="E793" s="134"/>
      <c r="F793" s="134">
        <f t="shared" si="124"/>
        <v>3.7839999999999998</v>
      </c>
      <c r="K793" s="34">
        <v>44481</v>
      </c>
    </row>
    <row r="794" spans="2:11" x14ac:dyDescent="0.2">
      <c r="B794" s="131">
        <v>44487</v>
      </c>
      <c r="C794" s="132"/>
      <c r="D794" s="133">
        <v>3.86</v>
      </c>
      <c r="E794" s="134"/>
      <c r="F794" s="134">
        <f t="shared" si="124"/>
        <v>3.86</v>
      </c>
      <c r="K794" s="34">
        <v>44488</v>
      </c>
    </row>
    <row r="795" spans="2:11" x14ac:dyDescent="0.2">
      <c r="B795" s="131">
        <v>44494</v>
      </c>
      <c r="C795" s="132"/>
      <c r="D795" s="133">
        <v>3.891</v>
      </c>
      <c r="E795" s="134"/>
      <c r="F795" s="134">
        <f t="shared" si="124"/>
        <v>3.891</v>
      </c>
      <c r="K795" s="34">
        <v>44495</v>
      </c>
    </row>
    <row r="796" spans="2:11" x14ac:dyDescent="0.2">
      <c r="B796" s="131">
        <v>44501</v>
      </c>
      <c r="C796" s="132"/>
      <c r="D796" s="133">
        <v>3.9319999999999999</v>
      </c>
      <c r="E796" s="134"/>
      <c r="F796" s="134">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2578125" defaultRowHeight="15" x14ac:dyDescent="0.2"/>
  <cols>
    <col min="1" max="1" width="49.42578125" style="156" customWidth="1"/>
    <col min="2" max="2" width="16" style="164" bestFit="1" customWidth="1"/>
    <col min="3" max="3" width="17.28515625" style="205" bestFit="1" customWidth="1"/>
    <col min="4" max="4" width="22.7109375" style="165" bestFit="1" customWidth="1"/>
    <col min="5" max="5" width="27" style="166" bestFit="1" customWidth="1"/>
    <col min="6" max="6" width="24" style="167" customWidth="1"/>
    <col min="7" max="7" width="17.140625" style="168" bestFit="1" customWidth="1"/>
    <col min="8" max="8" width="23.140625" style="168" bestFit="1" customWidth="1"/>
    <col min="9" max="9" width="15.5703125" style="203" bestFit="1" customWidth="1"/>
    <col min="10" max="10" width="18.5703125" style="199" bestFit="1" customWidth="1"/>
    <col min="11" max="11" width="17.28515625" style="165" bestFit="1" customWidth="1"/>
    <col min="12" max="12" width="24.140625" style="208" customWidth="1"/>
    <col min="13" max="13" width="17.5703125" style="199" customWidth="1"/>
    <col min="14" max="14" width="15.5703125" style="247" bestFit="1" customWidth="1"/>
    <col min="15" max="15" width="14" style="247" bestFit="1" customWidth="1"/>
    <col min="16" max="16" width="16" style="247" bestFit="1" customWidth="1"/>
    <col min="17" max="17" width="85.42578125" style="209" customWidth="1"/>
    <col min="18" max="16384" width="9.42578125" style="161"/>
  </cols>
  <sheetData>
    <row r="1" spans="1:17" s="118" customFormat="1" ht="47.25" x14ac:dyDescent="0.25">
      <c r="A1" s="222" t="s">
        <v>135</v>
      </c>
      <c r="B1" s="222" t="s">
        <v>15</v>
      </c>
      <c r="C1" s="223" t="s">
        <v>11</v>
      </c>
      <c r="D1" s="224" t="s">
        <v>12</v>
      </c>
      <c r="E1" s="224" t="s">
        <v>13</v>
      </c>
      <c r="F1" s="224" t="s">
        <v>136</v>
      </c>
      <c r="G1" s="225" t="s">
        <v>137</v>
      </c>
      <c r="H1" s="225" t="s">
        <v>138</v>
      </c>
      <c r="I1" s="223" t="s">
        <v>139</v>
      </c>
      <c r="J1" s="226" t="s">
        <v>140</v>
      </c>
      <c r="K1" s="224" t="s">
        <v>11</v>
      </c>
      <c r="L1" s="225" t="s">
        <v>141</v>
      </c>
      <c r="M1" s="162" t="s">
        <v>142</v>
      </c>
      <c r="N1" s="243" t="s">
        <v>143</v>
      </c>
      <c r="O1" s="243" t="s">
        <v>144</v>
      </c>
      <c r="P1" s="243" t="s">
        <v>145</v>
      </c>
      <c r="Q1" s="216" t="s">
        <v>146</v>
      </c>
    </row>
    <row r="2" spans="1:17" s="118" customFormat="1" x14ac:dyDescent="0.2">
      <c r="A2" s="227" t="s">
        <v>147</v>
      </c>
      <c r="B2" s="217">
        <v>1</v>
      </c>
      <c r="C2" s="236">
        <v>0</v>
      </c>
      <c r="D2" s="232">
        <v>0</v>
      </c>
      <c r="E2" s="219">
        <v>38352</v>
      </c>
      <c r="F2" s="219">
        <v>38353</v>
      </c>
      <c r="G2" s="232">
        <v>0</v>
      </c>
      <c r="H2" s="218"/>
      <c r="I2" s="220" t="s">
        <v>148</v>
      </c>
      <c r="J2" s="221">
        <f>+IF(I2="West",(+VLOOKUP(E2,'Weekly OPIS Averages'!$B$15:$J$323,9,FALSE)),(+VLOOKUP(E2,'Weekly OPIS Averages'!$M$15:$U$323,9,FALSE)))</f>
        <v>1.8734162499999998</v>
      </c>
      <c r="K2" s="232">
        <v>0</v>
      </c>
      <c r="L2" s="232">
        <v>0</v>
      </c>
      <c r="M2" s="228" t="s">
        <v>149</v>
      </c>
      <c r="N2" s="244"/>
      <c r="O2" s="244"/>
      <c r="P2" s="244"/>
      <c r="Q2" s="229" t="s">
        <v>150</v>
      </c>
    </row>
    <row r="3" spans="1:17" s="118" customFormat="1" ht="30" x14ac:dyDescent="0.2">
      <c r="A3" s="179" t="s">
        <v>151</v>
      </c>
      <c r="B3" s="178">
        <v>2</v>
      </c>
      <c r="C3" s="237">
        <f>+M3</f>
        <v>525688</v>
      </c>
      <c r="D3" s="233">
        <v>49695</v>
      </c>
      <c r="E3" s="193">
        <v>40390</v>
      </c>
      <c r="F3" s="193">
        <v>40452</v>
      </c>
      <c r="G3" s="233">
        <v>1109758</v>
      </c>
      <c r="H3" s="192" t="s">
        <v>152</v>
      </c>
      <c r="I3" s="184" t="s">
        <v>153</v>
      </c>
      <c r="J3" s="186">
        <f>+IF(I3="West",(+VLOOKUP(E3,'Weekly OPIS Averages'!$B$15:$J$323,9,FALSE)),(+VLOOKUP(E3,'Weekly OPIS Averages'!$M$15:$U$323,9,FALSE)))</f>
        <v>2.8835464047794113</v>
      </c>
      <c r="K3" s="233">
        <v>524007</v>
      </c>
      <c r="L3" s="233">
        <v>1681</v>
      </c>
      <c r="M3" s="240">
        <f>+K3+L3</f>
        <v>525688</v>
      </c>
      <c r="N3" s="245"/>
      <c r="O3" s="245"/>
      <c r="P3" s="245">
        <v>44774</v>
      </c>
      <c r="Q3" s="230" t="s">
        <v>154</v>
      </c>
    </row>
    <row r="4" spans="1:17" s="118" customFormat="1" ht="30" x14ac:dyDescent="0.2">
      <c r="A4" s="175" t="s">
        <v>155</v>
      </c>
      <c r="B4" s="178"/>
      <c r="C4" s="237">
        <f t="shared" ref="C4:C68" si="0">+M4</f>
        <v>0</v>
      </c>
      <c r="D4" s="233"/>
      <c r="E4" s="193"/>
      <c r="F4" s="193"/>
      <c r="G4" s="233">
        <v>135939</v>
      </c>
      <c r="H4" s="192"/>
      <c r="I4" s="184"/>
      <c r="J4" s="186"/>
      <c r="K4" s="233"/>
      <c r="L4" s="233"/>
      <c r="M4" s="240">
        <f t="shared" ref="M4:M24" si="1">+K4+L4</f>
        <v>0</v>
      </c>
      <c r="N4" s="245"/>
      <c r="O4" s="245"/>
      <c r="P4" s="245"/>
      <c r="Q4" s="211"/>
    </row>
    <row r="5" spans="1:17" s="158" customFormat="1" x14ac:dyDescent="0.2">
      <c r="A5" s="176" t="s">
        <v>156</v>
      </c>
      <c r="B5" s="178">
        <v>2</v>
      </c>
      <c r="C5" s="237">
        <f t="shared" si="0"/>
        <v>1068190</v>
      </c>
      <c r="D5" s="233">
        <v>55298</v>
      </c>
      <c r="E5" s="193">
        <v>43404</v>
      </c>
      <c r="F5" s="193">
        <v>43466</v>
      </c>
      <c r="G5" s="233">
        <v>1272759</v>
      </c>
      <c r="H5" s="192" t="s">
        <v>152</v>
      </c>
      <c r="I5" s="184" t="s">
        <v>148</v>
      </c>
      <c r="J5" s="186">
        <f>+IF(I5="West",(+VLOOKUP(E5,'Weekly OPIS Averages'!$B$15:$J$323,9,FALSE)),(+VLOOKUP(E5,'Weekly OPIS Averages'!$M$15:$U$323,9,FALSE)))</f>
        <v>3.3009166666666663</v>
      </c>
      <c r="K5" s="233">
        <v>1068190</v>
      </c>
      <c r="L5" s="233"/>
      <c r="M5" s="240">
        <f t="shared" si="1"/>
        <v>1068190</v>
      </c>
      <c r="N5" s="245"/>
      <c r="O5" s="245"/>
      <c r="P5" s="245">
        <v>44774</v>
      </c>
      <c r="Q5" s="211" t="s">
        <v>157</v>
      </c>
    </row>
    <row r="6" spans="1:17" s="158" customFormat="1" x14ac:dyDescent="0.2">
      <c r="A6" s="177" t="s">
        <v>158</v>
      </c>
      <c r="B6" s="178">
        <v>3</v>
      </c>
      <c r="C6" s="237">
        <f t="shared" si="0"/>
        <v>3187692</v>
      </c>
      <c r="D6" s="233">
        <v>155121</v>
      </c>
      <c r="E6" s="193">
        <v>42735</v>
      </c>
      <c r="F6" s="193">
        <v>42767</v>
      </c>
      <c r="G6" s="233">
        <v>4029177</v>
      </c>
      <c r="H6" s="192" t="s">
        <v>152</v>
      </c>
      <c r="I6" s="184" t="s">
        <v>148</v>
      </c>
      <c r="J6" s="186">
        <f>+IF(I6="West",(+VLOOKUP(E6,'Weekly OPIS Averages'!$B$15:$J$323,9,FALSE)),(+VLOOKUP(E6,'Weekly OPIS Averages'!$M$15:$U$323,9,FALSE)))</f>
        <v>2.4405833333333331</v>
      </c>
      <c r="K6" s="233">
        <v>3151692</v>
      </c>
      <c r="L6" s="233">
        <v>36000</v>
      </c>
      <c r="M6" s="240">
        <f t="shared" si="1"/>
        <v>3187692</v>
      </c>
      <c r="N6" s="245"/>
      <c r="O6" s="245"/>
      <c r="P6" s="245">
        <v>44774</v>
      </c>
      <c r="Q6" s="187" t="s">
        <v>159</v>
      </c>
    </row>
    <row r="7" spans="1:17" s="159" customFormat="1" x14ac:dyDescent="0.2">
      <c r="A7" s="176" t="s">
        <v>160</v>
      </c>
      <c r="B7" s="178">
        <v>2</v>
      </c>
      <c r="C7" s="237">
        <f t="shared" si="0"/>
        <v>6392477</v>
      </c>
      <c r="D7" s="233">
        <v>369354</v>
      </c>
      <c r="E7" s="193">
        <v>42947</v>
      </c>
      <c r="F7" s="193">
        <v>43101</v>
      </c>
      <c r="G7" s="233">
        <v>6311131</v>
      </c>
      <c r="H7" s="192" t="s">
        <v>152</v>
      </c>
      <c r="I7" s="184" t="s">
        <v>153</v>
      </c>
      <c r="J7" s="186">
        <f>+IF(I7="West",(+VLOOKUP(E7,'Weekly OPIS Averages'!$B$15:$J$323,9,FALSE)),(+VLOOKUP(E7,'Weekly OPIS Averages'!$M$15:$U$323,9,FALSE)))</f>
        <v>2.6737500000000001</v>
      </c>
      <c r="K7" s="233">
        <v>6346877</v>
      </c>
      <c r="L7" s="233">
        <v>45600</v>
      </c>
      <c r="M7" s="240">
        <f t="shared" si="1"/>
        <v>6392477</v>
      </c>
      <c r="N7" s="245"/>
      <c r="O7" s="245"/>
      <c r="P7" s="245">
        <v>44774</v>
      </c>
      <c r="Q7" s="187" t="s">
        <v>161</v>
      </c>
    </row>
    <row r="8" spans="1:17" s="159" customFormat="1" ht="30" x14ac:dyDescent="0.2">
      <c r="A8" s="179" t="s">
        <v>162</v>
      </c>
      <c r="B8" s="178">
        <v>1</v>
      </c>
      <c r="C8" s="237">
        <f t="shared" si="0"/>
        <v>1581819</v>
      </c>
      <c r="D8" s="233">
        <v>65922</v>
      </c>
      <c r="E8" s="193">
        <v>40268</v>
      </c>
      <c r="F8" s="193">
        <v>40330</v>
      </c>
      <c r="G8" s="233">
        <v>2359985.58</v>
      </c>
      <c r="H8" s="192" t="s">
        <v>152</v>
      </c>
      <c r="I8" s="184" t="s">
        <v>153</v>
      </c>
      <c r="J8" s="186">
        <f>+IF(I8="West",(+VLOOKUP(E8,'Weekly OPIS Averages'!$B$15:$J$323,9,FALSE)),(+VLOOKUP(E8,'Weekly OPIS Averages'!$M$15:$U$323,9,FALSE)))</f>
        <v>2.6818408110294114</v>
      </c>
      <c r="K8" s="233">
        <v>1581819</v>
      </c>
      <c r="L8" s="233"/>
      <c r="M8" s="240">
        <f t="shared" si="1"/>
        <v>1581819</v>
      </c>
      <c r="N8" s="245"/>
      <c r="O8" s="245"/>
      <c r="P8" s="245">
        <v>44774</v>
      </c>
      <c r="Q8" s="180" t="s">
        <v>163</v>
      </c>
    </row>
    <row r="9" spans="1:17" s="159" customFormat="1" x14ac:dyDescent="0.2">
      <c r="A9" s="179" t="s">
        <v>164</v>
      </c>
      <c r="B9" s="178">
        <v>2</v>
      </c>
      <c r="C9" s="237">
        <f t="shared" si="0"/>
        <v>818687</v>
      </c>
      <c r="D9" s="233">
        <v>56199</v>
      </c>
      <c r="E9" s="193">
        <v>40268</v>
      </c>
      <c r="F9" s="193">
        <v>40330</v>
      </c>
      <c r="G9" s="233">
        <v>1063406</v>
      </c>
      <c r="H9" s="192" t="s">
        <v>152</v>
      </c>
      <c r="I9" s="184" t="s">
        <v>153</v>
      </c>
      <c r="J9" s="186">
        <f>+IF(I9="West",(+VLOOKUP(E9,'Weekly OPIS Averages'!$B$15:$J$323,9,FALSE)),(+VLOOKUP(E9,'Weekly OPIS Averages'!$M$15:$U$323,9,FALSE)))</f>
        <v>2.6818408110294114</v>
      </c>
      <c r="K9" s="233">
        <v>818687</v>
      </c>
      <c r="L9" s="233"/>
      <c r="M9" s="240">
        <f t="shared" si="1"/>
        <v>818687</v>
      </c>
      <c r="N9" s="245"/>
      <c r="O9" s="245"/>
      <c r="P9" s="245">
        <v>44774</v>
      </c>
      <c r="Q9" s="180" t="s">
        <v>165</v>
      </c>
    </row>
    <row r="10" spans="1:17" s="159" customFormat="1" ht="30" x14ac:dyDescent="0.2">
      <c r="A10" s="176" t="s">
        <v>166</v>
      </c>
      <c r="B10" s="178">
        <v>3</v>
      </c>
      <c r="C10" s="237">
        <f t="shared" si="0"/>
        <v>1447232</v>
      </c>
      <c r="D10" s="233">
        <v>60476</v>
      </c>
      <c r="E10" s="193">
        <v>44408</v>
      </c>
      <c r="F10" s="193">
        <v>44440</v>
      </c>
      <c r="G10" s="233">
        <v>1432263</v>
      </c>
      <c r="H10" s="192" t="s">
        <v>152</v>
      </c>
      <c r="I10" s="184" t="s">
        <v>153</v>
      </c>
      <c r="J10" s="186">
        <f>+IF(I10="West",(+VLOOKUP(E10,'Weekly OPIS Averages'!$B$15:$J$323,9,FALSE)),(+VLOOKUP(E10,'Weekly OPIS Averages'!$M$15:$U$323,9,FALSE)))</f>
        <v>2.9789166666666667</v>
      </c>
      <c r="K10" s="233">
        <v>1447232</v>
      </c>
      <c r="L10" s="233"/>
      <c r="M10" s="240">
        <f t="shared" si="1"/>
        <v>1447232</v>
      </c>
      <c r="N10" s="245"/>
      <c r="O10" s="245"/>
      <c r="P10" s="245">
        <v>44774</v>
      </c>
      <c r="Q10" s="187" t="s">
        <v>167</v>
      </c>
    </row>
    <row r="11" spans="1:17" s="159" customFormat="1" ht="30" x14ac:dyDescent="0.2">
      <c r="A11" s="176" t="s">
        <v>168</v>
      </c>
      <c r="B11" s="178">
        <v>1</v>
      </c>
      <c r="C11" s="237">
        <f t="shared" si="0"/>
        <v>1327743</v>
      </c>
      <c r="D11" s="233">
        <v>47897</v>
      </c>
      <c r="E11" s="193">
        <v>43100</v>
      </c>
      <c r="F11" s="193">
        <v>43191</v>
      </c>
      <c r="G11" s="233">
        <v>1598613</v>
      </c>
      <c r="H11" s="192" t="s">
        <v>152</v>
      </c>
      <c r="I11" s="184" t="s">
        <v>148</v>
      </c>
      <c r="J11" s="186">
        <f>+IF(I11="West",(+VLOOKUP(E11,'Weekly OPIS Averages'!$B$15:$J$323,9,FALSE)),(+VLOOKUP(E11,'Weekly OPIS Averages'!$M$15:$U$323,9,FALSE)))</f>
        <v>2.8369999999999997</v>
      </c>
      <c r="K11" s="233">
        <v>1327743</v>
      </c>
      <c r="L11" s="233"/>
      <c r="M11" s="240">
        <f t="shared" si="1"/>
        <v>1327743</v>
      </c>
      <c r="N11" s="245"/>
      <c r="O11" s="245"/>
      <c r="P11" s="245">
        <v>44774</v>
      </c>
      <c r="Q11" s="213" t="s">
        <v>169</v>
      </c>
    </row>
    <row r="12" spans="1:17" s="159" customFormat="1" ht="45" x14ac:dyDescent="0.2">
      <c r="A12" s="176" t="s">
        <v>170</v>
      </c>
      <c r="B12" s="178">
        <v>1</v>
      </c>
      <c r="C12" s="237">
        <f t="shared" si="0"/>
        <v>100951</v>
      </c>
      <c r="D12" s="233">
        <v>5260</v>
      </c>
      <c r="E12" s="193">
        <v>43100</v>
      </c>
      <c r="F12" s="193">
        <v>43191</v>
      </c>
      <c r="G12" s="233">
        <v>95693</v>
      </c>
      <c r="H12" s="192" t="s">
        <v>152</v>
      </c>
      <c r="I12" s="184" t="s">
        <v>153</v>
      </c>
      <c r="J12" s="186">
        <f>+IF(I12="West",(+VLOOKUP(E12,'Weekly OPIS Averages'!$B$15:$J$323,9,FALSE)),(+VLOOKUP(E12,'Weekly OPIS Averages'!$M$15:$U$323,9,FALSE)))</f>
        <v>2.8369999999999997</v>
      </c>
      <c r="K12" s="233">
        <v>100951</v>
      </c>
      <c r="L12" s="233"/>
      <c r="M12" s="240">
        <f t="shared" si="1"/>
        <v>100951</v>
      </c>
      <c r="N12" s="245"/>
      <c r="O12" s="245"/>
      <c r="P12" s="245"/>
      <c r="Q12" s="213" t="s">
        <v>171</v>
      </c>
    </row>
    <row r="13" spans="1:17" s="159" customFormat="1" x14ac:dyDescent="0.2">
      <c r="A13" s="179" t="s">
        <v>172</v>
      </c>
      <c r="B13" s="178">
        <v>1</v>
      </c>
      <c r="C13" s="237">
        <f t="shared" si="0"/>
        <v>4344178</v>
      </c>
      <c r="D13" s="233">
        <v>622273</v>
      </c>
      <c r="E13" s="193">
        <v>40816</v>
      </c>
      <c r="F13" s="193">
        <v>40969</v>
      </c>
      <c r="G13" s="233">
        <v>5531977</v>
      </c>
      <c r="H13" s="192" t="s">
        <v>173</v>
      </c>
      <c r="I13" s="184" t="s">
        <v>153</v>
      </c>
      <c r="J13" s="186">
        <f>+IF(I13="West",(+VLOOKUP(E13,'Weekly OPIS Averages'!$B$15:$J$323,9,FALSE)),(+VLOOKUP(E13,'Weekly OPIS Averages'!$M$15:$U$323,9,FALSE)))</f>
        <v>3.784104711029411</v>
      </c>
      <c r="K13" s="233">
        <v>4303788</v>
      </c>
      <c r="L13" s="233">
        <v>40390</v>
      </c>
      <c r="M13" s="240">
        <f t="shared" si="1"/>
        <v>4344178</v>
      </c>
      <c r="N13" s="245"/>
      <c r="O13" s="245"/>
      <c r="P13" s="245"/>
      <c r="Q13" s="180" t="s">
        <v>174</v>
      </c>
    </row>
    <row r="14" spans="1:17" s="158" customFormat="1" x14ac:dyDescent="0.2">
      <c r="A14" s="176" t="s">
        <v>175</v>
      </c>
      <c r="B14" s="178">
        <v>2</v>
      </c>
      <c r="C14" s="237">
        <f t="shared" si="0"/>
        <v>6360495</v>
      </c>
      <c r="D14" s="233">
        <v>369354</v>
      </c>
      <c r="E14" s="193">
        <v>42947</v>
      </c>
      <c r="F14" s="193">
        <v>43101</v>
      </c>
      <c r="G14" s="233">
        <v>1929988</v>
      </c>
      <c r="H14" s="192" t="s">
        <v>152</v>
      </c>
      <c r="I14" s="184" t="s">
        <v>153</v>
      </c>
      <c r="J14" s="186">
        <f>+IF(I14="West",(+VLOOKUP(E14,'Weekly OPIS Averages'!$B$15:$J$323,9,FALSE)),(+VLOOKUP(E14,'Weekly OPIS Averages'!$M$15:$U$323,9,FALSE)))</f>
        <v>2.6737500000000001</v>
      </c>
      <c r="K14" s="233">
        <v>6346877</v>
      </c>
      <c r="L14" s="233">
        <v>13618</v>
      </c>
      <c r="M14" s="240">
        <f t="shared" si="1"/>
        <v>6360495</v>
      </c>
      <c r="N14" s="245"/>
      <c r="O14" s="245"/>
      <c r="P14" s="245">
        <v>44774</v>
      </c>
      <c r="Q14" s="187" t="s">
        <v>176</v>
      </c>
    </row>
    <row r="15" spans="1:17" s="158" customFormat="1" x14ac:dyDescent="0.2">
      <c r="A15" s="179" t="s">
        <v>177</v>
      </c>
      <c r="B15" s="178"/>
      <c r="C15" s="237">
        <f t="shared" si="0"/>
        <v>0</v>
      </c>
      <c r="D15" s="233"/>
      <c r="E15" s="193"/>
      <c r="F15" s="193"/>
      <c r="G15" s="233">
        <v>2715298</v>
      </c>
      <c r="H15" s="192" t="s">
        <v>173</v>
      </c>
      <c r="I15" s="184"/>
      <c r="J15" s="186"/>
      <c r="K15" s="233"/>
      <c r="L15" s="233"/>
      <c r="M15" s="240">
        <f t="shared" si="1"/>
        <v>0</v>
      </c>
      <c r="N15" s="245"/>
      <c r="O15" s="245"/>
      <c r="P15" s="245"/>
      <c r="Q15" s="180" t="s">
        <v>178</v>
      </c>
    </row>
    <row r="16" spans="1:17" s="102" customFormat="1" x14ac:dyDescent="0.2">
      <c r="A16" s="176" t="s">
        <v>179</v>
      </c>
      <c r="B16" s="178">
        <v>2</v>
      </c>
      <c r="C16" s="237">
        <f t="shared" si="0"/>
        <v>3311539</v>
      </c>
      <c r="D16" s="233">
        <v>169204</v>
      </c>
      <c r="E16" s="193">
        <v>43131</v>
      </c>
      <c r="F16" s="193">
        <v>43191</v>
      </c>
      <c r="G16" s="233">
        <v>3885012</v>
      </c>
      <c r="H16" s="192" t="s">
        <v>152</v>
      </c>
      <c r="I16" s="184" t="s">
        <v>153</v>
      </c>
      <c r="J16" s="186">
        <f>+IF(I16="West",(+VLOOKUP(E16,'Weekly OPIS Averages'!$B$15:$J$323,9,FALSE)),(+VLOOKUP(E16,'Weekly OPIS Averages'!$M$15:$U$323,9,FALSE)))</f>
        <v>2.8650000000000002</v>
      </c>
      <c r="K16" s="233">
        <v>3306739</v>
      </c>
      <c r="L16" s="233">
        <v>4800</v>
      </c>
      <c r="M16" s="240">
        <f t="shared" si="1"/>
        <v>3311539</v>
      </c>
      <c r="N16" s="245"/>
      <c r="O16" s="245"/>
      <c r="P16" s="245">
        <v>44774</v>
      </c>
      <c r="Q16" s="212" t="s">
        <v>180</v>
      </c>
    </row>
    <row r="17" spans="1:17" s="102" customFormat="1" ht="30" x14ac:dyDescent="0.2">
      <c r="A17" s="176" t="s">
        <v>181</v>
      </c>
      <c r="B17" s="178">
        <v>2</v>
      </c>
      <c r="C17" s="237">
        <f t="shared" si="0"/>
        <v>1610499</v>
      </c>
      <c r="D17" s="233">
        <v>104170.58</v>
      </c>
      <c r="E17" s="193">
        <v>44711</v>
      </c>
      <c r="F17" s="193">
        <v>44774</v>
      </c>
      <c r="G17" s="233">
        <v>1435217</v>
      </c>
      <c r="H17" s="192" t="s">
        <v>152</v>
      </c>
      <c r="I17" s="184" t="s">
        <v>153</v>
      </c>
      <c r="J17" s="186" t="e">
        <f>+IF(I17="West",(+VLOOKUP(E17,'Weekly OPIS Averages'!$B$15:$J$323,9,FALSE)),(+VLOOKUP(E17,'Weekly OPIS Averages'!$M$15:$U$323,9,FALSE)))</f>
        <v>#N/A</v>
      </c>
      <c r="K17" s="233">
        <v>1610499</v>
      </c>
      <c r="L17" s="233"/>
      <c r="M17" s="240">
        <f t="shared" si="1"/>
        <v>1610499</v>
      </c>
      <c r="N17" s="245">
        <v>44774</v>
      </c>
      <c r="O17" s="245"/>
      <c r="P17" s="245">
        <v>44774</v>
      </c>
      <c r="Q17" s="213" t="s">
        <v>182</v>
      </c>
    </row>
    <row r="18" spans="1:17" s="102" customFormat="1" ht="45" x14ac:dyDescent="0.2">
      <c r="A18" s="176" t="s">
        <v>183</v>
      </c>
      <c r="B18" s="178">
        <v>3</v>
      </c>
      <c r="C18" s="237">
        <f t="shared" si="0"/>
        <v>12298416</v>
      </c>
      <c r="D18" s="233">
        <v>130678</v>
      </c>
      <c r="E18" s="193">
        <v>44561</v>
      </c>
      <c r="F18" s="193">
        <v>44635</v>
      </c>
      <c r="G18" s="249">
        <v>14116809.859999999</v>
      </c>
      <c r="H18" s="192" t="s">
        <v>152</v>
      </c>
      <c r="I18" s="184" t="s">
        <v>148</v>
      </c>
      <c r="J18" s="186">
        <f>+IF(I18="West",(+VLOOKUP(E18,'Weekly OPIS Averages'!$B$15:$J$323,9,FALSE)),(+VLOOKUP(E18,'Weekly OPIS Averages'!$M$15:$U$323,9,FALSE)))</f>
        <v>3.4773333333333336</v>
      </c>
      <c r="K18" s="233">
        <v>12298416</v>
      </c>
      <c r="L18" s="233"/>
      <c r="M18" s="240">
        <f t="shared" si="1"/>
        <v>12298416</v>
      </c>
      <c r="N18" s="245"/>
      <c r="O18" s="245"/>
      <c r="P18" s="245">
        <v>44774</v>
      </c>
      <c r="Q18" s="187" t="s">
        <v>184</v>
      </c>
    </row>
    <row r="19" spans="1:17" s="102" customFormat="1" ht="30" x14ac:dyDescent="0.2">
      <c r="A19" s="176" t="s">
        <v>185</v>
      </c>
      <c r="B19" s="178">
        <v>2</v>
      </c>
      <c r="C19" s="237">
        <f t="shared" si="0"/>
        <v>250449</v>
      </c>
      <c r="D19" s="233">
        <v>8166</v>
      </c>
      <c r="E19" s="193">
        <v>38352</v>
      </c>
      <c r="F19" s="193">
        <v>44197</v>
      </c>
      <c r="G19" s="233">
        <v>473766</v>
      </c>
      <c r="H19" s="192" t="s">
        <v>173</v>
      </c>
      <c r="I19" s="184" t="s">
        <v>148</v>
      </c>
      <c r="J19" s="186">
        <f>+IF(I19="West",(+VLOOKUP(E19,'Weekly OPIS Averages'!$B$15:$J$323,9,FALSE)),(+VLOOKUP(E19,'Weekly OPIS Averages'!$M$15:$U$323,9,FALSE)))</f>
        <v>1.8734162499999998</v>
      </c>
      <c r="K19" s="233">
        <v>250449</v>
      </c>
      <c r="L19" s="233"/>
      <c r="M19" s="240">
        <f t="shared" si="1"/>
        <v>250449</v>
      </c>
      <c r="N19" s="245"/>
      <c r="O19" s="245"/>
      <c r="P19" s="245"/>
      <c r="Q19" s="187" t="s">
        <v>186</v>
      </c>
    </row>
    <row r="20" spans="1:17" s="102" customFormat="1" x14ac:dyDescent="0.2">
      <c r="A20" s="176" t="s">
        <v>187</v>
      </c>
      <c r="B20" s="178"/>
      <c r="C20" s="237">
        <f t="shared" si="0"/>
        <v>299821</v>
      </c>
      <c r="D20" s="233">
        <v>17163</v>
      </c>
      <c r="E20" s="193">
        <v>42735</v>
      </c>
      <c r="F20" s="193">
        <v>43252</v>
      </c>
      <c r="G20" s="233">
        <v>257011</v>
      </c>
      <c r="H20" s="192" t="s">
        <v>152</v>
      </c>
      <c r="I20" s="184"/>
      <c r="J20" s="186">
        <f>+IF(I20="West",(+VLOOKUP(E20,'Weekly OPIS Averages'!$B$15:$J$323,9,FALSE)),(+VLOOKUP(E20,'Weekly OPIS Averages'!$M$15:$U$323,9,FALSE)))</f>
        <v>2.4405833333333331</v>
      </c>
      <c r="K20" s="233">
        <v>299821</v>
      </c>
      <c r="L20" s="233"/>
      <c r="M20" s="240">
        <f>+K20+L20</f>
        <v>299821</v>
      </c>
      <c r="N20" s="245"/>
      <c r="O20" s="245"/>
      <c r="P20" s="245">
        <v>44774</v>
      </c>
      <c r="Q20" s="213" t="s">
        <v>188</v>
      </c>
    </row>
    <row r="21" spans="1:17" s="102" customFormat="1" ht="45" x14ac:dyDescent="0.2">
      <c r="A21" s="176" t="s">
        <v>189</v>
      </c>
      <c r="B21" s="178">
        <v>2</v>
      </c>
      <c r="C21" s="237">
        <f t="shared" si="0"/>
        <v>16819260</v>
      </c>
      <c r="D21" s="233">
        <v>422771</v>
      </c>
      <c r="E21" s="193">
        <v>43982</v>
      </c>
      <c r="F21" s="193">
        <v>44080</v>
      </c>
      <c r="G21" s="249">
        <v>9951392</v>
      </c>
      <c r="H21" s="192" t="s">
        <v>152</v>
      </c>
      <c r="I21" s="184" t="s">
        <v>148</v>
      </c>
      <c r="J21" s="186">
        <f>+IF(I21="West",(+VLOOKUP(E21,'Weekly OPIS Averages'!$B$15:$J$323,9,FALSE)),(+VLOOKUP(E21,'Weekly OPIS Averages'!$M$15:$U$323,9,FALSE)))</f>
        <v>3.1080833333333331</v>
      </c>
      <c r="K21" s="233">
        <v>16819260</v>
      </c>
      <c r="L21" s="233"/>
      <c r="M21" s="240">
        <f t="shared" si="1"/>
        <v>16819260</v>
      </c>
      <c r="N21" s="245"/>
      <c r="O21" s="245"/>
      <c r="P21" s="245"/>
      <c r="Q21" s="187" t="s">
        <v>190</v>
      </c>
    </row>
    <row r="22" spans="1:17" s="102" customFormat="1" ht="30" x14ac:dyDescent="0.2">
      <c r="A22" s="176" t="s">
        <v>191</v>
      </c>
      <c r="B22" s="178">
        <v>2</v>
      </c>
      <c r="C22" s="237">
        <f t="shared" si="0"/>
        <v>4870249</v>
      </c>
      <c r="D22" s="233">
        <v>228218</v>
      </c>
      <c r="E22" s="193">
        <v>44286</v>
      </c>
      <c r="F22" s="193">
        <v>44409</v>
      </c>
      <c r="G22" s="249">
        <v>4511327</v>
      </c>
      <c r="H22" s="192" t="s">
        <v>152</v>
      </c>
      <c r="I22" s="184" t="s">
        <v>148</v>
      </c>
      <c r="J22" s="186">
        <f>+IF(I22="West",(+VLOOKUP(E22,'Weekly OPIS Averages'!$B$15:$J$323,9,FALSE)),(+VLOOKUP(E22,'Weekly OPIS Averages'!$M$15:$U$323,9,FALSE)))</f>
        <v>2.7070833333333333</v>
      </c>
      <c r="K22" s="233">
        <v>4870249</v>
      </c>
      <c r="L22" s="233"/>
      <c r="M22" s="240">
        <f t="shared" si="1"/>
        <v>4870249</v>
      </c>
      <c r="N22" s="245"/>
      <c r="O22" s="245"/>
      <c r="P22" s="245"/>
      <c r="Q22" s="187" t="s">
        <v>192</v>
      </c>
    </row>
    <row r="23" spans="1:17" s="102" customFormat="1" ht="30" x14ac:dyDescent="0.2">
      <c r="A23" s="176" t="s">
        <v>193</v>
      </c>
      <c r="B23" s="178">
        <v>2</v>
      </c>
      <c r="C23" s="237">
        <f t="shared" si="0"/>
        <v>32655511</v>
      </c>
      <c r="D23" s="233">
        <v>1043907</v>
      </c>
      <c r="E23" s="193">
        <v>44500</v>
      </c>
      <c r="F23" s="193">
        <v>44631</v>
      </c>
      <c r="G23" s="249">
        <v>29470126</v>
      </c>
      <c r="H23" s="192" t="s">
        <v>152</v>
      </c>
      <c r="I23" s="184" t="s">
        <v>148</v>
      </c>
      <c r="J23" s="186">
        <f>+IF(I23="West",(+VLOOKUP(E23,'Weekly OPIS Averages'!$B$15:$J$323,9,FALSE)),(+VLOOKUP(E23,'Weekly OPIS Averages'!$M$15:$U$323,9,FALSE)))</f>
        <v>3.2654999999999998</v>
      </c>
      <c r="K23" s="233">
        <v>32655511</v>
      </c>
      <c r="L23" s="233"/>
      <c r="M23" s="240">
        <f t="shared" si="1"/>
        <v>32655511</v>
      </c>
      <c r="N23" s="245"/>
      <c r="O23" s="245"/>
      <c r="P23" s="245"/>
      <c r="Q23" s="213" t="s">
        <v>194</v>
      </c>
    </row>
    <row r="24" spans="1:17" s="160" customFormat="1" ht="30" x14ac:dyDescent="0.2">
      <c r="A24" s="176" t="s">
        <v>195</v>
      </c>
      <c r="B24" s="178">
        <v>2</v>
      </c>
      <c r="C24" s="237">
        <f t="shared" si="0"/>
        <v>37555041</v>
      </c>
      <c r="D24" s="233">
        <v>856902</v>
      </c>
      <c r="E24" s="193">
        <v>43799</v>
      </c>
      <c r="F24" s="193">
        <v>43952</v>
      </c>
      <c r="G24" s="249">
        <v>43055105</v>
      </c>
      <c r="H24" s="192" t="s">
        <v>152</v>
      </c>
      <c r="I24" s="184" t="s">
        <v>148</v>
      </c>
      <c r="J24" s="186">
        <f>+IF(I24="West",(+VLOOKUP(E24,'Weekly OPIS Averages'!$B$15:$J$323,9,FALSE)),(+VLOOKUP(E24,'Weekly OPIS Averages'!$M$15:$U$323,9,FALSE)))</f>
        <v>3.2342500000000007</v>
      </c>
      <c r="K24" s="233">
        <v>37555041</v>
      </c>
      <c r="L24" s="233"/>
      <c r="M24" s="240">
        <f t="shared" si="1"/>
        <v>37555041</v>
      </c>
      <c r="N24" s="245"/>
      <c r="O24" s="245"/>
      <c r="P24" s="245"/>
      <c r="Q24" s="212" t="s">
        <v>196</v>
      </c>
    </row>
    <row r="25" spans="1:17" s="160" customFormat="1" ht="30" x14ac:dyDescent="0.2">
      <c r="A25" s="181" t="s">
        <v>197</v>
      </c>
      <c r="B25" s="182">
        <v>2</v>
      </c>
      <c r="C25" s="238">
        <f t="shared" si="0"/>
        <v>0</v>
      </c>
      <c r="D25" s="234"/>
      <c r="E25" s="195"/>
      <c r="F25" s="195"/>
      <c r="G25" s="234"/>
      <c r="H25" s="194"/>
      <c r="I25" s="183"/>
      <c r="J25" s="200"/>
      <c r="K25" s="234"/>
      <c r="L25" s="233"/>
      <c r="M25" s="240"/>
      <c r="N25" s="245"/>
      <c r="O25" s="245"/>
      <c r="P25" s="245"/>
      <c r="Q25" s="187" t="s">
        <v>198</v>
      </c>
    </row>
    <row r="26" spans="1:17" s="102" customFormat="1" x14ac:dyDescent="0.2">
      <c r="A26" s="176" t="s">
        <v>199</v>
      </c>
      <c r="B26" s="178">
        <v>2</v>
      </c>
      <c r="C26" s="237">
        <f t="shared" si="0"/>
        <v>6656816</v>
      </c>
      <c r="D26" s="233">
        <v>205468</v>
      </c>
      <c r="E26" s="193">
        <v>44620</v>
      </c>
      <c r="F26" s="193">
        <v>44652</v>
      </c>
      <c r="G26" s="233">
        <v>6414899</v>
      </c>
      <c r="H26" s="192" t="s">
        <v>152</v>
      </c>
      <c r="I26" s="184" t="s">
        <v>148</v>
      </c>
      <c r="J26" s="186">
        <f>+IF(I26="West",(+VLOOKUP(E26,'Weekly OPIS Averages'!$B$15:$J$323,9,FALSE)),(+VLOOKUP(E26,'Weekly OPIS Averages'!$M$15:$U$323,9,FALSE)))</f>
        <v>3.6929999999999996</v>
      </c>
      <c r="K26" s="233">
        <v>6656816</v>
      </c>
      <c r="L26" s="233"/>
      <c r="M26" s="240">
        <f t="shared" ref="M26:M79" si="2">K26+L26</f>
        <v>6656816</v>
      </c>
      <c r="N26" s="245">
        <v>44774</v>
      </c>
      <c r="O26" s="245"/>
      <c r="P26" s="245">
        <v>44774</v>
      </c>
      <c r="Q26" s="187" t="s">
        <v>200</v>
      </c>
    </row>
    <row r="27" spans="1:17" s="102" customFormat="1" ht="30" x14ac:dyDescent="0.2">
      <c r="A27" s="179" t="s">
        <v>201</v>
      </c>
      <c r="B27" s="178">
        <v>3</v>
      </c>
      <c r="C27" s="237">
        <f t="shared" si="0"/>
        <v>0</v>
      </c>
      <c r="D27" s="233">
        <v>0</v>
      </c>
      <c r="E27" s="193">
        <v>38352</v>
      </c>
      <c r="F27" s="193">
        <v>35796</v>
      </c>
      <c r="G27" s="233">
        <v>6400</v>
      </c>
      <c r="H27" s="192" t="s">
        <v>173</v>
      </c>
      <c r="I27" s="184" t="s">
        <v>148</v>
      </c>
      <c r="J27" s="186">
        <f>+IF(I27="West",(+VLOOKUP(E27,'Weekly OPIS Averages'!$B$15:$J$323,9,FALSE)),(+VLOOKUP(E27,'Weekly OPIS Averages'!$M$15:$U$323,9,FALSE)))</f>
        <v>1.8734162499999998</v>
      </c>
      <c r="K27" s="233"/>
      <c r="L27" s="233"/>
      <c r="M27" s="240">
        <f t="shared" si="2"/>
        <v>0</v>
      </c>
      <c r="N27" s="245"/>
      <c r="O27" s="245"/>
      <c r="P27" s="245"/>
      <c r="Q27" s="180" t="s">
        <v>178</v>
      </c>
    </row>
    <row r="28" spans="1:17" s="102" customFormat="1" x14ac:dyDescent="0.2">
      <c r="A28" s="176" t="s">
        <v>202</v>
      </c>
      <c r="B28" s="178">
        <v>2</v>
      </c>
      <c r="C28" s="237">
        <f t="shared" si="0"/>
        <v>58788</v>
      </c>
      <c r="D28" s="233">
        <v>3273.18</v>
      </c>
      <c r="E28" s="193">
        <v>44561</v>
      </c>
      <c r="F28" s="193">
        <v>44621</v>
      </c>
      <c r="G28" s="233">
        <v>46090</v>
      </c>
      <c r="H28" s="192" t="s">
        <v>152</v>
      </c>
      <c r="I28" s="184" t="s">
        <v>153</v>
      </c>
      <c r="J28" s="186">
        <f>+IF(I28="West",(+VLOOKUP(E28,'Weekly OPIS Averages'!$B$15:$J$323,9,FALSE)),(+VLOOKUP(E28,'Weekly OPIS Averages'!$M$15:$U$323,9,FALSE)))</f>
        <v>3.4773333333333336</v>
      </c>
      <c r="K28" s="233">
        <v>58788</v>
      </c>
      <c r="L28" s="233"/>
      <c r="M28" s="240">
        <f t="shared" si="2"/>
        <v>58788</v>
      </c>
      <c r="N28" s="245">
        <v>44774</v>
      </c>
      <c r="O28" s="245"/>
      <c r="P28" s="245">
        <v>44774</v>
      </c>
      <c r="Q28" s="187" t="s">
        <v>203</v>
      </c>
    </row>
    <row r="29" spans="1:17" s="102" customFormat="1" x14ac:dyDescent="0.2">
      <c r="A29" s="179" t="s">
        <v>204</v>
      </c>
      <c r="B29" s="178"/>
      <c r="C29" s="237">
        <f t="shared" si="0"/>
        <v>0</v>
      </c>
      <c r="D29" s="233"/>
      <c r="E29" s="193"/>
      <c r="F29" s="193"/>
      <c r="G29" s="233">
        <v>109664.06</v>
      </c>
      <c r="H29" s="192" t="s">
        <v>152</v>
      </c>
      <c r="I29" s="184"/>
      <c r="J29" s="186"/>
      <c r="K29" s="233"/>
      <c r="L29" s="233"/>
      <c r="M29" s="240">
        <f t="shared" si="2"/>
        <v>0</v>
      </c>
      <c r="N29" s="245"/>
      <c r="O29" s="245"/>
      <c r="P29" s="245">
        <v>44774</v>
      </c>
      <c r="Q29" s="180" t="s">
        <v>178</v>
      </c>
    </row>
    <row r="30" spans="1:17" s="102" customFormat="1" x14ac:dyDescent="0.2">
      <c r="A30" s="176" t="s">
        <v>205</v>
      </c>
      <c r="B30" s="178">
        <v>2</v>
      </c>
      <c r="C30" s="237">
        <f t="shared" si="0"/>
        <v>7762977</v>
      </c>
      <c r="D30" s="233">
        <v>382138</v>
      </c>
      <c r="E30" s="193">
        <v>44530</v>
      </c>
      <c r="F30" s="193">
        <v>44287</v>
      </c>
      <c r="G30" s="233">
        <v>8583913</v>
      </c>
      <c r="H30" s="192" t="s">
        <v>152</v>
      </c>
      <c r="I30" s="184" t="s">
        <v>148</v>
      </c>
      <c r="J30" s="186">
        <f>+IF(I30="West",(+VLOOKUP(E30,'Weekly OPIS Averages'!$B$15:$J$323,9,FALSE)),(+VLOOKUP(E30,'Weekly OPIS Averages'!$M$15:$U$323,9,FALSE)))</f>
        <v>3.3771666666666671</v>
      </c>
      <c r="K30" s="233">
        <v>7762977</v>
      </c>
      <c r="L30" s="233"/>
      <c r="M30" s="240">
        <f t="shared" si="2"/>
        <v>7762977</v>
      </c>
      <c r="N30" s="245"/>
      <c r="O30" s="245"/>
      <c r="P30" s="245">
        <v>44774</v>
      </c>
      <c r="Q30" s="187" t="s">
        <v>206</v>
      </c>
    </row>
    <row r="31" spans="1:17" s="102" customFormat="1" x14ac:dyDescent="0.2">
      <c r="A31" s="177" t="s">
        <v>207</v>
      </c>
      <c r="B31" s="178">
        <v>1</v>
      </c>
      <c r="C31" s="237">
        <f t="shared" si="0"/>
        <v>1100153</v>
      </c>
      <c r="D31" s="233">
        <v>38643</v>
      </c>
      <c r="E31" s="193">
        <v>43921</v>
      </c>
      <c r="F31" s="193">
        <v>43983</v>
      </c>
      <c r="G31" s="233">
        <v>1337112.51</v>
      </c>
      <c r="H31" s="192" t="s">
        <v>152</v>
      </c>
      <c r="I31" s="184" t="s">
        <v>153</v>
      </c>
      <c r="J31" s="186">
        <f>+IF(I31="West",(+VLOOKUP(E31,'Weekly OPIS Averages'!$B$15:$J$323,9,FALSE)),(+VLOOKUP(E31,'Weekly OPIS Averages'!$M$15:$U$323,9,FALSE)))</f>
        <v>3.2226666666666657</v>
      </c>
      <c r="K31" s="233">
        <v>1100153</v>
      </c>
      <c r="L31" s="233"/>
      <c r="M31" s="240">
        <f t="shared" si="2"/>
        <v>1100153</v>
      </c>
      <c r="N31" s="245"/>
      <c r="O31" s="245"/>
      <c r="P31" s="245">
        <v>44774</v>
      </c>
      <c r="Q31" s="187" t="s">
        <v>208</v>
      </c>
    </row>
    <row r="32" spans="1:17" s="102" customFormat="1" x14ac:dyDescent="0.2">
      <c r="A32" s="179" t="s">
        <v>209</v>
      </c>
      <c r="B32" s="178"/>
      <c r="C32" s="237">
        <f t="shared" si="0"/>
        <v>0</v>
      </c>
      <c r="D32" s="233"/>
      <c r="E32" s="193"/>
      <c r="F32" s="193"/>
      <c r="G32" s="233">
        <v>68318.820000000007</v>
      </c>
      <c r="H32" s="192" t="s">
        <v>173</v>
      </c>
      <c r="I32" s="184"/>
      <c r="J32" s="186"/>
      <c r="K32" s="233"/>
      <c r="L32" s="233"/>
      <c r="M32" s="240">
        <f t="shared" si="2"/>
        <v>0</v>
      </c>
      <c r="N32" s="245"/>
      <c r="O32" s="245"/>
      <c r="P32" s="245">
        <v>44774</v>
      </c>
      <c r="Q32" s="180" t="s">
        <v>178</v>
      </c>
    </row>
    <row r="33" spans="1:17" s="102" customFormat="1" x14ac:dyDescent="0.2">
      <c r="A33" s="176" t="s">
        <v>210</v>
      </c>
      <c r="B33" s="178">
        <v>2</v>
      </c>
      <c r="C33" s="237">
        <f t="shared" si="0"/>
        <v>39175738</v>
      </c>
      <c r="D33" s="233">
        <v>1258240</v>
      </c>
      <c r="E33" s="193">
        <v>43373</v>
      </c>
      <c r="F33" s="193">
        <v>43466</v>
      </c>
      <c r="G33" s="233">
        <v>57088091</v>
      </c>
      <c r="H33" s="192" t="s">
        <v>152</v>
      </c>
      <c r="I33" s="184" t="s">
        <v>148</v>
      </c>
      <c r="J33" s="186">
        <f>+IF(I33="West",(+VLOOKUP(E33,'Weekly OPIS Averages'!$B$15:$J$323,9,FALSE)),(+VLOOKUP(E33,'Weekly OPIS Averages'!$M$15:$U$323,9,FALSE)))</f>
        <v>3.2549999999999994</v>
      </c>
      <c r="K33" s="233">
        <v>39175738</v>
      </c>
      <c r="L33" s="233"/>
      <c r="M33" s="240">
        <f t="shared" si="2"/>
        <v>39175738</v>
      </c>
      <c r="N33" s="245"/>
      <c r="O33" s="245"/>
      <c r="P33" s="245">
        <v>44774</v>
      </c>
      <c r="Q33" s="187" t="s">
        <v>211</v>
      </c>
    </row>
    <row r="34" spans="1:17" s="102" customFormat="1" ht="30" x14ac:dyDescent="0.2">
      <c r="A34" s="177" t="s">
        <v>212</v>
      </c>
      <c r="B34" s="178">
        <v>2</v>
      </c>
      <c r="C34" s="237">
        <f t="shared" si="0"/>
        <v>2859000</v>
      </c>
      <c r="D34" s="233">
        <v>455450</v>
      </c>
      <c r="E34" s="193">
        <v>40663</v>
      </c>
      <c r="F34" s="193">
        <v>43458</v>
      </c>
      <c r="G34" s="233">
        <v>8741468</v>
      </c>
      <c r="H34" s="192" t="s">
        <v>173</v>
      </c>
      <c r="I34" s="184" t="s">
        <v>148</v>
      </c>
      <c r="J34" s="186">
        <f>+IF(I34="West",(+VLOOKUP(E34,'Weekly OPIS Averages'!$B$15:$J$323,9,FALSE)),(+VLOOKUP(E34,'Weekly OPIS Averages'!$M$15:$U$323,9,FALSE)))</f>
        <v>3.2306917023529409</v>
      </c>
      <c r="K34" s="233">
        <v>2859000</v>
      </c>
      <c r="L34" s="233"/>
      <c r="M34" s="240">
        <f t="shared" si="2"/>
        <v>2859000</v>
      </c>
      <c r="N34" s="245"/>
      <c r="O34" s="245"/>
      <c r="P34" s="245"/>
      <c r="Q34" s="187" t="s">
        <v>213</v>
      </c>
    </row>
    <row r="35" spans="1:17" s="102" customFormat="1" x14ac:dyDescent="0.2">
      <c r="A35" s="179" t="s">
        <v>214</v>
      </c>
      <c r="B35" s="178">
        <v>2</v>
      </c>
      <c r="C35" s="237">
        <f t="shared" si="0"/>
        <v>1276213.75</v>
      </c>
      <c r="D35" s="233">
        <v>73490</v>
      </c>
      <c r="E35" s="193">
        <v>40724</v>
      </c>
      <c r="F35" s="193">
        <v>40940</v>
      </c>
      <c r="G35" s="233">
        <v>1890456</v>
      </c>
      <c r="H35" s="192" t="s">
        <v>152</v>
      </c>
      <c r="I35" s="184" t="s">
        <v>148</v>
      </c>
      <c r="J35" s="186">
        <f>+IF(I35="West",(+VLOOKUP(E35,'Weekly OPIS Averages'!$B$15:$J$323,9,FALSE)),(+VLOOKUP(E35,'Weekly OPIS Averages'!$M$15:$U$323,9,FALSE)))</f>
        <v>3.3966954423529412</v>
      </c>
      <c r="K35" s="233">
        <v>1250809.75</v>
      </c>
      <c r="L35" s="233">
        <v>25404</v>
      </c>
      <c r="M35" s="240">
        <f t="shared" si="2"/>
        <v>1276213.75</v>
      </c>
      <c r="N35" s="245"/>
      <c r="O35" s="245"/>
      <c r="P35" s="245">
        <v>44774</v>
      </c>
      <c r="Q35" s="180" t="s">
        <v>215</v>
      </c>
    </row>
    <row r="36" spans="1:17" s="102" customFormat="1" x14ac:dyDescent="0.2">
      <c r="A36" s="179" t="s">
        <v>216</v>
      </c>
      <c r="B36" s="178">
        <v>2</v>
      </c>
      <c r="C36" s="237">
        <f t="shared" si="0"/>
        <v>3893820</v>
      </c>
      <c r="D36" s="233">
        <v>153368.66</v>
      </c>
      <c r="E36" s="193">
        <v>44165</v>
      </c>
      <c r="F36" s="193">
        <v>44287</v>
      </c>
      <c r="G36" s="233">
        <v>3840738</v>
      </c>
      <c r="H36" s="192" t="s">
        <v>152</v>
      </c>
      <c r="I36" s="184" t="s">
        <v>148</v>
      </c>
      <c r="J36" s="186">
        <f>+IF(I36="West",(+VLOOKUP(E36,'Weekly OPIS Averages'!$B$15:$J$323,9,FALSE)),(+VLOOKUP(E36,'Weekly OPIS Averages'!$M$15:$U$323,9,FALSE)))</f>
        <v>2.7761666666666667</v>
      </c>
      <c r="K36" s="233">
        <v>3893820</v>
      </c>
      <c r="L36" s="233"/>
      <c r="M36" s="240">
        <f t="shared" si="2"/>
        <v>3893820</v>
      </c>
      <c r="N36" s="245"/>
      <c r="O36" s="245"/>
      <c r="P36" s="245">
        <v>44774</v>
      </c>
      <c r="Q36" s="180" t="s">
        <v>217</v>
      </c>
    </row>
    <row r="37" spans="1:17" x14ac:dyDescent="0.2">
      <c r="A37" s="175" t="s">
        <v>218</v>
      </c>
      <c r="B37" s="178">
        <v>1</v>
      </c>
      <c r="C37" s="237">
        <f t="shared" si="0"/>
        <v>5153326</v>
      </c>
      <c r="D37" s="233">
        <v>160372</v>
      </c>
      <c r="E37" s="193">
        <v>43861</v>
      </c>
      <c r="F37" s="193">
        <v>43862</v>
      </c>
      <c r="G37" s="233">
        <v>5338829</v>
      </c>
      <c r="H37" s="192" t="s">
        <v>152</v>
      </c>
      <c r="I37" s="184" t="s">
        <v>153</v>
      </c>
      <c r="J37" s="186">
        <f>+IF(I37="West",(+VLOOKUP(E37,'Weekly OPIS Averages'!$B$15:$J$323,9,FALSE)),(+VLOOKUP(E37,'Weekly OPIS Averages'!$M$15:$U$323,9,FALSE)))</f>
        <v>3.2406666666666664</v>
      </c>
      <c r="K37" s="233">
        <v>5103326</v>
      </c>
      <c r="L37" s="233">
        <v>50000</v>
      </c>
      <c r="M37" s="240">
        <f t="shared" si="2"/>
        <v>5153326</v>
      </c>
      <c r="N37" s="245"/>
      <c r="O37" s="245"/>
      <c r="P37" s="245">
        <v>44774</v>
      </c>
      <c r="Q37" s="187" t="s">
        <v>219</v>
      </c>
    </row>
    <row r="38" spans="1:17" ht="30" x14ac:dyDescent="0.2">
      <c r="A38" s="176" t="s">
        <v>220</v>
      </c>
      <c r="B38" s="178">
        <v>3</v>
      </c>
      <c r="C38" s="237">
        <f t="shared" si="0"/>
        <v>12298416</v>
      </c>
      <c r="D38" s="233">
        <f>D18</f>
        <v>130678</v>
      </c>
      <c r="E38" s="193">
        <f>E18</f>
        <v>44561</v>
      </c>
      <c r="F38" s="193">
        <f>F18</f>
        <v>44635</v>
      </c>
      <c r="G38" s="249">
        <v>3116070.34</v>
      </c>
      <c r="H38" s="192" t="s">
        <v>173</v>
      </c>
      <c r="I38" s="184" t="s">
        <v>148</v>
      </c>
      <c r="J38" s="186">
        <f>+IF(I38="West",(+VLOOKUP(E38,'Weekly OPIS Averages'!$B$15:$J$323,9,FALSE)),(+VLOOKUP(E38,'Weekly OPIS Averages'!$M$15:$U$323,9,FALSE)))</f>
        <v>3.4773333333333336</v>
      </c>
      <c r="K38" s="233">
        <f>K18</f>
        <v>12298416</v>
      </c>
      <c r="L38" s="233"/>
      <c r="M38" s="240">
        <f t="shared" si="2"/>
        <v>12298416</v>
      </c>
      <c r="N38" s="245"/>
      <c r="O38" s="245"/>
      <c r="P38" s="245"/>
      <c r="Q38" s="187" t="s">
        <v>221</v>
      </c>
    </row>
    <row r="39" spans="1:17" x14ac:dyDescent="0.2">
      <c r="A39" s="176" t="s">
        <v>222</v>
      </c>
      <c r="B39" s="178">
        <v>3</v>
      </c>
      <c r="C39" s="237">
        <f t="shared" si="0"/>
        <v>7117694</v>
      </c>
      <c r="D39" s="233">
        <v>108401</v>
      </c>
      <c r="E39" s="193">
        <v>44255</v>
      </c>
      <c r="F39" s="193">
        <v>44348</v>
      </c>
      <c r="G39" s="249">
        <v>6265577.25</v>
      </c>
      <c r="H39" s="192" t="s">
        <v>152</v>
      </c>
      <c r="I39" s="184" t="s">
        <v>148</v>
      </c>
      <c r="J39" s="186">
        <f>+IF(I39="West",(+VLOOKUP(E39,'Weekly OPIS Averages'!$B$15:$J$323,9,FALSE)),(+VLOOKUP(E39,'Weekly OPIS Averages'!$M$15:$U$323,9,FALSE)))</f>
        <v>2.6812499999999999</v>
      </c>
      <c r="K39" s="233">
        <v>7117694</v>
      </c>
      <c r="L39" s="233"/>
      <c r="M39" s="240">
        <f t="shared" si="2"/>
        <v>7117694</v>
      </c>
      <c r="N39" s="245"/>
      <c r="O39" s="245"/>
      <c r="P39" s="245"/>
      <c r="Q39" s="187" t="s">
        <v>223</v>
      </c>
    </row>
    <row r="40" spans="1:17" s="102" customFormat="1" x14ac:dyDescent="0.2">
      <c r="A40" s="176" t="s">
        <v>224</v>
      </c>
      <c r="B40" s="178">
        <v>3</v>
      </c>
      <c r="C40" s="237">
        <f t="shared" si="0"/>
        <v>12673605</v>
      </c>
      <c r="D40" s="233">
        <v>689586</v>
      </c>
      <c r="E40" s="193">
        <v>44377</v>
      </c>
      <c r="F40" s="193">
        <v>44440</v>
      </c>
      <c r="G40" s="249">
        <v>12237476.470000001</v>
      </c>
      <c r="H40" s="192" t="s">
        <v>152</v>
      </c>
      <c r="I40" s="184" t="s">
        <v>148</v>
      </c>
      <c r="J40" s="186">
        <f>+IF(I40="West",(+VLOOKUP(E40,'Weekly OPIS Averages'!$B$15:$J$323,9,FALSE)),(+VLOOKUP(E40,'Weekly OPIS Averages'!$M$15:$U$323,9,FALSE)))</f>
        <v>2.8965000000000001</v>
      </c>
      <c r="K40" s="233">
        <v>12624805</v>
      </c>
      <c r="L40" s="233">
        <v>48800</v>
      </c>
      <c r="M40" s="240">
        <f t="shared" si="2"/>
        <v>12673605</v>
      </c>
      <c r="N40" s="245"/>
      <c r="O40" s="245"/>
      <c r="P40" s="245"/>
      <c r="Q40" s="187" t="s">
        <v>225</v>
      </c>
    </row>
    <row r="41" spans="1:17" s="102" customFormat="1" ht="30" x14ac:dyDescent="0.2">
      <c r="A41" s="176" t="s">
        <v>226</v>
      </c>
      <c r="B41" s="178">
        <v>3</v>
      </c>
      <c r="C41" s="237">
        <f t="shared" si="0"/>
        <v>3266976</v>
      </c>
      <c r="D41" s="233">
        <v>233618</v>
      </c>
      <c r="E41" s="193">
        <v>44561</v>
      </c>
      <c r="F41" s="193">
        <v>44652</v>
      </c>
      <c r="G41" s="249"/>
      <c r="H41" s="192"/>
      <c r="I41" s="184" t="s">
        <v>148</v>
      </c>
      <c r="J41" s="186">
        <f>+IF(I41="West",(+VLOOKUP(E41,'Weekly OPIS Averages'!$B$15:$J$323,9,FALSE)),(+VLOOKUP(E41,'Weekly OPIS Averages'!$M$15:$U$323,9,FALSE)))</f>
        <v>3.4773333333333336</v>
      </c>
      <c r="K41" s="233">
        <v>3266976</v>
      </c>
      <c r="L41" s="233"/>
      <c r="M41" s="240">
        <f t="shared" si="2"/>
        <v>3266976</v>
      </c>
      <c r="N41" s="245">
        <v>44774</v>
      </c>
      <c r="O41" s="245"/>
      <c r="P41" s="245"/>
      <c r="Q41" s="187" t="s">
        <v>227</v>
      </c>
    </row>
    <row r="42" spans="1:17" x14ac:dyDescent="0.2">
      <c r="A42" s="176" t="s">
        <v>228</v>
      </c>
      <c r="B42" s="178">
        <v>3</v>
      </c>
      <c r="C42" s="237">
        <f t="shared" si="0"/>
        <v>2359894</v>
      </c>
      <c r="D42" s="233">
        <v>241803</v>
      </c>
      <c r="E42" s="193">
        <v>44651</v>
      </c>
      <c r="F42" s="193">
        <v>44652</v>
      </c>
      <c r="G42" s="249">
        <v>2108350.7000000002</v>
      </c>
      <c r="H42" s="192" t="s">
        <v>152</v>
      </c>
      <c r="I42" s="184" t="s">
        <v>148</v>
      </c>
      <c r="J42" s="186">
        <f>+IF(I42="West",(+VLOOKUP(E42,'Weekly OPIS Averages'!$B$15:$J$323,9,FALSE)),(+VLOOKUP(E42,'Weekly OPIS Averages'!$M$15:$U$323,9,FALSE)))</f>
        <v>3.8619166666666671</v>
      </c>
      <c r="K42" s="233">
        <v>2359894</v>
      </c>
      <c r="L42" s="233"/>
      <c r="M42" s="240">
        <f t="shared" si="2"/>
        <v>2359894</v>
      </c>
      <c r="N42" s="245"/>
      <c r="O42" s="245"/>
      <c r="P42" s="245"/>
      <c r="Q42" s="187" t="s">
        <v>229</v>
      </c>
    </row>
    <row r="43" spans="1:17" ht="30" x14ac:dyDescent="0.2">
      <c r="A43" s="179" t="s">
        <v>230</v>
      </c>
      <c r="B43" s="178">
        <v>1</v>
      </c>
      <c r="C43" s="237">
        <f t="shared" si="0"/>
        <v>42000</v>
      </c>
      <c r="D43" s="233">
        <v>89778</v>
      </c>
      <c r="E43" s="193">
        <v>39263</v>
      </c>
      <c r="F43" s="193">
        <v>39264</v>
      </c>
      <c r="G43" s="233">
        <v>1913791</v>
      </c>
      <c r="H43" s="192" t="s">
        <v>173</v>
      </c>
      <c r="I43" s="184" t="s">
        <v>153</v>
      </c>
      <c r="J43" s="186">
        <f>+IF(I43="West",(+VLOOKUP(E43,'Weekly OPIS Averages'!$B$15:$J$323,9,FALSE)),(+VLOOKUP(E43,'Weekly OPIS Averages'!$M$15:$U$323,9,FALSE)))</f>
        <v>2.8947459219362748</v>
      </c>
      <c r="K43" s="233">
        <v>42000</v>
      </c>
      <c r="L43" s="233"/>
      <c r="M43" s="240">
        <f t="shared" si="2"/>
        <v>42000</v>
      </c>
      <c r="N43" s="245"/>
      <c r="O43" s="245"/>
      <c r="P43" s="245"/>
      <c r="Q43" s="180" t="s">
        <v>231</v>
      </c>
    </row>
    <row r="44" spans="1:17" s="163" customFormat="1" ht="15.75" x14ac:dyDescent="0.25">
      <c r="A44" s="176" t="s">
        <v>232</v>
      </c>
      <c r="B44" s="191">
        <v>2</v>
      </c>
      <c r="C44" s="237">
        <f t="shared" si="0"/>
        <v>19301924</v>
      </c>
      <c r="D44" s="233">
        <v>262892</v>
      </c>
      <c r="E44" s="193">
        <v>44196</v>
      </c>
      <c r="F44" s="193">
        <v>44531</v>
      </c>
      <c r="G44" s="233">
        <v>19829087.879999999</v>
      </c>
      <c r="H44" s="192" t="s">
        <v>152</v>
      </c>
      <c r="I44" s="184" t="s">
        <v>148</v>
      </c>
      <c r="J44" s="186">
        <f>+IF(I44="West",(+VLOOKUP(E44,'Weekly OPIS Averages'!$B$15:$J$323,9,FALSE)),(+VLOOKUP(E44,'Weekly OPIS Averages'!$M$15:$U$323,9,FALSE)))</f>
        <v>2.7304166666666667</v>
      </c>
      <c r="K44" s="233">
        <v>19301924</v>
      </c>
      <c r="L44" s="233"/>
      <c r="M44" s="240">
        <f t="shared" si="2"/>
        <v>19301924</v>
      </c>
      <c r="N44" s="245"/>
      <c r="O44" s="245"/>
      <c r="P44" s="245">
        <v>44774</v>
      </c>
      <c r="Q44" s="187" t="s">
        <v>233</v>
      </c>
    </row>
    <row r="45" spans="1:17" s="102" customFormat="1" x14ac:dyDescent="0.2">
      <c r="A45" s="179" t="s">
        <v>234</v>
      </c>
      <c r="B45" s="178">
        <v>2</v>
      </c>
      <c r="C45" s="237">
        <f t="shared" si="0"/>
        <v>348739</v>
      </c>
      <c r="D45" s="233">
        <v>39213.217038952171</v>
      </c>
      <c r="E45" s="193">
        <v>40298</v>
      </c>
      <c r="F45" s="193">
        <v>40360</v>
      </c>
      <c r="G45" s="233">
        <v>2661946</v>
      </c>
      <c r="H45" s="192" t="s">
        <v>152</v>
      </c>
      <c r="I45" s="184" t="s">
        <v>148</v>
      </c>
      <c r="J45" s="186">
        <f>+IF(I45="West",(+VLOOKUP(E45,'Weekly OPIS Averages'!$B$15:$J$323,9,FALSE)),(+VLOOKUP(E45,'Weekly OPIS Averages'!$M$15:$U$323,9,FALSE)))</f>
        <v>2.6492214423529412</v>
      </c>
      <c r="K45" s="233">
        <v>225239</v>
      </c>
      <c r="L45" s="233">
        <v>123500</v>
      </c>
      <c r="M45" s="240">
        <f t="shared" si="2"/>
        <v>348739</v>
      </c>
      <c r="N45" s="245"/>
      <c r="O45" s="245"/>
      <c r="P45" s="245">
        <v>44774</v>
      </c>
      <c r="Q45" s="180" t="s">
        <v>235</v>
      </c>
    </row>
    <row r="46" spans="1:17" s="102" customFormat="1" x14ac:dyDescent="0.2">
      <c r="A46" s="179" t="s">
        <v>236</v>
      </c>
      <c r="B46" s="178">
        <v>1</v>
      </c>
      <c r="C46" s="237">
        <f t="shared" si="0"/>
        <v>0</v>
      </c>
      <c r="D46" s="233"/>
      <c r="E46" s="193">
        <v>39629</v>
      </c>
      <c r="F46" s="193">
        <v>39661</v>
      </c>
      <c r="G46" s="233">
        <v>348244.68</v>
      </c>
      <c r="H46" s="192" t="s">
        <v>152</v>
      </c>
      <c r="I46" s="184" t="s">
        <v>153</v>
      </c>
      <c r="J46" s="186">
        <f>+IF(I46="West",(+VLOOKUP(E46,'Weekly OPIS Averages'!$B$15:$J$323,9,FALSE)),(+VLOOKUP(E46,'Weekly OPIS Averages'!$M$15:$U$323,9,FALSE)))</f>
        <v>3.6408574985294115</v>
      </c>
      <c r="K46" s="233"/>
      <c r="L46" s="233"/>
      <c r="M46" s="240">
        <f t="shared" si="2"/>
        <v>0</v>
      </c>
      <c r="N46" s="245"/>
      <c r="O46" s="245"/>
      <c r="P46" s="245">
        <v>44774</v>
      </c>
      <c r="Q46" s="180" t="s">
        <v>237</v>
      </c>
    </row>
    <row r="47" spans="1:17" s="102" customFormat="1" ht="30" x14ac:dyDescent="0.2">
      <c r="A47" s="176" t="s">
        <v>238</v>
      </c>
      <c r="B47" s="178">
        <v>3</v>
      </c>
      <c r="C47" s="237">
        <f t="shared" si="0"/>
        <v>22503877</v>
      </c>
      <c r="D47" s="233">
        <v>501275</v>
      </c>
      <c r="E47" s="193">
        <v>44255</v>
      </c>
      <c r="F47" s="193">
        <v>44348</v>
      </c>
      <c r="G47" s="233">
        <v>23378853.510000002</v>
      </c>
      <c r="H47" s="192" t="s">
        <v>152</v>
      </c>
      <c r="I47" s="184" t="s">
        <v>148</v>
      </c>
      <c r="J47" s="186">
        <f>+IF(I47="West",(+VLOOKUP(E47,'Weekly OPIS Averages'!$B$15:$J$323,9,FALSE)),(+VLOOKUP(E47,'Weekly OPIS Averages'!$M$15:$U$323,9,FALSE)))</f>
        <v>2.6812499999999999</v>
      </c>
      <c r="K47" s="233">
        <v>22503877</v>
      </c>
      <c r="L47" s="233"/>
      <c r="M47" s="240">
        <f t="shared" si="2"/>
        <v>22503877</v>
      </c>
      <c r="N47" s="245"/>
      <c r="O47" s="245"/>
      <c r="P47" s="245">
        <v>44774</v>
      </c>
      <c r="Q47" s="187" t="s">
        <v>239</v>
      </c>
    </row>
    <row r="48" spans="1:17" s="102" customFormat="1" x14ac:dyDescent="0.2">
      <c r="A48" s="176" t="s">
        <v>240</v>
      </c>
      <c r="B48" s="178">
        <v>2</v>
      </c>
      <c r="C48" s="237">
        <f t="shared" si="0"/>
        <v>1726835</v>
      </c>
      <c r="D48" s="233">
        <v>46857.36</v>
      </c>
      <c r="E48" s="193">
        <v>44681</v>
      </c>
      <c r="F48" s="193">
        <v>44743</v>
      </c>
      <c r="G48" s="233">
        <v>1741090</v>
      </c>
      <c r="H48" s="192" t="s">
        <v>152</v>
      </c>
      <c r="I48" s="184" t="s">
        <v>148</v>
      </c>
      <c r="J48" s="186">
        <f>+IF(I48="West",(+VLOOKUP(E48,'Weekly OPIS Averages'!$B$15:$J$323,9,FALSE)),(+VLOOKUP(E48,'Weekly OPIS Averages'!$M$15:$U$323,9,FALSE)))</f>
        <v>4.0320833333333335</v>
      </c>
      <c r="K48" s="233">
        <v>1726835</v>
      </c>
      <c r="L48" s="233"/>
      <c r="M48" s="240">
        <f t="shared" si="2"/>
        <v>1726835</v>
      </c>
      <c r="N48" s="245">
        <v>44774</v>
      </c>
      <c r="O48" s="245"/>
      <c r="P48" s="245">
        <v>44774</v>
      </c>
      <c r="Q48" s="187" t="s">
        <v>241</v>
      </c>
    </row>
    <row r="49" spans="1:17" ht="30" x14ac:dyDescent="0.2">
      <c r="A49" s="176" t="s">
        <v>242</v>
      </c>
      <c r="B49" s="178">
        <v>1</v>
      </c>
      <c r="C49" s="237">
        <f t="shared" si="0"/>
        <v>600452</v>
      </c>
      <c r="D49" s="233">
        <v>26055</v>
      </c>
      <c r="E49" s="193">
        <v>43830</v>
      </c>
      <c r="F49" s="193">
        <v>44038</v>
      </c>
      <c r="G49" s="233">
        <v>431772</v>
      </c>
      <c r="H49" s="192" t="s">
        <v>152</v>
      </c>
      <c r="I49" s="184" t="s">
        <v>148</v>
      </c>
      <c r="J49" s="186">
        <f>+IF(I49="West",(+VLOOKUP(E49,'Weekly OPIS Averages'!$B$15:$J$323,9,FALSE)),(+VLOOKUP(E49,'Weekly OPIS Averages'!$M$15:$U$323,9,FALSE)))</f>
        <v>3.2326666666666668</v>
      </c>
      <c r="K49" s="233">
        <v>600452</v>
      </c>
      <c r="L49" s="233"/>
      <c r="M49" s="240">
        <f t="shared" si="2"/>
        <v>600452</v>
      </c>
      <c r="N49" s="245"/>
      <c r="O49" s="245"/>
      <c r="P49" s="245">
        <v>44774</v>
      </c>
      <c r="Q49" s="187" t="s">
        <v>243</v>
      </c>
    </row>
    <row r="50" spans="1:17" x14ac:dyDescent="0.2">
      <c r="A50" s="179" t="s">
        <v>244</v>
      </c>
      <c r="B50" s="178"/>
      <c r="C50" s="237">
        <f t="shared" si="0"/>
        <v>0</v>
      </c>
      <c r="D50" s="233"/>
      <c r="E50" s="193"/>
      <c r="F50" s="193"/>
      <c r="G50" s="233"/>
      <c r="H50" s="192" t="s">
        <v>173</v>
      </c>
      <c r="I50" s="184"/>
      <c r="J50" s="186"/>
      <c r="K50" s="233"/>
      <c r="L50" s="233"/>
      <c r="M50" s="240">
        <f t="shared" si="2"/>
        <v>0</v>
      </c>
      <c r="N50" s="245"/>
      <c r="O50" s="245"/>
      <c r="P50" s="245"/>
      <c r="Q50" s="180" t="s">
        <v>178</v>
      </c>
    </row>
    <row r="51" spans="1:17" x14ac:dyDescent="0.2">
      <c r="A51" s="179" t="s">
        <v>245</v>
      </c>
      <c r="B51" s="178">
        <v>3</v>
      </c>
      <c r="C51" s="237">
        <f t="shared" si="0"/>
        <v>0</v>
      </c>
      <c r="D51" s="233"/>
      <c r="E51" s="193">
        <v>39813</v>
      </c>
      <c r="F51" s="193" t="s">
        <v>246</v>
      </c>
      <c r="G51" s="233">
        <v>117262</v>
      </c>
      <c r="H51" s="192" t="s">
        <v>152</v>
      </c>
      <c r="I51" s="184" t="s">
        <v>153</v>
      </c>
      <c r="J51" s="186">
        <f>+IF(I51="West",(+VLOOKUP(E51,'Weekly OPIS Averages'!$B$15:$J$323,9,FALSE)),(+VLOOKUP(E51,'Weekly OPIS Averages'!$M$15:$U$323,9,FALSE)))</f>
        <v>3.7861668672794111</v>
      </c>
      <c r="K51" s="233"/>
      <c r="L51" s="233"/>
      <c r="M51" s="240">
        <f t="shared" si="2"/>
        <v>0</v>
      </c>
      <c r="N51" s="245"/>
      <c r="O51" s="245"/>
      <c r="P51" s="245">
        <v>44774</v>
      </c>
      <c r="Q51" s="180" t="s">
        <v>178</v>
      </c>
    </row>
    <row r="52" spans="1:17" ht="30" x14ac:dyDescent="0.2">
      <c r="A52" s="179" t="s">
        <v>247</v>
      </c>
      <c r="B52" s="178">
        <v>1</v>
      </c>
      <c r="C52" s="237">
        <f t="shared" si="0"/>
        <v>0</v>
      </c>
      <c r="D52" s="233">
        <v>62345</v>
      </c>
      <c r="E52" s="193">
        <v>38868</v>
      </c>
      <c r="F52" s="193"/>
      <c r="G52" s="233">
        <v>86076.4</v>
      </c>
      <c r="H52" s="192" t="s">
        <v>152</v>
      </c>
      <c r="I52" s="184" t="s">
        <v>153</v>
      </c>
      <c r="J52" s="186">
        <f>+IF(I52="West",(+VLOOKUP(E52,'Weekly OPIS Averages'!$B$15:$J$323,9,FALSE)),(+VLOOKUP(E52,'Weekly OPIS Averages'!$M$15:$U$323,9,FALSE)))</f>
        <v>2.7332187500000003</v>
      </c>
      <c r="K52" s="233"/>
      <c r="L52" s="233"/>
      <c r="M52" s="240">
        <f t="shared" si="2"/>
        <v>0</v>
      </c>
      <c r="N52" s="245"/>
      <c r="O52" s="245"/>
      <c r="P52" s="245">
        <v>44774</v>
      </c>
      <c r="Q52" s="180" t="s">
        <v>178</v>
      </c>
    </row>
    <row r="53" spans="1:17" s="101" customFormat="1" x14ac:dyDescent="0.2">
      <c r="A53" s="176" t="s">
        <v>248</v>
      </c>
      <c r="B53" s="178">
        <v>2</v>
      </c>
      <c r="C53" s="237">
        <f t="shared" si="0"/>
        <v>5966020</v>
      </c>
      <c r="D53" s="233">
        <v>248251</v>
      </c>
      <c r="E53" s="193">
        <v>44651</v>
      </c>
      <c r="F53" s="193">
        <v>44682</v>
      </c>
      <c r="G53" s="249">
        <v>5125482</v>
      </c>
      <c r="H53" s="192" t="s">
        <v>152</v>
      </c>
      <c r="I53" s="184" t="s">
        <v>153</v>
      </c>
      <c r="J53" s="186">
        <f>+IF(I53="West",(+VLOOKUP(E53,'Weekly OPIS Averages'!$B$15:$J$323,9,FALSE)),(+VLOOKUP(E53,'Weekly OPIS Averages'!$M$15:$U$323,9,FALSE)))</f>
        <v>3.8619166666666671</v>
      </c>
      <c r="K53" s="233">
        <v>5966020</v>
      </c>
      <c r="L53" s="233"/>
      <c r="M53" s="240">
        <f t="shared" si="2"/>
        <v>5966020</v>
      </c>
      <c r="N53" s="245"/>
      <c r="O53" s="245"/>
      <c r="P53" s="245"/>
      <c r="Q53" s="187" t="s">
        <v>249</v>
      </c>
    </row>
    <row r="54" spans="1:17" s="101" customFormat="1" x14ac:dyDescent="0.2">
      <c r="A54" s="177" t="s">
        <v>250</v>
      </c>
      <c r="B54" s="178">
        <v>2</v>
      </c>
      <c r="C54" s="237">
        <f t="shared" si="0"/>
        <v>3213130</v>
      </c>
      <c r="D54" s="233">
        <v>213222</v>
      </c>
      <c r="E54" s="193">
        <v>43190</v>
      </c>
      <c r="F54" s="193">
        <v>43313</v>
      </c>
      <c r="G54" s="249">
        <v>3756588</v>
      </c>
      <c r="H54" s="192" t="s">
        <v>152</v>
      </c>
      <c r="I54" s="184" t="s">
        <v>153</v>
      </c>
      <c r="J54" s="186">
        <f>+IF(I54="West",(+VLOOKUP(E54,'Weekly OPIS Averages'!$B$15:$J$323,9,FALSE)),(+VLOOKUP(E54,'Weekly OPIS Averages'!$M$15:$U$323,9,FALSE)))</f>
        <v>2.922166666666667</v>
      </c>
      <c r="K54" s="233">
        <v>3213130</v>
      </c>
      <c r="L54" s="233"/>
      <c r="M54" s="240">
        <f t="shared" si="2"/>
        <v>3213130</v>
      </c>
      <c r="N54" s="245"/>
      <c r="O54" s="245"/>
      <c r="P54" s="245"/>
      <c r="Q54" s="187"/>
    </row>
    <row r="55" spans="1:17" s="101" customFormat="1" x14ac:dyDescent="0.2">
      <c r="A55" s="176" t="s">
        <v>251</v>
      </c>
      <c r="B55" s="178">
        <v>2</v>
      </c>
      <c r="C55" s="237">
        <f t="shared" si="0"/>
        <v>384996</v>
      </c>
      <c r="D55" s="233">
        <v>14573</v>
      </c>
      <c r="E55" s="193">
        <v>44196</v>
      </c>
      <c r="F55" s="193">
        <v>44348</v>
      </c>
      <c r="G55" s="249">
        <v>296273</v>
      </c>
      <c r="H55" s="192" t="s">
        <v>152</v>
      </c>
      <c r="I55" s="184" t="s">
        <v>153</v>
      </c>
      <c r="J55" s="186">
        <f>+IF(I55="West",(+VLOOKUP(E55,'Weekly OPIS Averages'!$B$15:$J$323,9,FALSE)),(+VLOOKUP(E55,'Weekly OPIS Averages'!$M$15:$U$323,9,FALSE)))</f>
        <v>2.7304166666666667</v>
      </c>
      <c r="K55" s="233">
        <v>384996</v>
      </c>
      <c r="L55" s="233"/>
      <c r="M55" s="240">
        <f t="shared" si="2"/>
        <v>384996</v>
      </c>
      <c r="N55" s="245"/>
      <c r="O55" s="245"/>
      <c r="P55" s="245"/>
      <c r="Q55" s="187" t="s">
        <v>252</v>
      </c>
    </row>
    <row r="56" spans="1:17" s="101" customFormat="1" x14ac:dyDescent="0.2">
      <c r="A56" s="177" t="s">
        <v>253</v>
      </c>
      <c r="B56" s="178"/>
      <c r="C56" s="237">
        <f t="shared" si="0"/>
        <v>0</v>
      </c>
      <c r="D56" s="233"/>
      <c r="E56" s="193"/>
      <c r="F56" s="193"/>
      <c r="G56" s="249">
        <v>357977</v>
      </c>
      <c r="H56" s="192"/>
      <c r="I56" s="184"/>
      <c r="J56" s="186"/>
      <c r="K56" s="233"/>
      <c r="L56" s="233"/>
      <c r="M56" s="240">
        <f t="shared" si="2"/>
        <v>0</v>
      </c>
      <c r="N56" s="245"/>
      <c r="O56" s="245"/>
      <c r="P56" s="245"/>
      <c r="Q56" s="187" t="s">
        <v>254</v>
      </c>
    </row>
    <row r="57" spans="1:17" s="102" customFormat="1" x14ac:dyDescent="0.2">
      <c r="A57" s="179" t="s">
        <v>255</v>
      </c>
      <c r="B57" s="178">
        <v>2</v>
      </c>
      <c r="C57" s="237">
        <f t="shared" si="0"/>
        <v>0</v>
      </c>
      <c r="D57" s="233"/>
      <c r="E57" s="193">
        <v>38352</v>
      </c>
      <c r="F57" s="193">
        <v>34213</v>
      </c>
      <c r="G57" s="233">
        <v>0</v>
      </c>
      <c r="H57" s="192" t="s">
        <v>152</v>
      </c>
      <c r="I57" s="184" t="s">
        <v>148</v>
      </c>
      <c r="J57" s="186">
        <f>+IF(I57="West",(+VLOOKUP(E57,'Weekly OPIS Averages'!$B$15:$J$323,9,FALSE)),(+VLOOKUP(E57,'Weekly OPIS Averages'!$M$15:$U$323,9,FALSE)))</f>
        <v>1.8734162499999998</v>
      </c>
      <c r="K57" s="233"/>
      <c r="L57" s="233"/>
      <c r="M57" s="240">
        <f t="shared" si="2"/>
        <v>0</v>
      </c>
      <c r="N57" s="245"/>
      <c r="O57" s="245"/>
      <c r="P57" s="245">
        <v>44774</v>
      </c>
      <c r="Q57" s="180" t="s">
        <v>178</v>
      </c>
    </row>
    <row r="58" spans="1:17" s="102" customFormat="1" x14ac:dyDescent="0.2">
      <c r="A58" s="176" t="s">
        <v>256</v>
      </c>
      <c r="B58" s="178"/>
      <c r="C58" s="237">
        <f t="shared" si="0"/>
        <v>1068190</v>
      </c>
      <c r="D58" s="233">
        <v>55298</v>
      </c>
      <c r="E58" s="193">
        <v>44469</v>
      </c>
      <c r="F58" s="193">
        <v>43466</v>
      </c>
      <c r="G58" s="233"/>
      <c r="H58" s="192" t="s">
        <v>152</v>
      </c>
      <c r="I58" s="184" t="s">
        <v>148</v>
      </c>
      <c r="J58" s="186">
        <f>+IF(I58="West",(+VLOOKUP(E58,'Weekly OPIS Averages'!$B$15:$J$323,9,FALSE)),(+VLOOKUP(E58,'Weekly OPIS Averages'!$M$15:$U$323,9,FALSE)))</f>
        <v>3.1592499999999997</v>
      </c>
      <c r="K58" s="233">
        <v>1068190</v>
      </c>
      <c r="L58" s="233"/>
      <c r="M58" s="240">
        <f t="shared" si="2"/>
        <v>1068190</v>
      </c>
      <c r="N58" s="245"/>
      <c r="O58" s="245"/>
      <c r="P58" s="245"/>
      <c r="Q58" s="187" t="s">
        <v>257</v>
      </c>
    </row>
    <row r="59" spans="1:17" s="102" customFormat="1" ht="30" x14ac:dyDescent="0.2">
      <c r="A59" s="176" t="s">
        <v>258</v>
      </c>
      <c r="B59" s="178">
        <v>2</v>
      </c>
      <c r="C59" s="237">
        <f t="shared" si="0"/>
        <v>20995040</v>
      </c>
      <c r="D59" s="233">
        <v>1779754</v>
      </c>
      <c r="E59" s="193">
        <v>43069</v>
      </c>
      <c r="F59" s="193">
        <v>43101</v>
      </c>
      <c r="G59" s="233">
        <v>25353777</v>
      </c>
      <c r="H59" s="192" t="s">
        <v>152</v>
      </c>
      <c r="I59" s="184" t="s">
        <v>148</v>
      </c>
      <c r="J59" s="186">
        <f>+IF(I59="West",(+VLOOKUP(E59,'Weekly OPIS Averages'!$B$15:$J$323,9,FALSE)),(+VLOOKUP(E59,'Weekly OPIS Averages'!$M$15:$U$323,9,FALSE)))</f>
        <v>2.8068333333333335</v>
      </c>
      <c r="K59" s="233">
        <v>20995040</v>
      </c>
      <c r="L59" s="233"/>
      <c r="M59" s="240">
        <f t="shared" si="2"/>
        <v>20995040</v>
      </c>
      <c r="N59" s="245"/>
      <c r="O59" s="245"/>
      <c r="P59" s="245">
        <v>44774</v>
      </c>
      <c r="Q59" s="187" t="s">
        <v>259</v>
      </c>
    </row>
    <row r="60" spans="1:17" s="102" customFormat="1" ht="30" x14ac:dyDescent="0.2">
      <c r="A60" s="179" t="s">
        <v>260</v>
      </c>
      <c r="B60" s="178">
        <v>2</v>
      </c>
      <c r="C60" s="237"/>
      <c r="D60" s="233"/>
      <c r="E60" s="193"/>
      <c r="F60" s="193"/>
      <c r="G60" s="233">
        <v>19059</v>
      </c>
      <c r="H60" s="192" t="s">
        <v>152</v>
      </c>
      <c r="I60" s="184"/>
      <c r="J60" s="186"/>
      <c r="K60" s="233"/>
      <c r="L60" s="233"/>
      <c r="M60" s="240"/>
      <c r="N60" s="245"/>
      <c r="O60" s="245"/>
      <c r="P60" s="245">
        <v>44774</v>
      </c>
      <c r="Q60" s="185" t="s">
        <v>261</v>
      </c>
    </row>
    <row r="61" spans="1:17" s="102" customFormat="1" x14ac:dyDescent="0.2">
      <c r="A61" s="176" t="s">
        <v>262</v>
      </c>
      <c r="B61" s="178">
        <v>2</v>
      </c>
      <c r="C61" s="237">
        <f t="shared" si="0"/>
        <v>4804707</v>
      </c>
      <c r="D61" s="233">
        <v>248445</v>
      </c>
      <c r="E61" s="193">
        <v>43312</v>
      </c>
      <c r="F61" s="193">
        <v>43374</v>
      </c>
      <c r="G61" s="233">
        <v>5280724</v>
      </c>
      <c r="H61" s="192" t="s">
        <v>152</v>
      </c>
      <c r="I61" s="184" t="s">
        <v>148</v>
      </c>
      <c r="J61" s="186">
        <f>+IF(I61="West",(+VLOOKUP(E61,'Weekly OPIS Averages'!$B$15:$J$323,9,FALSE)),(+VLOOKUP(E61,'Weekly OPIS Averages'!$M$15:$U$323,9,FALSE)))</f>
        <v>3.1610833333333335</v>
      </c>
      <c r="K61" s="233">
        <v>4804707</v>
      </c>
      <c r="L61" s="233"/>
      <c r="M61" s="240">
        <f t="shared" si="2"/>
        <v>4804707</v>
      </c>
      <c r="N61" s="245"/>
      <c r="O61" s="245"/>
      <c r="P61" s="245">
        <v>44774</v>
      </c>
      <c r="Q61" s="214" t="s">
        <v>263</v>
      </c>
    </row>
    <row r="62" spans="1:17" x14ac:dyDescent="0.2">
      <c r="A62" s="176" t="s">
        <v>264</v>
      </c>
      <c r="B62" s="178">
        <v>3</v>
      </c>
      <c r="C62" s="237">
        <f t="shared" si="0"/>
        <v>16174456</v>
      </c>
      <c r="D62" s="233">
        <v>744674</v>
      </c>
      <c r="E62" s="193">
        <v>41243</v>
      </c>
      <c r="F62" s="193">
        <v>41306</v>
      </c>
      <c r="G62" s="250">
        <v>22234917</v>
      </c>
      <c r="H62" s="192" t="s">
        <v>152</v>
      </c>
      <c r="I62" s="184" t="s">
        <v>148</v>
      </c>
      <c r="J62" s="186">
        <f>+IF(I62="West",(+VLOOKUP(E62,'Weekly OPIS Averages'!$B$15:$J$323,9,FALSE)),(+VLOOKUP(E62,'Weekly OPIS Averages'!$M$15:$U$323,9,FALSE)))</f>
        <v>3.8695581156862744</v>
      </c>
      <c r="K62" s="233">
        <v>15894456</v>
      </c>
      <c r="L62" s="233">
        <v>280000</v>
      </c>
      <c r="M62" s="240">
        <f t="shared" si="2"/>
        <v>16174456</v>
      </c>
      <c r="N62" s="245"/>
      <c r="O62" s="245"/>
      <c r="P62" s="245"/>
      <c r="Q62" s="187" t="s">
        <v>265</v>
      </c>
    </row>
    <row r="63" spans="1:17" x14ac:dyDescent="0.2">
      <c r="A63" s="176" t="s">
        <v>266</v>
      </c>
      <c r="B63" s="178">
        <v>3</v>
      </c>
      <c r="C63" s="237">
        <f t="shared" si="0"/>
        <v>2995656</v>
      </c>
      <c r="D63" s="233">
        <v>340309</v>
      </c>
      <c r="E63" s="193">
        <v>41851</v>
      </c>
      <c r="F63" s="193">
        <v>41913</v>
      </c>
      <c r="G63" s="250">
        <v>4264732</v>
      </c>
      <c r="H63" s="192" t="s">
        <v>152</v>
      </c>
      <c r="I63" s="184" t="s">
        <v>148</v>
      </c>
      <c r="J63" s="186">
        <f>+IF(I63="West",(+VLOOKUP(E63,'Weekly OPIS Averages'!$B$15:$J$323,9,FALSE)),(+VLOOKUP(E63,'Weekly OPIS Averages'!$M$15:$U$323,9,FALSE)))</f>
        <v>3.6717118623529412</v>
      </c>
      <c r="K63" s="233">
        <v>2776656</v>
      </c>
      <c r="L63" s="233">
        <v>219000</v>
      </c>
      <c r="M63" s="240">
        <f t="shared" si="2"/>
        <v>2995656</v>
      </c>
      <c r="N63" s="245"/>
      <c r="O63" s="245">
        <v>44781</v>
      </c>
      <c r="P63" s="245"/>
      <c r="Q63" s="187" t="s">
        <v>267</v>
      </c>
    </row>
    <row r="64" spans="1:17" s="159" customFormat="1" ht="30" x14ac:dyDescent="0.2">
      <c r="A64" s="204" t="s">
        <v>3</v>
      </c>
      <c r="B64" s="178">
        <v>3</v>
      </c>
      <c r="C64" s="237">
        <f t="shared" si="0"/>
        <v>8195712</v>
      </c>
      <c r="D64" s="233">
        <v>439829</v>
      </c>
      <c r="E64" s="193">
        <v>43434</v>
      </c>
      <c r="F64" s="193">
        <v>43525</v>
      </c>
      <c r="G64" s="250">
        <v>8050853</v>
      </c>
      <c r="H64" s="192" t="s">
        <v>152</v>
      </c>
      <c r="I64" s="184" t="s">
        <v>153</v>
      </c>
      <c r="J64" s="186">
        <f>+IF(I64="West",(+VLOOKUP(E64,'Weekly OPIS Averages'!$B$15:$J$323,9,FALSE)),(+VLOOKUP(E64,'Weekly OPIS Averages'!$M$15:$U$323,9,FALSE)))</f>
        <v>3.3335833333333333</v>
      </c>
      <c r="K64" s="233">
        <v>8195712</v>
      </c>
      <c r="L64" s="233"/>
      <c r="M64" s="240">
        <f t="shared" si="2"/>
        <v>8195712</v>
      </c>
      <c r="N64" s="245">
        <v>44782</v>
      </c>
      <c r="O64" s="245"/>
      <c r="P64" s="245"/>
      <c r="Q64" s="189" t="s">
        <v>268</v>
      </c>
    </row>
    <row r="65" spans="1:17" s="158" customFormat="1" x14ac:dyDescent="0.2">
      <c r="A65" s="176" t="s">
        <v>269</v>
      </c>
      <c r="B65" s="178">
        <v>3</v>
      </c>
      <c r="C65" s="237">
        <f t="shared" si="0"/>
        <v>1810124</v>
      </c>
      <c r="D65" s="233">
        <v>98511</v>
      </c>
      <c r="E65" s="193">
        <v>40359</v>
      </c>
      <c r="F65" s="193">
        <v>40513</v>
      </c>
      <c r="G65" s="250">
        <v>2744571</v>
      </c>
      <c r="H65" s="192" t="s">
        <v>152</v>
      </c>
      <c r="I65" s="184" t="s">
        <v>153</v>
      </c>
      <c r="J65" s="186">
        <f>+IF(I65="West",(+VLOOKUP(E65,'Weekly OPIS Averages'!$B$15:$J$323,9,FALSE)),(+VLOOKUP(E65,'Weekly OPIS Averages'!$M$15:$U$323,9,FALSE)))</f>
        <v>2.8443660610294117</v>
      </c>
      <c r="K65" s="233">
        <v>1810124</v>
      </c>
      <c r="L65" s="233"/>
      <c r="M65" s="240">
        <f t="shared" si="2"/>
        <v>1810124</v>
      </c>
      <c r="N65" s="245"/>
      <c r="O65" s="245"/>
      <c r="P65" s="245"/>
      <c r="Q65" s="187" t="s">
        <v>270</v>
      </c>
    </row>
    <row r="66" spans="1:17" s="158" customFormat="1" ht="45" x14ac:dyDescent="0.2">
      <c r="A66" s="204" t="s">
        <v>271</v>
      </c>
      <c r="B66" s="178">
        <v>3</v>
      </c>
      <c r="C66" s="237">
        <f t="shared" si="0"/>
        <v>59098312.600000001</v>
      </c>
      <c r="D66" s="233">
        <v>2225515</v>
      </c>
      <c r="E66" s="193">
        <v>42247</v>
      </c>
      <c r="F66" s="193">
        <v>42248</v>
      </c>
      <c r="G66" s="250">
        <v>77986805</v>
      </c>
      <c r="H66" s="192" t="s">
        <v>152</v>
      </c>
      <c r="I66" s="184" t="s">
        <v>148</v>
      </c>
      <c r="J66" s="186">
        <f>+IF(I66="West",(+VLOOKUP(E66,'Weekly OPIS Averages'!$B$15:$J$323,9,FALSE)),(+VLOOKUP(E66,'Weekly OPIS Averages'!$M$15:$U$323,9,FALSE)))</f>
        <v>2.7648256023529409</v>
      </c>
      <c r="K66" s="233">
        <v>59098312.600000001</v>
      </c>
      <c r="L66" s="233"/>
      <c r="M66" s="240">
        <f t="shared" si="2"/>
        <v>59098312.600000001</v>
      </c>
      <c r="N66" s="245"/>
      <c r="O66" s="245"/>
      <c r="P66" s="245"/>
      <c r="Q66" s="189" t="s">
        <v>272</v>
      </c>
    </row>
    <row r="67" spans="1:17" s="159" customFormat="1" x14ac:dyDescent="0.2">
      <c r="A67" s="176" t="s">
        <v>273</v>
      </c>
      <c r="B67" s="178">
        <v>3</v>
      </c>
      <c r="C67" s="237">
        <f t="shared" si="0"/>
        <v>10025512</v>
      </c>
      <c r="D67" s="233">
        <v>655544.39</v>
      </c>
      <c r="E67" s="193">
        <v>43312</v>
      </c>
      <c r="F67" s="193">
        <v>43435</v>
      </c>
      <c r="G67" s="250">
        <v>11580765</v>
      </c>
      <c r="H67" s="192" t="s">
        <v>152</v>
      </c>
      <c r="I67" s="184" t="s">
        <v>148</v>
      </c>
      <c r="J67" s="186">
        <f>+IF(I67="West",(+VLOOKUP(E67,'Weekly OPIS Averages'!$B$15:$J$323,9,FALSE)),(+VLOOKUP(E67,'Weekly OPIS Averages'!$M$15:$U$323,9,FALSE)))</f>
        <v>3.1610833333333335</v>
      </c>
      <c r="K67" s="233">
        <v>9979512</v>
      </c>
      <c r="L67" s="233">
        <v>46000</v>
      </c>
      <c r="M67" s="240">
        <f t="shared" si="2"/>
        <v>10025512</v>
      </c>
      <c r="N67" s="245"/>
      <c r="O67" s="245"/>
      <c r="P67" s="245"/>
      <c r="Q67" s="187" t="s">
        <v>274</v>
      </c>
    </row>
    <row r="68" spans="1:17" s="159" customFormat="1" ht="30" x14ac:dyDescent="0.2">
      <c r="A68" s="176" t="s">
        <v>275</v>
      </c>
      <c r="B68" s="178">
        <v>3</v>
      </c>
      <c r="C68" s="237">
        <f t="shared" si="0"/>
        <v>14580117</v>
      </c>
      <c r="D68" s="233">
        <v>19729</v>
      </c>
      <c r="E68" s="193">
        <v>40329</v>
      </c>
      <c r="F68" s="193">
        <v>44256</v>
      </c>
      <c r="G68" s="250">
        <v>15348236</v>
      </c>
      <c r="H68" s="192" t="s">
        <v>152</v>
      </c>
      <c r="I68" s="184" t="s">
        <v>148</v>
      </c>
      <c r="J68" s="186">
        <f>+IF(I68="West",(+VLOOKUP(E68,'Weekly OPIS Averages'!$B$15:$J$323,9,FALSE)),(+VLOOKUP(E68,'Weekly OPIS Averages'!$M$15:$U$323,9,FALSE)))</f>
        <v>2.7021897423529411</v>
      </c>
      <c r="K68" s="233">
        <v>14580117</v>
      </c>
      <c r="L68" s="233"/>
      <c r="M68" s="240">
        <f t="shared" si="2"/>
        <v>14580117</v>
      </c>
      <c r="N68" s="245"/>
      <c r="O68" s="245"/>
      <c r="P68" s="245"/>
      <c r="Q68" s="187" t="s">
        <v>276</v>
      </c>
    </row>
    <row r="69" spans="1:17" s="159" customFormat="1" x14ac:dyDescent="0.2">
      <c r="A69" s="176" t="s">
        <v>277</v>
      </c>
      <c r="B69" s="178">
        <v>3</v>
      </c>
      <c r="C69" s="237">
        <f t="shared" ref="C69:C73" si="3">+M69</f>
        <v>12563224.15</v>
      </c>
      <c r="D69" s="233">
        <v>467375</v>
      </c>
      <c r="E69" s="193">
        <v>42035</v>
      </c>
      <c r="F69" s="193">
        <v>42157</v>
      </c>
      <c r="G69" s="250">
        <v>16347491</v>
      </c>
      <c r="H69" s="192" t="s">
        <v>152</v>
      </c>
      <c r="I69" s="184" t="s">
        <v>153</v>
      </c>
      <c r="J69" s="186">
        <f>+IF(I69="West",(+VLOOKUP(E69,'Weekly OPIS Averages'!$B$15:$J$323,9,FALSE)),(+VLOOKUP(E69,'Weekly OPIS Averages'!$M$15:$U$323,9,FALSE)))</f>
        <v>3.5647295422794119</v>
      </c>
      <c r="K69" s="233">
        <v>12498224.15</v>
      </c>
      <c r="L69" s="233">
        <v>65000</v>
      </c>
      <c r="M69" s="240">
        <f t="shared" si="2"/>
        <v>12563224.15</v>
      </c>
      <c r="N69" s="245"/>
      <c r="O69" s="245"/>
      <c r="P69" s="245"/>
      <c r="Q69" s="187" t="s">
        <v>278</v>
      </c>
    </row>
    <row r="70" spans="1:17" s="159" customFormat="1" x14ac:dyDescent="0.2">
      <c r="A70" s="176" t="s">
        <v>279</v>
      </c>
      <c r="B70" s="178"/>
      <c r="C70" s="237">
        <f t="shared" si="3"/>
        <v>3537623</v>
      </c>
      <c r="D70" s="233">
        <v>81851</v>
      </c>
      <c r="E70" s="193">
        <v>43465</v>
      </c>
      <c r="F70" s="193">
        <v>43647</v>
      </c>
      <c r="G70" s="250">
        <v>4964789</v>
      </c>
      <c r="H70" s="192" t="s">
        <v>152</v>
      </c>
      <c r="I70" s="184" t="s">
        <v>148</v>
      </c>
      <c r="J70" s="186">
        <f>+IF(I70="West",(+VLOOKUP(E70,'Weekly OPIS Averages'!$B$15:$J$323,9,FALSE)),(+VLOOKUP(E70,'Weekly OPIS Averages'!$M$15:$U$323,9,FALSE)))</f>
        <v>3.355166666666666</v>
      </c>
      <c r="K70" s="233">
        <v>3537623</v>
      </c>
      <c r="L70" s="233"/>
      <c r="M70" s="240">
        <f t="shared" si="2"/>
        <v>3537623</v>
      </c>
      <c r="N70" s="245"/>
      <c r="O70" s="245"/>
      <c r="P70" s="245"/>
      <c r="Q70" s="187" t="s">
        <v>280</v>
      </c>
    </row>
    <row r="71" spans="1:17" s="159" customFormat="1" ht="15.75" x14ac:dyDescent="0.2">
      <c r="A71" s="204" t="s">
        <v>281</v>
      </c>
      <c r="B71" s="178">
        <v>1</v>
      </c>
      <c r="C71" s="237">
        <f t="shared" si="3"/>
        <v>0</v>
      </c>
      <c r="D71" s="233"/>
      <c r="E71" s="193">
        <v>43555</v>
      </c>
      <c r="F71" s="193">
        <v>43556</v>
      </c>
      <c r="G71" s="233">
        <v>773012</v>
      </c>
      <c r="H71" s="192" t="s">
        <v>152</v>
      </c>
      <c r="I71" s="184" t="s">
        <v>148</v>
      </c>
      <c r="J71" s="186">
        <f>+IF(I71="West",(+VLOOKUP(E71,'Weekly OPIS Averages'!$B$15:$J$323,9,FALSE)),(+VLOOKUP(E71,'Weekly OPIS Averages'!$M$15:$U$323,9,FALSE)))</f>
        <v>3.3649999999999998</v>
      </c>
      <c r="K71" s="233"/>
      <c r="L71" s="233"/>
      <c r="M71" s="240">
        <f t="shared" si="2"/>
        <v>0</v>
      </c>
      <c r="N71" s="245"/>
      <c r="O71" s="245"/>
      <c r="P71" s="245">
        <v>44774</v>
      </c>
      <c r="Q71" s="190" t="s">
        <v>282</v>
      </c>
    </row>
    <row r="72" spans="1:17" s="158" customFormat="1" x14ac:dyDescent="0.2">
      <c r="A72" s="176" t="s">
        <v>283</v>
      </c>
      <c r="B72" s="178">
        <v>2</v>
      </c>
      <c r="C72" s="237">
        <f t="shared" si="3"/>
        <v>14572086</v>
      </c>
      <c r="D72" s="233">
        <v>744327</v>
      </c>
      <c r="E72" s="193">
        <v>44651</v>
      </c>
      <c r="F72" s="193">
        <v>44774</v>
      </c>
      <c r="G72" s="233">
        <v>13379343</v>
      </c>
      <c r="H72" s="192" t="s">
        <v>152</v>
      </c>
      <c r="I72" s="184" t="s">
        <v>153</v>
      </c>
      <c r="J72" s="186">
        <f>+IF(I72="West",(+VLOOKUP(E72,'Weekly OPIS Averages'!$B$15:$J$323,9,FALSE)),(+VLOOKUP(E72,'Weekly OPIS Averages'!$M$15:$U$323,9,FALSE)))</f>
        <v>3.8619166666666671</v>
      </c>
      <c r="K72" s="233">
        <v>14572086</v>
      </c>
      <c r="L72" s="233"/>
      <c r="M72" s="240">
        <f t="shared" si="2"/>
        <v>14572086</v>
      </c>
      <c r="N72" s="245"/>
      <c r="O72" s="245"/>
      <c r="P72" s="245">
        <v>44774</v>
      </c>
      <c r="Q72" s="187" t="s">
        <v>284</v>
      </c>
    </row>
    <row r="73" spans="1:17" s="102" customFormat="1" x14ac:dyDescent="0.2">
      <c r="A73" s="188" t="s">
        <v>285</v>
      </c>
      <c r="B73" s="231">
        <v>1</v>
      </c>
      <c r="C73" s="239">
        <f t="shared" si="3"/>
        <v>2389472</v>
      </c>
      <c r="D73" s="235">
        <v>88349.23</v>
      </c>
      <c r="E73" s="197">
        <v>43465</v>
      </c>
      <c r="F73" s="197">
        <v>43619</v>
      </c>
      <c r="G73" s="235">
        <v>2736902</v>
      </c>
      <c r="H73" s="196" t="s">
        <v>152</v>
      </c>
      <c r="I73" s="201" t="s">
        <v>153</v>
      </c>
      <c r="J73" s="202">
        <f>+IF(I73="West",(+VLOOKUP(E73,'Weekly OPIS Averages'!$B$15:$J$323,9,FALSE)),(+VLOOKUP(E73,'Weekly OPIS Averages'!$M$15:$U$323,9,FALSE)))</f>
        <v>3.355166666666666</v>
      </c>
      <c r="K73" s="235">
        <v>2389472</v>
      </c>
      <c r="L73" s="235"/>
      <c r="M73" s="241">
        <f t="shared" si="2"/>
        <v>2389472</v>
      </c>
      <c r="N73" s="246">
        <v>44775</v>
      </c>
      <c r="O73" s="246"/>
      <c r="P73" s="246">
        <v>44774</v>
      </c>
      <c r="Q73" s="215" t="s">
        <v>286</v>
      </c>
    </row>
    <row r="74" spans="1:17" x14ac:dyDescent="0.2">
      <c r="C74" s="157"/>
      <c r="M74" s="198"/>
    </row>
    <row r="75" spans="1:17" x14ac:dyDescent="0.2">
      <c r="C75" s="157"/>
      <c r="M75" s="198"/>
    </row>
    <row r="76" spans="1:17" ht="15.75" thickBot="1" x14ac:dyDescent="0.25">
      <c r="A76" s="156" t="s">
        <v>287</v>
      </c>
      <c r="B76" s="169"/>
      <c r="C76" s="157">
        <f t="shared" ref="C76" si="4">+M76</f>
        <v>469377558.5</v>
      </c>
      <c r="D76" s="170"/>
      <c r="E76" s="171"/>
      <c r="F76" s="172"/>
      <c r="G76" s="173"/>
      <c r="H76" s="173"/>
      <c r="K76" s="170">
        <f>SUM(K3:K73)</f>
        <v>468377765.5</v>
      </c>
      <c r="L76" s="208">
        <f>SUM(L3:L73)</f>
        <v>999793</v>
      </c>
      <c r="M76" s="198">
        <f t="shared" si="2"/>
        <v>469377558.5</v>
      </c>
    </row>
    <row r="77" spans="1:17" x14ac:dyDescent="0.2">
      <c r="B77" s="169"/>
      <c r="C77" s="292" t="s">
        <v>288</v>
      </c>
      <c r="D77" s="293"/>
      <c r="E77" s="206"/>
      <c r="F77" s="172"/>
      <c r="G77" s="173"/>
      <c r="H77" s="173"/>
      <c r="K77" s="199"/>
      <c r="M77" s="198"/>
    </row>
    <row r="78" spans="1:17" x14ac:dyDescent="0.2">
      <c r="B78" s="169"/>
      <c r="C78" s="294" t="s">
        <v>289</v>
      </c>
      <c r="D78" s="295"/>
      <c r="E78" s="206"/>
      <c r="F78" s="172"/>
      <c r="G78" s="173"/>
      <c r="H78" s="173"/>
      <c r="K78" s="199"/>
      <c r="M78" s="198"/>
    </row>
    <row r="79" spans="1:17" x14ac:dyDescent="0.2">
      <c r="B79" s="169"/>
      <c r="C79" s="296" t="s">
        <v>290</v>
      </c>
      <c r="D79" s="297"/>
      <c r="E79" s="206"/>
      <c r="F79" s="172"/>
      <c r="G79" s="173"/>
      <c r="H79" s="173"/>
      <c r="K79" s="199"/>
      <c r="L79" s="208">
        <f>+M76-K76</f>
        <v>999793</v>
      </c>
      <c r="M79" s="198">
        <f t="shared" si="2"/>
        <v>999793</v>
      </c>
    </row>
    <row r="80" spans="1:17" ht="15.75" thickBot="1" x14ac:dyDescent="0.25">
      <c r="B80" s="169"/>
      <c r="C80" s="298" t="s">
        <v>291</v>
      </c>
      <c r="D80" s="299"/>
      <c r="E80" s="207"/>
      <c r="F80" s="172"/>
      <c r="G80" s="173"/>
      <c r="H80" s="173"/>
      <c r="K80" s="210"/>
    </row>
    <row r="81" spans="3:17" x14ac:dyDescent="0.2">
      <c r="C81" s="166"/>
      <c r="D81" s="172"/>
      <c r="E81" s="173"/>
      <c r="F81" s="173"/>
      <c r="G81" s="203"/>
      <c r="H81" s="199"/>
      <c r="I81" s="205"/>
      <c r="J81" s="208"/>
      <c r="K81" s="199"/>
      <c r="L81" s="209"/>
      <c r="M81" s="159"/>
      <c r="N81" s="248"/>
      <c r="O81" s="248"/>
      <c r="P81" s="248"/>
      <c r="Q81" s="102"/>
    </row>
    <row r="82" spans="3:17" x14ac:dyDescent="0.2">
      <c r="F82" s="172"/>
      <c r="G82" s="173"/>
      <c r="H82" s="173"/>
    </row>
    <row r="83" spans="3:17" x14ac:dyDescent="0.2">
      <c r="C83" s="157"/>
      <c r="D83" s="174"/>
      <c r="H83" s="168" t="s">
        <v>292</v>
      </c>
      <c r="K83" s="174"/>
    </row>
    <row r="84" spans="3:17" x14ac:dyDescent="0.2">
      <c r="C84" s="157"/>
      <c r="D84" s="174"/>
      <c r="K84" s="174"/>
    </row>
    <row r="85" spans="3:17" x14ac:dyDescent="0.2">
      <c r="C85" s="157"/>
      <c r="D85" s="174"/>
      <c r="K85" s="174"/>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43CD49A3AACF64DB034372ACF39E6FC" ma:contentTypeVersion="20" ma:contentTypeDescription="" ma:contentTypeScope="" ma:versionID="0be7508ea0411857259d7812c5bc62a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2022-09-09T07:00:00+00:00</OpenedDate>
    <SignificantOrder xmlns="dc463f71-b30c-4ab2-9473-d307f9d35888">false</SignificantOrder>
    <Date1 xmlns="dc463f71-b30c-4ab2-9473-d307f9d35888">2022-09-09T07:00:00+00:00</Date1>
    <IsDocumentOrder xmlns="dc463f71-b30c-4ab2-9473-d307f9d35888">false</IsDocumentOrder>
    <IsHighlyConfidential xmlns="dc463f71-b30c-4ab2-9473-d307f9d35888">false</IsHighlyConfidential>
    <CaseCompanyNames xmlns="dc463f71-b30c-4ab2-9473-d307f9d35888">EMPIRE DISPOSAL INC.   </CaseCompanyNames>
    <Nickname xmlns="http://schemas.microsoft.com/sharepoint/v3" xsi:nil="true"/>
    <DocketNumber xmlns="dc463f71-b30c-4ab2-9473-d307f9d35888">220685</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7BE2A513-ADCC-4135-95B0-E21268C180C0}"/>
</file>

<file path=customXml/itemProps4.xml><?xml version="1.0" encoding="utf-8"?>
<ds:datastoreItem xmlns:ds="http://schemas.openxmlformats.org/officeDocument/2006/customXml" ds:itemID="{C30ACBC0-09CA-4BC7-922D-9D8B29BD8EFD}"/>
</file>

<file path=customXml/itemProps5.xml><?xml version="1.0" encoding="utf-8"?>
<ds:datastoreItem xmlns:ds="http://schemas.openxmlformats.org/officeDocument/2006/customXml" ds:itemID="{019CDA69-8E9D-4D90-91C8-01D53CCE3F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Heather Garland</cp:lastModifiedBy>
  <cp:revision/>
  <dcterms:created xsi:type="dcterms:W3CDTF">2005-10-11T17:22:03Z</dcterms:created>
  <dcterms:modified xsi:type="dcterms:W3CDTF">2022-09-09T17:14:48Z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0x0101006E56B4D1795A2E4DB2F0B01679ED314A00443CD49A3AACF64DB034372ACF39E6FC</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