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Client Data\Arrow Launch\Fuel Surcharge\January 2023\"/>
    </mc:Choice>
  </mc:AlternateContent>
  <xr:revisionPtr revIDLastSave="0" documentId="13_ncr:1_{DC52C1B3-9A6F-4A45-B014-89B41DFD5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Passengers" sheetId="2" r:id="rId2"/>
  </sheets>
  <definedNames>
    <definedName name="_xlnm.Print_Area" localSheetId="0">Worksheet!$A$3:$K$60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1" l="1"/>
  <c r="I21" i="1"/>
  <c r="C21" i="2"/>
  <c r="C20" i="2"/>
  <c r="I13" i="1"/>
  <c r="I15" i="1" s="1"/>
  <c r="I29" i="1" s="1"/>
  <c r="I22" i="1"/>
  <c r="I4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I23" i="1"/>
  <c r="I25" i="1" s="1"/>
  <c r="I30" i="1" s="1"/>
  <c r="I31" i="1" s="1"/>
  <c r="I33" i="1" s="1"/>
  <c r="I43" i="1" s="1"/>
  <c r="I44" i="1" s="1"/>
  <c r="I46" i="1" s="1"/>
  <c r="I49" i="1" s="1"/>
  <c r="I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Weldon Burton</author>
  </authors>
  <commentList>
    <comment ref="I19" authorId="0" shapeId="0" xr:uid="{49E257B0-6138-4998-8B6C-937B3BE68EC5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Average Fuel Price - All regulated vessels for October 2022
</t>
        </r>
      </text>
    </comment>
    <comment ref="I20" authorId="0" shapeId="0" xr:uid="{00A4FB56-5726-4465-84DC-21233BD085D6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Average Fuel Cost from rate case test period 10-1-18 to 9-30-19
</t>
        </r>
      </text>
    </comment>
    <comment ref="I42" authorId="0" shapeId="0" xr:uid="{9F144C68-84F5-417D-9D4E-422D125A282D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Regulated revenue as shown on UTC 2021 Annual Report</t>
        </r>
      </text>
    </comment>
    <comment ref="I47" authorId="0" shapeId="0" xr:uid="{01B92964-6996-4ADE-B613-29089C6B4D77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2021 Launch Service Operating Hours 2021 UTC Annual Report. Schedule 5. Total hours 8,954 divided by 12 = 746</t>
        </r>
      </text>
    </comment>
  </commentList>
</comments>
</file>

<file path=xl/sharedStrings.xml><?xml version="1.0" encoding="utf-8"?>
<sst xmlns="http://schemas.openxmlformats.org/spreadsheetml/2006/main" count="89" uniqueCount="66">
  <si>
    <t>Line</t>
  </si>
  <si>
    <t>No.</t>
  </si>
  <si>
    <t>÷</t>
  </si>
  <si>
    <t>=</t>
  </si>
  <si>
    <t>Multiplied By 100</t>
  </si>
  <si>
    <t>x</t>
  </si>
  <si>
    <t>Equals Fuel Expense as % of Revenue</t>
  </si>
  <si>
    <t>% to 2 decimal pts.</t>
  </si>
  <si>
    <t>2.  Calculate the fuel price increase.</t>
  </si>
  <si>
    <t xml:space="preserve"> </t>
  </si>
  <si>
    <t>-</t>
  </si>
  <si>
    <t>Equals Fuel Price Difference</t>
  </si>
  <si>
    <t xml:space="preserve">Divided By Base Period Average Fuel Price (Line 13)                   </t>
  </si>
  <si>
    <t>Equals Relative Fuel Price Difference</t>
  </si>
  <si>
    <t>Equals Fuel Percent Price Increase</t>
  </si>
  <si>
    <t>3.  Calculate amount of revenue increase needed to recover fuel price increases.</t>
  </si>
  <si>
    <t>Fuel Expense as % of Revenue (Line 8)</t>
  </si>
  <si>
    <t>Multiplied By Fuel Percent Price Increase (Line 18)</t>
  </si>
  <si>
    <t xml:space="preserve">                </t>
  </si>
  <si>
    <t>Equals Fuel Increase as a % of Revenue</t>
  </si>
  <si>
    <t>Minus One Percentage Point</t>
  </si>
  <si>
    <t>Equals Allowable Fuel Increase as a % of Revenue</t>
  </si>
  <si>
    <t>IF LINE 26 IS LESS THAN 0.00%, STOP.  YOU DO NOT QUALIFY FOR A FUEL SURCHARGE.</t>
  </si>
  <si>
    <t>4.  Calculate Average One-Way Fare Increase Needed.</t>
  </si>
  <si>
    <t>Base Period Revenue (Line 5)</t>
  </si>
  <si>
    <t>Multiplied By Allowable Fuel Increase as a % of Revenue (Line 26)</t>
  </si>
  <si>
    <t>Equals Annual Additional Fuel Revenue Needed</t>
  </si>
  <si>
    <t>Divided by 12 Months</t>
  </si>
  <si>
    <t>Equals Monthly Additional Fuel Revenue Needed</t>
  </si>
  <si>
    <t xml:space="preserve">       </t>
  </si>
  <si>
    <t>Equals One-Way Fare Needed</t>
  </si>
  <si>
    <t>5.</t>
  </si>
  <si>
    <t xml:space="preserve"> (Round Line 39 to the nearest $0.25 - round amounts of $0.125 or</t>
  </si>
  <si>
    <t xml:space="preserve">   greater up to $0.25, and amounts less than $0.125 down, etc.)</t>
  </si>
  <si>
    <t>May</t>
  </si>
  <si>
    <t>Passenger Count</t>
  </si>
  <si>
    <t>12 Month Test Period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</si>
  <si>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</si>
  <si>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</si>
  <si>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</si>
  <si>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</si>
  <si>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</si>
  <si>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</si>
  <si>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</si>
  <si>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</si>
  <si>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</si>
  <si>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</si>
  <si>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</si>
  <si>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Passengers Count</t>
  </si>
  <si>
    <t>Total</t>
  </si>
  <si>
    <t>Average</t>
  </si>
  <si>
    <t>Year</t>
  </si>
  <si>
    <t>Fill-In "Orange" highlighted cells in Worksheet.</t>
  </si>
  <si>
    <r>
      <t xml:space="preserve">Current Fuel Price   </t>
    </r>
    <r>
      <rPr>
        <sz val="10"/>
        <color indexed="10"/>
        <rFont val="Arial"/>
        <family val="2"/>
      </rPr>
      <t xml:space="preserve">(most recent </t>
    </r>
    <r>
      <rPr>
        <u/>
        <sz val="10"/>
        <color indexed="10"/>
        <rFont val="Arial"/>
        <family val="2"/>
      </rPr>
      <t>Invoice</t>
    </r>
    <r>
      <rPr>
        <sz val="10"/>
        <color indexed="10"/>
        <rFont val="Arial"/>
        <family val="2"/>
      </rPr>
      <t xml:space="preserve"> price - (less tax credits))</t>
    </r>
  </si>
  <si>
    <r>
      <t xml:space="preserve">Minus Base Period Average Fuel Price </t>
    </r>
    <r>
      <rPr>
        <sz val="10"/>
        <color indexed="10"/>
        <rFont val="Arial"/>
        <family val="2"/>
      </rPr>
      <t xml:space="preserve">(less tax credits)                 </t>
    </r>
    <r>
      <rPr>
        <sz val="10"/>
        <rFont val="Arial"/>
        <family val="2"/>
      </rPr>
      <t xml:space="preserve">                    </t>
    </r>
  </si>
  <si>
    <t xml:space="preserve"> FUEL SURCHARGE CALCULATION SHEET</t>
  </si>
  <si>
    <r>
      <rPr>
        <strike/>
        <sz val="10"/>
        <rFont val="Arial"/>
        <family val="2"/>
      </rPr>
      <t>2003</t>
    </r>
    <r>
      <rPr>
        <sz val="10"/>
        <rFont val="Arial"/>
        <family val="2"/>
      </rPr>
      <t xml:space="preserve"> or 2020 Rate Case Fuel Expense </t>
    </r>
    <r>
      <rPr>
        <sz val="10"/>
        <color indexed="10"/>
        <rFont val="Arial"/>
        <family val="2"/>
      </rPr>
      <t>(minus tax credits, etc.)</t>
    </r>
  </si>
  <si>
    <r>
      <t xml:space="preserve">Equals </t>
    </r>
    <r>
      <rPr>
        <strike/>
        <sz val="10"/>
        <rFont val="Arial"/>
        <family val="2"/>
      </rPr>
      <t>2003</t>
    </r>
    <r>
      <rPr>
        <sz val="10"/>
        <rFont val="Arial"/>
        <family val="2"/>
      </rPr>
      <t xml:space="preserve"> or 2020 Rate Case Fuel vs. Revenue Ratio</t>
    </r>
  </si>
  <si>
    <r>
      <t xml:space="preserve">1.      Using the appropriate 2020 Rate Case Period </t>
    </r>
    <r>
      <rPr>
        <strike/>
        <sz val="10"/>
        <rFont val="Arial"/>
        <family val="2"/>
      </rPr>
      <t>or calendar year 2003</t>
    </r>
    <r>
      <rPr>
        <sz val="10"/>
        <rFont val="Arial"/>
        <family val="2"/>
      </rPr>
      <t>, calculate how much of your total revenue was spent on fuel.</t>
    </r>
  </si>
  <si>
    <t xml:space="preserve">Arrow Launch Service, Inc. </t>
  </si>
  <si>
    <r>
      <t xml:space="preserve">Divided by Annualized Present Revenue </t>
    </r>
    <r>
      <rPr>
        <strike/>
        <sz val="10"/>
        <color indexed="10"/>
        <rFont val="Arial"/>
        <family val="2"/>
      </rPr>
      <t>(less baggage &amp; advertising)</t>
    </r>
  </si>
  <si>
    <t>THIS COMPANY DOES NOT PROVIDE PASSENGER SERVICE</t>
  </si>
  <si>
    <r>
      <t xml:space="preserve">Divided by </t>
    </r>
    <r>
      <rPr>
        <u/>
        <sz val="10"/>
        <rFont val="Arial"/>
        <family val="2"/>
      </rPr>
      <t>Corresponding Month's</t>
    </r>
    <r>
      <rPr>
        <sz val="10"/>
        <rFont val="Arial"/>
        <family val="2"/>
      </rPr>
      <t xml:space="preserve">  Equiv. Engine Hours</t>
    </r>
  </si>
  <si>
    <r>
      <t>Rounded</t>
    </r>
    <r>
      <rPr>
        <sz val="10"/>
        <rFont val="Arial"/>
        <family val="2"/>
      </rPr>
      <t xml:space="preserve"> One-Way Equivalent Surcharge Amount</t>
    </r>
  </si>
  <si>
    <t>Per Engine Hour</t>
  </si>
  <si>
    <t>October 2022 Fuel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</si>
</sst>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2"/>
      <color rgb="FFFF0000"/>
      <name val="Arial"/>
      <family val="2"/>
    </font>
    <font>
      <b/>
      <i/>
      <sz val="11"/>
      <color theme="9" tint="-0.249977111117893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trike/>
      <sz val="10"/>
      <color indexed="10"/>
      <name val="Arial"/>
      <family val="2"/>
    </font>
    <font>
      <b/>
      <i/>
      <u/>
      <sz val="12"/>
      <color rgb="FFFF0000"/>
      <name val="Arial"/>
      <family val="2"/>
    </font>
    <font>
      <b/>
      <strike/>
      <sz val="14"/>
      <name val="Arial"/>
      <family val="2"/>
    </font>
    <font>
      <strike/>
      <sz val="13"/>
      <name val="Arial"/>
      <family val="2"/>
    </font>
    <font>
      <strike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12"/>
      <color rgb="FF00B05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5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Alignment="1">
      <alignment wrapText="1"/>
    </xf>
    <xf numFmtId="15" fontId="5" fillId="0" borderId="0" xfId="0" applyNumberFormat="1" applyFont="1" applyAlignment="1">
      <alignment horizontal="center"/>
    </xf>
    <xf numFmtId="0" fontId="5" fillId="0" borderId="0" xfId="0" applyFont="1"/>
    <xf numFmtId="167" fontId="10" fillId="2" borderId="11" xfId="2" applyNumberFormat="1" applyFont="1" applyFill="1" applyBorder="1"/>
    <xf numFmtId="167" fontId="10" fillId="2" borderId="12" xfId="2" applyNumberFormat="1" applyFont="1" applyFill="1" applyBorder="1"/>
    <xf numFmtId="164" fontId="3" fillId="0" borderId="11" xfId="0" applyNumberFormat="1" applyFont="1" applyBorder="1"/>
    <xf numFmtId="0" fontId="3" fillId="0" borderId="11" xfId="0" applyFont="1" applyBorder="1"/>
    <xf numFmtId="10" fontId="3" fillId="0" borderId="11" xfId="3" applyNumberFormat="1" applyFont="1" applyBorder="1"/>
    <xf numFmtId="166" fontId="10" fillId="2" borderId="11" xfId="2" applyNumberFormat="1" applyFont="1" applyFill="1" applyBorder="1"/>
    <xf numFmtId="166" fontId="3" fillId="0" borderId="11" xfId="2" applyNumberFormat="1" applyFont="1" applyBorder="1"/>
    <xf numFmtId="166" fontId="3" fillId="0" borderId="12" xfId="0" applyNumberFormat="1" applyFont="1" applyBorder="1"/>
    <xf numFmtId="10" fontId="3" fillId="0" borderId="11" xfId="0" applyNumberFormat="1" applyFont="1" applyBorder="1"/>
    <xf numFmtId="10" fontId="3" fillId="0" borderId="12" xfId="3" applyNumberFormat="1" applyFont="1" applyBorder="1"/>
    <xf numFmtId="10" fontId="3" fillId="0" borderId="13" xfId="0" applyNumberFormat="1" applyFont="1" applyBorder="1"/>
    <xf numFmtId="0" fontId="1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" fillId="0" borderId="0" xfId="0" quotePrefix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centerContinuous"/>
    </xf>
    <xf numFmtId="0" fontId="17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4" xfId="0" applyFont="1" applyBorder="1"/>
    <xf numFmtId="0" fontId="18" fillId="0" borderId="2" xfId="0" applyFont="1" applyBorder="1" applyAlignment="1">
      <alignment horizontal="left"/>
    </xf>
    <xf numFmtId="0" fontId="12" fillId="0" borderId="5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0" xfId="0" applyFont="1" applyAlignment="1">
      <alignment horizontal="center" vertical="justify" wrapText="1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165" fontId="19" fillId="2" borderId="9" xfId="1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165" fontId="12" fillId="0" borderId="0" xfId="1" applyNumberFormat="1" applyFont="1" applyBorder="1"/>
    <xf numFmtId="0" fontId="12" fillId="0" borderId="7" xfId="0" applyFont="1" applyBorder="1" applyAlignment="1">
      <alignment horizontal="right"/>
    </xf>
    <xf numFmtId="165" fontId="12" fillId="0" borderId="10" xfId="1" applyNumberFormat="1" applyFont="1" applyBorder="1"/>
    <xf numFmtId="0" fontId="12" fillId="0" borderId="6" xfId="0" applyFont="1" applyBorder="1"/>
    <xf numFmtId="0" fontId="20" fillId="0" borderId="0" xfId="0" applyFont="1"/>
    <xf numFmtId="0" fontId="12" fillId="0" borderId="0" xfId="0" quotePrefix="1" applyFont="1"/>
    <xf numFmtId="10" fontId="12" fillId="0" borderId="0" xfId="3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3" fillId="0" borderId="11" xfId="2" applyNumberFormat="1" applyFont="1" applyBorder="1"/>
    <xf numFmtId="0" fontId="3" fillId="0" borderId="12" xfId="0" applyFont="1" applyBorder="1" applyAlignment="1">
      <alignment horizontal="right"/>
    </xf>
    <xf numFmtId="165" fontId="10" fillId="2" borderId="9" xfId="1" applyNumberFormat="1" applyFont="1" applyFill="1" applyBorder="1" applyAlignment="1">
      <alignment horizontal="center"/>
    </xf>
    <xf numFmtId="0" fontId="3" fillId="0" borderId="0" xfId="0" applyFont="1"/>
    <xf numFmtId="44" fontId="3" fillId="0" borderId="11" xfId="2" applyFont="1" applyBorder="1"/>
    <xf numFmtId="44" fontId="21" fillId="3" borderId="14" xfId="2" applyFont="1" applyFill="1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73"/>
  <sheetViews>
    <sheetView tabSelected="1" topLeftCell="A13" zoomScale="80" workbookViewId="0">
      <selection activeCell="I20" sqref="I20"/>
    </sheetView>
  </sheetViews>
  <sheetFormatPr defaultRowHeight="12.75" x14ac:dyDescent="0.2"/>
  <cols>
    <col min="1" max="1" width="5.140625" customWidth="1"/>
    <col min="2" max="2" width="3" customWidth="1"/>
    <col min="6" max="6" width="14" customWidth="1"/>
    <col min="7" max="7" width="26" customWidth="1"/>
    <col min="8" max="8" width="4.85546875" customWidth="1"/>
    <col min="9" max="9" width="14.28515625" bestFit="1" customWidth="1"/>
    <col min="10" max="10" width="17.7109375" bestFit="1" customWidth="1"/>
  </cols>
  <sheetData>
    <row r="1" spans="1:10" ht="18" x14ac:dyDescent="0.25">
      <c r="A1" s="24" t="s">
        <v>59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8" x14ac:dyDescent="0.25">
      <c r="A2" s="24" t="s">
        <v>65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8" x14ac:dyDescent="0.25">
      <c r="A3" s="60" t="s">
        <v>55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2.75" customHeight="1" x14ac:dyDescent="0.2">
      <c r="A4" s="2"/>
      <c r="B4" s="2"/>
      <c r="C4" s="2"/>
      <c r="D4" s="2"/>
      <c r="E4" s="61" t="s">
        <v>52</v>
      </c>
      <c r="F4" s="61"/>
      <c r="G4" s="61"/>
      <c r="H4" s="2"/>
      <c r="I4" s="2"/>
      <c r="J4" s="10"/>
    </row>
    <row r="5" spans="1:10" x14ac:dyDescent="0.2">
      <c r="A5" s="2"/>
      <c r="B5" s="2"/>
      <c r="C5" s="3"/>
      <c r="D5" s="2"/>
      <c r="E5" s="2"/>
      <c r="F5" s="2"/>
      <c r="G5" s="2"/>
      <c r="H5" s="2"/>
      <c r="I5" s="2"/>
      <c r="J5" s="2"/>
    </row>
    <row r="6" spans="1:10" x14ac:dyDescent="0.2">
      <c r="A6" s="4" t="s">
        <v>0</v>
      </c>
      <c r="B6" s="2"/>
      <c r="C6" s="3"/>
      <c r="D6" s="2"/>
      <c r="E6" s="2"/>
      <c r="F6" s="2"/>
      <c r="G6" s="2"/>
      <c r="H6" s="2"/>
      <c r="I6" s="2"/>
      <c r="J6" s="2"/>
    </row>
    <row r="7" spans="1:10" x14ac:dyDescent="0.2">
      <c r="A7" s="5" t="s">
        <v>1</v>
      </c>
      <c r="B7" s="2"/>
      <c r="C7" s="3"/>
      <c r="D7" s="2"/>
      <c r="E7" s="2"/>
      <c r="F7" s="2"/>
      <c r="G7" s="2"/>
      <c r="H7" s="2"/>
      <c r="I7" s="2"/>
      <c r="J7" s="2"/>
    </row>
    <row r="8" spans="1:10" ht="15" customHeight="1" x14ac:dyDescent="0.2">
      <c r="A8" s="4">
        <v>1</v>
      </c>
      <c r="B8" s="7" t="s">
        <v>58</v>
      </c>
    </row>
    <row r="9" spans="1:10" ht="15" customHeight="1" x14ac:dyDescent="0.2">
      <c r="A9" s="4">
        <v>2</v>
      </c>
    </row>
    <row r="10" spans="1:10" ht="15" customHeight="1" x14ac:dyDescent="0.2">
      <c r="A10" s="4">
        <v>3</v>
      </c>
    </row>
    <row r="11" spans="1:10" ht="15" customHeight="1" x14ac:dyDescent="0.2">
      <c r="A11" s="4">
        <v>4</v>
      </c>
      <c r="C11" s="7" t="s">
        <v>56</v>
      </c>
      <c r="D11" s="11"/>
      <c r="E11" s="11"/>
      <c r="F11" s="11"/>
      <c r="G11" s="1"/>
      <c r="H11" s="1"/>
      <c r="I11" s="12">
        <v>187518</v>
      </c>
    </row>
    <row r="12" spans="1:10" ht="15" customHeight="1" x14ac:dyDescent="0.2">
      <c r="A12" s="4">
        <v>5</v>
      </c>
      <c r="C12" s="26" t="s">
        <v>60</v>
      </c>
      <c r="D12" s="11"/>
      <c r="E12" s="11"/>
      <c r="F12" s="11"/>
      <c r="G12" s="1"/>
      <c r="H12" s="1" t="s">
        <v>2</v>
      </c>
      <c r="I12" s="13">
        <v>6562109.8899999997</v>
      </c>
    </row>
    <row r="13" spans="1:10" ht="15" customHeight="1" x14ac:dyDescent="0.2">
      <c r="A13" s="4">
        <v>6</v>
      </c>
      <c r="C13" s="11"/>
      <c r="D13" s="26" t="s">
        <v>57</v>
      </c>
      <c r="E13" s="11"/>
      <c r="F13" s="11"/>
      <c r="H13" s="1" t="s">
        <v>3</v>
      </c>
      <c r="I13" s="14">
        <f>I11/I12</f>
        <v>2.8575870130696641E-2</v>
      </c>
    </row>
    <row r="14" spans="1:10" ht="15" customHeight="1" x14ac:dyDescent="0.2">
      <c r="A14" s="4">
        <v>7</v>
      </c>
      <c r="C14" s="11" t="s">
        <v>4</v>
      </c>
      <c r="D14" s="11"/>
      <c r="E14" s="11"/>
      <c r="F14" s="11"/>
      <c r="H14" s="1" t="s">
        <v>5</v>
      </c>
      <c r="I14" s="15">
        <v>100</v>
      </c>
    </row>
    <row r="15" spans="1:10" ht="15" customHeight="1" x14ac:dyDescent="0.2">
      <c r="A15" s="4">
        <v>8</v>
      </c>
      <c r="C15" s="11"/>
      <c r="D15" s="7" t="s">
        <v>6</v>
      </c>
      <c r="E15" s="11"/>
      <c r="F15" s="11"/>
      <c r="H15" s="1" t="s">
        <v>3</v>
      </c>
      <c r="I15" s="16">
        <f>ROUND(I13,4)</f>
        <v>2.86E-2</v>
      </c>
      <c r="J15" t="s">
        <v>7</v>
      </c>
    </row>
    <row r="16" spans="1:10" ht="15" customHeight="1" x14ac:dyDescent="0.2">
      <c r="A16" s="4">
        <v>9</v>
      </c>
    </row>
    <row r="17" spans="1:11" ht="15" customHeight="1" x14ac:dyDescent="0.2">
      <c r="A17" s="4">
        <v>10</v>
      </c>
      <c r="B17" t="s">
        <v>8</v>
      </c>
    </row>
    <row r="18" spans="1:11" ht="15" customHeight="1" x14ac:dyDescent="0.2">
      <c r="A18" s="4">
        <v>11</v>
      </c>
    </row>
    <row r="19" spans="1:11" ht="15" customHeight="1" x14ac:dyDescent="0.2">
      <c r="A19" s="4">
        <v>12</v>
      </c>
      <c r="C19" s="7" t="s">
        <v>53</v>
      </c>
      <c r="D19" s="11"/>
      <c r="E19" s="11"/>
      <c r="F19" s="11"/>
      <c r="H19" t="s">
        <v>9</v>
      </c>
      <c r="I19" s="17">
        <v>4.92</v>
      </c>
    </row>
    <row r="20" spans="1:11" ht="15" customHeight="1" x14ac:dyDescent="0.2">
      <c r="A20" s="4">
        <v>13</v>
      </c>
      <c r="C20" s="7" t="s">
        <v>54</v>
      </c>
      <c r="D20" s="11"/>
      <c r="E20" s="11"/>
      <c r="F20" s="11"/>
      <c r="H20" s="1" t="s">
        <v>10</v>
      </c>
      <c r="I20" s="17">
        <v>3.35</v>
      </c>
    </row>
    <row r="21" spans="1:11" ht="15" customHeight="1" x14ac:dyDescent="0.2">
      <c r="A21" s="4">
        <v>14</v>
      </c>
      <c r="C21" s="11"/>
      <c r="D21" s="11" t="s">
        <v>11</v>
      </c>
      <c r="E21" s="11"/>
      <c r="F21" s="11"/>
      <c r="H21" s="1" t="s">
        <v>3</v>
      </c>
      <c r="I21" s="18">
        <f>I19-I20</f>
        <v>1.5699999999999998</v>
      </c>
    </row>
    <row r="22" spans="1:11" ht="15" customHeight="1" x14ac:dyDescent="0.2">
      <c r="A22" s="4">
        <f>+A21+1</f>
        <v>15</v>
      </c>
      <c r="C22" s="7" t="s">
        <v>12</v>
      </c>
      <c r="D22" s="11"/>
      <c r="E22" s="11"/>
      <c r="F22" s="11"/>
      <c r="H22" s="1" t="s">
        <v>2</v>
      </c>
      <c r="I22" s="19">
        <f>I20</f>
        <v>3.35</v>
      </c>
    </row>
    <row r="23" spans="1:11" ht="15" customHeight="1" x14ac:dyDescent="0.2">
      <c r="A23" s="4">
        <f t="shared" ref="A23:A40" si="0">+A22+1</f>
        <v>16</v>
      </c>
      <c r="C23" s="11"/>
      <c r="D23" s="11" t="s">
        <v>13</v>
      </c>
      <c r="E23" s="11"/>
      <c r="F23" s="11"/>
      <c r="H23" s="1" t="s">
        <v>3</v>
      </c>
      <c r="I23" s="14">
        <f>I21/I22</f>
        <v>0.4686567164179104</v>
      </c>
    </row>
    <row r="24" spans="1:11" ht="15" customHeight="1" x14ac:dyDescent="0.2">
      <c r="A24" s="4">
        <f t="shared" si="0"/>
        <v>17</v>
      </c>
      <c r="C24" s="11" t="s">
        <v>4</v>
      </c>
      <c r="D24" s="11"/>
      <c r="E24" s="11"/>
      <c r="F24" s="11"/>
      <c r="H24" s="1" t="s">
        <v>5</v>
      </c>
      <c r="I24" s="15">
        <v>100</v>
      </c>
      <c r="K24" t="s">
        <v>9</v>
      </c>
    </row>
    <row r="25" spans="1:11" ht="15" customHeight="1" x14ac:dyDescent="0.2">
      <c r="A25" s="4">
        <f t="shared" si="0"/>
        <v>18</v>
      </c>
      <c r="C25" s="11"/>
      <c r="D25" s="7" t="s">
        <v>14</v>
      </c>
      <c r="E25" s="11"/>
      <c r="F25" s="11"/>
      <c r="H25" s="1" t="s">
        <v>3</v>
      </c>
      <c r="I25" s="16">
        <f>ROUND(I23,4)</f>
        <v>0.46870000000000001</v>
      </c>
      <c r="J25" t="s">
        <v>7</v>
      </c>
    </row>
    <row r="26" spans="1:11" ht="15" customHeight="1" x14ac:dyDescent="0.2">
      <c r="A26" s="4">
        <f t="shared" si="0"/>
        <v>19</v>
      </c>
    </row>
    <row r="27" spans="1:11" ht="15" customHeight="1" x14ac:dyDescent="0.2">
      <c r="A27" s="4">
        <f t="shared" si="0"/>
        <v>20</v>
      </c>
      <c r="B27" s="6" t="s">
        <v>15</v>
      </c>
    </row>
    <row r="28" spans="1:11" ht="15" customHeight="1" x14ac:dyDescent="0.2">
      <c r="A28" s="4">
        <f t="shared" si="0"/>
        <v>21</v>
      </c>
    </row>
    <row r="29" spans="1:11" ht="15" customHeight="1" x14ac:dyDescent="0.2">
      <c r="A29" s="4">
        <f t="shared" si="0"/>
        <v>22</v>
      </c>
      <c r="C29" s="7" t="s">
        <v>16</v>
      </c>
      <c r="D29" s="11"/>
      <c r="E29" s="11"/>
      <c r="F29" s="11"/>
      <c r="I29" s="20">
        <f>I15</f>
        <v>2.86E-2</v>
      </c>
      <c r="J29" t="s">
        <v>7</v>
      </c>
    </row>
    <row r="30" spans="1:11" ht="15" customHeight="1" x14ac:dyDescent="0.2">
      <c r="A30" s="4">
        <f t="shared" si="0"/>
        <v>23</v>
      </c>
      <c r="C30" s="7" t="s">
        <v>17</v>
      </c>
      <c r="D30" s="11"/>
      <c r="E30" s="11"/>
      <c r="F30" s="11"/>
      <c r="H30" s="1" t="s">
        <v>5</v>
      </c>
      <c r="I30" s="20">
        <f>I25</f>
        <v>0.46870000000000001</v>
      </c>
      <c r="J30" t="s">
        <v>7</v>
      </c>
    </row>
    <row r="31" spans="1:11" ht="15" customHeight="1" x14ac:dyDescent="0.2">
      <c r="A31" s="4">
        <f t="shared" si="0"/>
        <v>24</v>
      </c>
      <c r="B31" t="s">
        <v>18</v>
      </c>
      <c r="C31" s="11"/>
      <c r="D31" s="11" t="s">
        <v>19</v>
      </c>
      <c r="E31" s="11"/>
      <c r="F31" s="11"/>
      <c r="H31" s="1" t="s">
        <v>3</v>
      </c>
      <c r="I31" s="20">
        <f>ROUND(I30*I29,4)</f>
        <v>1.34E-2</v>
      </c>
      <c r="J31" t="s">
        <v>7</v>
      </c>
    </row>
    <row r="32" spans="1:11" ht="15" customHeight="1" x14ac:dyDescent="0.2">
      <c r="A32" s="4">
        <f t="shared" si="0"/>
        <v>25</v>
      </c>
      <c r="C32" s="7" t="s">
        <v>20</v>
      </c>
      <c r="D32" s="11"/>
      <c r="E32" s="11"/>
      <c r="F32" s="11"/>
      <c r="H32" s="1" t="s">
        <v>10</v>
      </c>
      <c r="I32" s="21">
        <v>0.01</v>
      </c>
      <c r="J32" t="s">
        <v>7</v>
      </c>
    </row>
    <row r="33" spans="1:11" ht="15" customHeight="1" thickBot="1" x14ac:dyDescent="0.25">
      <c r="A33" s="4">
        <f t="shared" si="0"/>
        <v>26</v>
      </c>
      <c r="C33" s="7"/>
      <c r="D33" s="11" t="s">
        <v>21</v>
      </c>
      <c r="E33" s="11"/>
      <c r="F33" s="11"/>
      <c r="H33" s="1"/>
      <c r="I33" s="22">
        <f>I31-I32</f>
        <v>3.4000000000000002E-3</v>
      </c>
      <c r="J33" t="s">
        <v>7</v>
      </c>
    </row>
    <row r="34" spans="1:11" ht="15" customHeight="1" thickTop="1" x14ac:dyDescent="0.2">
      <c r="A34" s="4">
        <f t="shared" si="0"/>
        <v>27</v>
      </c>
      <c r="C34" s="6"/>
      <c r="H34" s="1"/>
    </row>
    <row r="35" spans="1:11" ht="15" customHeight="1" x14ac:dyDescent="0.2">
      <c r="A35" s="4">
        <f t="shared" si="0"/>
        <v>28</v>
      </c>
      <c r="B35" s="8" t="s">
        <v>22</v>
      </c>
      <c r="H35" s="1"/>
    </row>
    <row r="36" spans="1:11" ht="15" customHeight="1" x14ac:dyDescent="0.2">
      <c r="A36" s="4">
        <f t="shared" si="0"/>
        <v>29</v>
      </c>
    </row>
    <row r="37" spans="1:11" ht="15" customHeight="1" x14ac:dyDescent="0.2">
      <c r="A37" s="4">
        <f t="shared" si="0"/>
        <v>30</v>
      </c>
    </row>
    <row r="38" spans="1:11" ht="15" customHeight="1" x14ac:dyDescent="0.2">
      <c r="A38" s="4"/>
      <c r="B38" s="29"/>
      <c r="C38" s="25"/>
      <c r="D38" s="25"/>
      <c r="E38" s="25"/>
      <c r="F38" s="25"/>
      <c r="G38" s="25" t="s">
        <v>64</v>
      </c>
      <c r="H38" s="25"/>
      <c r="I38" s="25"/>
    </row>
    <row r="39" spans="1:11" ht="15" customHeight="1" x14ac:dyDescent="0.2">
      <c r="A39" s="4">
        <f t="shared" si="0"/>
        <v>1</v>
      </c>
    </row>
    <row r="40" spans="1:11" ht="15" customHeight="1" x14ac:dyDescent="0.2">
      <c r="A40" s="4">
        <f t="shared" si="0"/>
        <v>2</v>
      </c>
      <c r="B40" s="49" t="s">
        <v>23</v>
      </c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15" customHeight="1" x14ac:dyDescent="0.2">
      <c r="A41" s="4">
        <f t="shared" ref="A41:A53" si="1">+A40+1</f>
        <v>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ht="15" customHeight="1" x14ac:dyDescent="0.2">
      <c r="A42" s="4">
        <f t="shared" si="1"/>
        <v>4</v>
      </c>
      <c r="B42" s="27"/>
      <c r="C42" s="26" t="s">
        <v>24</v>
      </c>
      <c r="D42" s="49"/>
      <c r="E42" s="49"/>
      <c r="F42" s="49"/>
      <c r="G42" s="50"/>
      <c r="H42" s="27"/>
      <c r="I42" s="53">
        <f>I12</f>
        <v>6562109.8899999997</v>
      </c>
      <c r="J42" s="49"/>
      <c r="K42" s="27"/>
    </row>
    <row r="43" spans="1:11" ht="15" customHeight="1" x14ac:dyDescent="0.2">
      <c r="A43" s="4">
        <f t="shared" si="1"/>
        <v>5</v>
      </c>
      <c r="B43" s="27"/>
      <c r="C43" s="26" t="s">
        <v>25</v>
      </c>
      <c r="D43" s="49"/>
      <c r="E43" s="49"/>
      <c r="F43" s="49"/>
      <c r="G43" s="49"/>
      <c r="H43" s="28" t="s">
        <v>5</v>
      </c>
      <c r="I43" s="20">
        <f>I33</f>
        <v>3.4000000000000002E-3</v>
      </c>
      <c r="J43" s="49" t="s">
        <v>7</v>
      </c>
      <c r="K43" s="27"/>
    </row>
    <row r="44" spans="1:11" ht="15" customHeight="1" x14ac:dyDescent="0.2">
      <c r="A44" s="4">
        <f t="shared" si="1"/>
        <v>6</v>
      </c>
      <c r="B44" s="27"/>
      <c r="C44" s="49"/>
      <c r="D44" s="26" t="s">
        <v>26</v>
      </c>
      <c r="E44" s="49"/>
      <c r="F44" s="49"/>
      <c r="G44" s="49"/>
      <c r="H44" s="28" t="s">
        <v>3</v>
      </c>
      <c r="I44" s="53">
        <f>I43*I42</f>
        <v>22311.173626</v>
      </c>
      <c r="J44" s="49"/>
      <c r="K44" s="27"/>
    </row>
    <row r="45" spans="1:11" ht="15" customHeight="1" x14ac:dyDescent="0.2">
      <c r="A45" s="4">
        <f t="shared" si="1"/>
        <v>7</v>
      </c>
      <c r="B45" s="27"/>
      <c r="C45" s="26" t="s">
        <v>27</v>
      </c>
      <c r="D45" s="49"/>
      <c r="E45" s="49"/>
      <c r="F45" s="49"/>
      <c r="G45" s="49"/>
      <c r="H45" s="28" t="s">
        <v>2</v>
      </c>
      <c r="I45" s="54">
        <v>12</v>
      </c>
      <c r="J45" s="49"/>
      <c r="K45" s="27"/>
    </row>
    <row r="46" spans="1:11" ht="15" customHeight="1" x14ac:dyDescent="0.2">
      <c r="A46" s="4">
        <f t="shared" si="1"/>
        <v>8</v>
      </c>
      <c r="B46" s="27"/>
      <c r="C46" s="51" t="s">
        <v>28</v>
      </c>
      <c r="D46" s="49"/>
      <c r="E46" s="49"/>
      <c r="F46" s="49"/>
      <c r="G46" s="49"/>
      <c r="H46" s="28"/>
      <c r="I46" s="53">
        <f>I44/I45</f>
        <v>1859.2644688333332</v>
      </c>
      <c r="J46" s="49"/>
      <c r="K46" s="27"/>
    </row>
    <row r="47" spans="1:11" ht="15" customHeight="1" x14ac:dyDescent="0.2">
      <c r="A47" s="4">
        <f t="shared" si="1"/>
        <v>9</v>
      </c>
      <c r="B47" s="27" t="s">
        <v>29</v>
      </c>
      <c r="C47" s="26" t="s">
        <v>62</v>
      </c>
      <c r="D47" s="49"/>
      <c r="E47" s="49"/>
      <c r="F47" s="49"/>
      <c r="G47" s="49"/>
      <c r="H47" s="28" t="s">
        <v>2</v>
      </c>
      <c r="I47" s="55">
        <f>8954/12</f>
        <v>746.16666666666663</v>
      </c>
      <c r="J47" s="49"/>
      <c r="K47" s="27"/>
    </row>
    <row r="48" spans="1:11" ht="15" customHeight="1" x14ac:dyDescent="0.2">
      <c r="A48" s="4">
        <f t="shared" si="1"/>
        <v>10</v>
      </c>
      <c r="B48" s="27"/>
      <c r="C48" s="26"/>
      <c r="D48" s="49"/>
      <c r="E48" s="49"/>
      <c r="F48" s="49"/>
      <c r="G48" s="50"/>
      <c r="H48" s="28"/>
      <c r="I48" s="56"/>
      <c r="J48" s="49"/>
      <c r="K48" s="27"/>
    </row>
    <row r="49" spans="1:11" ht="15" customHeight="1" x14ac:dyDescent="0.2">
      <c r="A49" s="4">
        <f t="shared" si="1"/>
        <v>11</v>
      </c>
      <c r="B49" s="27"/>
      <c r="C49" s="49" t="s">
        <v>30</v>
      </c>
      <c r="D49" s="49"/>
      <c r="E49" s="49"/>
      <c r="F49" s="49"/>
      <c r="G49" s="49"/>
      <c r="H49" s="28" t="s">
        <v>3</v>
      </c>
      <c r="I49" s="57">
        <f>I46/I47</f>
        <v>2.491754928076837</v>
      </c>
      <c r="J49" s="49"/>
      <c r="K49" s="48"/>
    </row>
    <row r="50" spans="1:11" ht="15" customHeight="1" thickBot="1" x14ac:dyDescent="0.25">
      <c r="A50" s="4">
        <f t="shared" si="1"/>
        <v>12</v>
      </c>
      <c r="B50" s="27"/>
      <c r="C50" s="49"/>
      <c r="D50" s="49"/>
      <c r="E50" s="49"/>
      <c r="F50" s="49"/>
      <c r="G50" s="49"/>
      <c r="H50" s="27"/>
      <c r="I50" s="56"/>
      <c r="J50" s="49"/>
      <c r="K50" s="27"/>
    </row>
    <row r="51" spans="1:11" ht="15" customHeight="1" thickBot="1" x14ac:dyDescent="0.25">
      <c r="A51" s="4">
        <f t="shared" si="1"/>
        <v>13</v>
      </c>
      <c r="B51" s="47" t="s">
        <v>31</v>
      </c>
      <c r="C51" s="52" t="s">
        <v>63</v>
      </c>
      <c r="D51" s="49"/>
      <c r="E51" s="49"/>
      <c r="F51" s="49"/>
      <c r="G51" s="49"/>
      <c r="H51" s="27"/>
      <c r="I51" s="58">
        <f>MROUND(I49,0.25)</f>
        <v>2.5</v>
      </c>
      <c r="J51" s="49"/>
      <c r="K51" s="27"/>
    </row>
    <row r="52" spans="1:11" ht="15" customHeight="1" x14ac:dyDescent="0.2">
      <c r="A52" s="4">
        <f t="shared" si="1"/>
        <v>14</v>
      </c>
      <c r="B52" s="47"/>
      <c r="C52" s="26" t="s">
        <v>32</v>
      </c>
      <c r="D52" s="49"/>
      <c r="E52" s="49"/>
      <c r="F52" s="49"/>
      <c r="G52" s="49"/>
      <c r="H52" s="27"/>
      <c r="I52" s="49"/>
      <c r="J52" s="49"/>
      <c r="K52" s="27"/>
    </row>
    <row r="53" spans="1:11" ht="15" customHeight="1" x14ac:dyDescent="0.2">
      <c r="A53" s="4">
        <f t="shared" si="1"/>
        <v>15</v>
      </c>
      <c r="B53" s="27"/>
      <c r="C53" s="26" t="s">
        <v>33</v>
      </c>
      <c r="D53" s="49"/>
      <c r="E53" s="49"/>
      <c r="F53" s="49"/>
      <c r="G53" s="49"/>
      <c r="H53" s="27"/>
      <c r="I53" s="27"/>
      <c r="J53" s="27"/>
      <c r="K53" s="27"/>
    </row>
    <row r="54" spans="1:11" ht="15" customHeight="1" x14ac:dyDescent="0.2">
      <c r="C54" s="49"/>
      <c r="D54" s="49"/>
      <c r="E54" s="49"/>
      <c r="F54" s="49"/>
      <c r="G54" s="49"/>
    </row>
    <row r="55" spans="1:11" ht="15" customHeight="1" x14ac:dyDescent="0.2">
      <c r="A55" s="4"/>
      <c r="C55" s="6"/>
    </row>
    <row r="56" spans="1:11" ht="15" customHeight="1" x14ac:dyDescent="0.2">
      <c r="A56" s="4"/>
      <c r="D56" s="9"/>
      <c r="F56" s="9"/>
      <c r="G56" s="9"/>
    </row>
    <row r="57" spans="1:11" ht="15" customHeight="1" x14ac:dyDescent="0.2">
      <c r="A57" s="4"/>
      <c r="C57" s="6"/>
    </row>
    <row r="58" spans="1:11" ht="15" customHeight="1" x14ac:dyDescent="0.2">
      <c r="A58" s="4"/>
    </row>
    <row r="59" spans="1:11" ht="15" customHeight="1" x14ac:dyDescent="0.2">
      <c r="A59" s="4"/>
    </row>
    <row r="60" spans="1:11" ht="15" customHeight="1" x14ac:dyDescent="0.2"/>
    <row r="61" spans="1:11" ht="15" customHeight="1" x14ac:dyDescent="0.2"/>
    <row r="62" spans="1:11" ht="15" customHeight="1" x14ac:dyDescent="0.2">
      <c r="A62" s="4"/>
    </row>
    <row r="63" spans="1:11" ht="15" customHeight="1" x14ac:dyDescent="0.2">
      <c r="A63" s="4"/>
    </row>
    <row r="64" spans="1:11" ht="15" customHeight="1" x14ac:dyDescent="0.2">
      <c r="A64" s="4"/>
    </row>
    <row r="65" spans="1:1" ht="15" customHeight="1" x14ac:dyDescent="0.2">
      <c r="A65" s="4"/>
    </row>
    <row r="66" spans="1:1" ht="15" customHeight="1" x14ac:dyDescent="0.2">
      <c r="A66" s="4"/>
    </row>
    <row r="67" spans="1:1" ht="15" customHeight="1" x14ac:dyDescent="0.2">
      <c r="A67" s="4"/>
    </row>
    <row r="68" spans="1:1" ht="15" customHeight="1" x14ac:dyDescent="0.2">
      <c r="A68" s="4"/>
    </row>
    <row r="69" spans="1:1" ht="15" customHeight="1" x14ac:dyDescent="0.2">
      <c r="A69" s="4"/>
    </row>
    <row r="70" spans="1:1" ht="15" customHeight="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</sheetData>
  <mergeCells count="2">
    <mergeCell ref="A3:J3"/>
    <mergeCell ref="E4:G4"/>
  </mergeCells>
  <phoneticPr fontId="0" type="noConversion"/>
  <printOptions horizontalCentered="1" verticalCentered="1"/>
  <pageMargins left="0.75" right="0.75" top="1" bottom="1" header="0.5" footer="0.5"/>
  <pageSetup scale="7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2:D24"/>
  <sheetViews>
    <sheetView workbookViewId="0">
      <selection activeCell="E31" sqref="E31"/>
    </sheetView>
  </sheetViews>
  <sheetFormatPr defaultRowHeight="12.75" x14ac:dyDescent="0.2"/>
  <cols>
    <col min="2" max="2" width="16.42578125" bestFit="1" customWidth="1"/>
    <col min="3" max="3" width="10.85546875" customWidth="1"/>
  </cols>
  <sheetData>
    <row r="2" spans="2:4" ht="13.5" thickBot="1" x14ac:dyDescent="0.25"/>
    <row r="3" spans="2:4" ht="18" x14ac:dyDescent="0.25">
      <c r="B3" s="30" t="s">
        <v>35</v>
      </c>
      <c r="C3" s="31"/>
      <c r="D3" s="32"/>
    </row>
    <row r="4" spans="2:4" ht="16.5" x14ac:dyDescent="0.25">
      <c r="B4" s="33" t="s">
        <v>36</v>
      </c>
      <c r="C4" s="27"/>
      <c r="D4" s="34"/>
    </row>
    <row r="5" spans="2:4" x14ac:dyDescent="0.2">
      <c r="B5" s="35"/>
      <c r="C5" s="27"/>
      <c r="D5" s="34"/>
    </row>
    <row r="6" spans="2:4" ht="25.5" x14ac:dyDescent="0.2">
      <c r="B6" s="36"/>
      <c r="C6" s="37" t="s">
        <v>48</v>
      </c>
      <c r="D6" s="38" t="s">
        <v>51</v>
      </c>
    </row>
    <row r="7" spans="2:4" x14ac:dyDescent="0.2">
      <c r="B7" s="39" t="s">
        <v>37</v>
      </c>
      <c r="C7" s="40">
        <v>9759</v>
      </c>
      <c r="D7" s="41">
        <v>2004</v>
      </c>
    </row>
    <row r="8" spans="2:4" x14ac:dyDescent="0.2">
      <c r="B8" s="39" t="s">
        <v>38</v>
      </c>
      <c r="C8" s="40">
        <v>7254</v>
      </c>
      <c r="D8" s="41">
        <v>2004</v>
      </c>
    </row>
    <row r="9" spans="2:4" x14ac:dyDescent="0.2">
      <c r="B9" s="39" t="s">
        <v>39</v>
      </c>
      <c r="C9" s="40">
        <v>9108</v>
      </c>
      <c r="D9" s="41">
        <v>2004</v>
      </c>
    </row>
    <row r="10" spans="2:4" x14ac:dyDescent="0.2">
      <c r="B10" s="39" t="s">
        <v>40</v>
      </c>
      <c r="C10" s="40">
        <v>9045</v>
      </c>
      <c r="D10" s="41">
        <v>2004</v>
      </c>
    </row>
    <row r="11" spans="2:4" x14ac:dyDescent="0.2">
      <c r="B11" s="39" t="s">
        <v>34</v>
      </c>
      <c r="C11" s="40">
        <v>9856</v>
      </c>
      <c r="D11" s="41">
        <v>2004</v>
      </c>
    </row>
    <row r="12" spans="2:4" x14ac:dyDescent="0.2">
      <c r="B12" s="39" t="s">
        <v>41</v>
      </c>
      <c r="C12" s="40">
        <v>11796</v>
      </c>
      <c r="D12" s="41">
        <v>2004</v>
      </c>
    </row>
    <row r="13" spans="2:4" x14ac:dyDescent="0.2">
      <c r="B13" s="39" t="s">
        <v>42</v>
      </c>
      <c r="C13" s="40">
        <v>13324</v>
      </c>
      <c r="D13" s="41">
        <v>2004</v>
      </c>
    </row>
    <row r="14" spans="2:4" x14ac:dyDescent="0.2">
      <c r="B14" s="39" t="s">
        <v>43</v>
      </c>
      <c r="C14" s="40">
        <v>13843</v>
      </c>
      <c r="D14" s="41">
        <v>2004</v>
      </c>
    </row>
    <row r="15" spans="2:4" x14ac:dyDescent="0.2">
      <c r="B15" s="39" t="s">
        <v>44</v>
      </c>
      <c r="C15" s="40">
        <v>11077</v>
      </c>
      <c r="D15" s="41">
        <v>2004</v>
      </c>
    </row>
    <row r="16" spans="2:4" x14ac:dyDescent="0.2">
      <c r="B16" s="39" t="s">
        <v>45</v>
      </c>
      <c r="C16" s="40">
        <v>9652</v>
      </c>
      <c r="D16" s="41">
        <v>2004</v>
      </c>
    </row>
    <row r="17" spans="1:4" x14ac:dyDescent="0.2">
      <c r="B17" s="39" t="s">
        <v>46</v>
      </c>
      <c r="C17" s="40">
        <v>9033</v>
      </c>
      <c r="D17" s="41">
        <v>2004</v>
      </c>
    </row>
    <row r="18" spans="1:4" x14ac:dyDescent="0.2">
      <c r="B18" s="39" t="s">
        <v>47</v>
      </c>
      <c r="C18" s="40">
        <v>11401</v>
      </c>
      <c r="D18" s="41">
        <v>2004</v>
      </c>
    </row>
    <row r="19" spans="1:4" x14ac:dyDescent="0.2">
      <c r="B19" s="36"/>
      <c r="C19" s="42"/>
      <c r="D19" s="34"/>
    </row>
    <row r="20" spans="1:4" x14ac:dyDescent="0.2">
      <c r="B20" s="39" t="s">
        <v>49</v>
      </c>
      <c r="C20" s="42">
        <f>SUM(C7:C18)</f>
        <v>125148</v>
      </c>
      <c r="D20" s="34"/>
    </row>
    <row r="21" spans="1:4" ht="13.5" thickBot="1" x14ac:dyDescent="0.25">
      <c r="B21" s="43" t="s">
        <v>50</v>
      </c>
      <c r="C21" s="44">
        <f>AVERAGE(C7:C18)</f>
        <v>10429</v>
      </c>
      <c r="D21" s="45"/>
    </row>
    <row r="24" spans="1:4" ht="15.75" x14ac:dyDescent="0.25">
      <c r="A24" s="46" t="s">
        <v>61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144EB74A5EB2245995F1D959A2AC6F2" ma:contentTypeVersion="24" ma:contentTypeDescription="" ma:contentTypeScope="" ma:versionID="50251c2a4fc388f53f7b051d90dd61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Closed</CaseStatus>
    <OpenedDate xmlns="dc463f71-b30c-4ab2-9473-d307f9d35888">2023-01-10T08:00:00+00:00</OpenedDate>
    <SignificantOrder xmlns="dc463f71-b30c-4ab2-9473-d307f9d35888">false</SignificantOrder>
    <Date1 xmlns="dc463f71-b30c-4ab2-9473-d307f9d35888">2023-01-10T08:00:00+00:00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230024</DocketNumber>
    <DelegatedOrder xmlns="dc463f71-b30c-4ab2-9473-d307f9d35888">false</DelegatedOrder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B1DDCD0-527D-4CF7-9CFB-47F1DCDB68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EDBD47-8BE3-492D-8306-CAE7A390D9E4}"/>
</file>

<file path=customXml/itemProps3.xml><?xml version="1.0" encoding="utf-8"?>
<ds:datastoreItem xmlns:ds="http://schemas.openxmlformats.org/officeDocument/2006/customXml" ds:itemID="{4EAE4B06-6DC8-4B8A-9353-8B3F45D89AB0}">
  <ds:schemaRefs>
    <ds:schemaRef ds:uri="http://schemas.microsoft.com/office/2006/metadata/properties"/>
    <ds:schemaRef ds:uri="http://schemas.microsoft.com/office/infopath/2007/PartnerControls"/>
    <ds:schemaRef ds:uri="94ccb0f8-418e-41dd-ac47-c8b0a5d07e75"/>
  </ds:schemaRefs>
</ds:datastoreItem>
</file>

<file path=customXml/itemProps4.xml><?xml version="1.0" encoding="utf-8"?>
<ds:datastoreItem xmlns:ds="http://schemas.openxmlformats.org/officeDocument/2006/customXml" ds:itemID="{B198A160-A4D1-4AEA-B0C9-5DCC7FDAB4D6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8ACE54B2-4800-4CF2-80C7-047F3C278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Passengers</vt:lpstr>
      <vt:lpstr>Worksheet!Print_Area</vt:lpstr>
    </vt:vector>
  </TitlesOfParts>
  <Company>WUTC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Surcharge Worksheet - Auto Trans and Buses</dc:title>
  <dc:creator>Weldon</dc:creator>
  <cp:lastModifiedBy>Weldon Burton</cp:lastModifiedBy>
  <cp:lastPrinted>2008-08-14T18:40:25Z</cp:lastPrinted>
  <dcterms:created xsi:type="dcterms:W3CDTF">2005-06-28T20:35:36Z</dcterms:created>
  <dcterms:modified xsi:type="dcterms:W3CDTF">2023-01-10T20:07:07Z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dustry">
    <vt:lpwstr>Transportation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PublishingStartDate">
    <vt:lpwstr/>
  </property>
  <property fmtid="{D5CDD505-2E9C-101B-9397-08002B2CF9AE}" pid="7" name="PublishingExpirationDate">
    <vt:lpwstr/>
  </property>
  <property fmtid="{D5CDD505-2E9C-101B-9397-08002B2CF9AE}" pid="8" name="display_urn:schemas-microsoft-com:office:office#Editor">
    <vt:lpwstr>UTCSPDEVInstall (UTC)</vt:lpwstr>
  </property>
  <property fmtid="{D5CDD505-2E9C-101B-9397-08002B2CF9AE}" pid="9" name="display_urn:schemas-microsoft-com:office:office#Author">
    <vt:lpwstr>UTCSPDEVInstall (UTC)</vt:lpwstr>
  </property>
  <property fmtid="{D5CDD505-2E9C-101B-9397-08002B2CF9AE}" pid="10" name="Order">
    <vt:lpwstr>10400.0000000000</vt:lpwstr>
  </property>
  <property fmtid="{D5CDD505-2E9C-101B-9397-08002B2CF9AE}" pid="11" name="ContentTypeId">
    <vt:lpwstr>0x0101006E56B4D1795A2E4DB2F0B01679ED314A004144EB74A5EB2245995F1D959A2AC6F2</vt:lpwstr>
  </property>
  <property fmtid="{D5CDD505-2E9C-101B-9397-08002B2CF9AE}" pid="12" name="IsEFSEC">
    <vt:bool>false</vt:bool>
  </property>
  <property fmtid="{D5CDD505-2E9C-101B-9397-08002B2CF9AE}" pid="13" name="_docset_NoMedatataSyncRequired">
    <vt:lpwstr>False</vt:lpwstr>
  </property>
</Properties>
</file>