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ata1.xml" ContentType="application/vnd.openxmlformats-officedocument.drawingml.diagramData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Conservation Plan docs\2022 Conservation Plan\Master Workbooks\"/>
    </mc:Choice>
  </mc:AlternateContent>
  <xr:revisionPtr revIDLastSave="0" documentId="13_ncr:1_{CF0E7566-81C2-446A-B9A0-D94A8B1502EC}" xr6:coauthVersionLast="46" xr6:coauthVersionMax="46" xr10:uidLastSave="{00000000-0000-0000-0000-000000000000}"/>
  <bookViews>
    <workbookView xWindow="-13905" yWindow="3930" windowWidth="28800" windowHeight="21000" xr2:uid="{3B998FD0-4562-4F5B-B72E-192791D0D460}"/>
  </bookViews>
  <sheets>
    <sheet name="Figure 1" sheetId="31" r:id="rId1"/>
    <sheet name="Figure 2" sheetId="4" r:id="rId2"/>
    <sheet name="Figure 3" sheetId="12" r:id="rId3"/>
    <sheet name="Figure 4" sheetId="6" r:id="rId4"/>
    <sheet name="Figure 5" sheetId="5" r:id="rId5"/>
    <sheet name="Figure 6" sheetId="7" r:id="rId6"/>
    <sheet name="Figure 7" sheetId="9" r:id="rId7"/>
    <sheet name="Figure 8" sheetId="1" r:id="rId8"/>
    <sheet name="Figure 9" sheetId="14" r:id="rId9"/>
    <sheet name="Figure 10" sheetId="15" r:id="rId10"/>
    <sheet name="Figure 11" sheetId="16" r:id="rId11"/>
    <sheet name="Figure 12" sheetId="17" r:id="rId12"/>
    <sheet name="Figure 13" sheetId="18" r:id="rId13"/>
    <sheet name="Figure 14" sheetId="2" r:id="rId14"/>
    <sheet name="Figure 15" sheetId="20" r:id="rId15"/>
    <sheet name="Figure 16" sheetId="30" r:id="rId16"/>
    <sheet name="Figure 17" sheetId="21" r:id="rId17"/>
    <sheet name="Figure 18" sheetId="23" r:id="rId18"/>
    <sheet name="Figure 19" sheetId="24" r:id="rId19"/>
    <sheet name="Figure 20" sheetId="25" r:id="rId20"/>
    <sheet name="Figure 21" sheetId="27" r:id="rId21"/>
    <sheet name="Figure 22" sheetId="29" r:id="rId22"/>
    <sheet name="Figure 23" sheetId="28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2" l="1"/>
  <c r="R19" i="12"/>
  <c r="Q19" i="12"/>
  <c r="K5" i="20"/>
  <c r="L5" i="20"/>
  <c r="M5" i="20"/>
  <c r="N5" i="20"/>
  <c r="O5" i="20"/>
  <c r="O7" i="20"/>
  <c r="N7" i="20"/>
  <c r="M7" i="20"/>
  <c r="L7" i="20"/>
  <c r="P6" i="20"/>
  <c r="P7" i="20" s="1"/>
  <c r="Q6" i="20" l="1"/>
  <c r="P4" i="20"/>
  <c r="P5" i="20" s="1"/>
  <c r="R6" i="20" l="1"/>
  <c r="Q7" i="20"/>
  <c r="Q4" i="20"/>
  <c r="Q5" i="20" s="1"/>
  <c r="R7" i="20" l="1"/>
  <c r="R4" i="20"/>
  <c r="R5" i="20" s="1"/>
  <c r="L4" i="7" l="1"/>
  <c r="M4" i="7" s="1"/>
  <c r="N4" i="7" s="1"/>
  <c r="O4" i="7" s="1"/>
  <c r="P4" i="7" s="1"/>
  <c r="Q4" i="7" s="1"/>
  <c r="R4" i="7" s="1"/>
  <c r="S4" i="7" s="1"/>
  <c r="T4" i="7" s="1"/>
  <c r="L5" i="4" l="1"/>
</calcChain>
</file>

<file path=xl/sharedStrings.xml><?xml version="1.0" encoding="utf-8"?>
<sst xmlns="http://schemas.openxmlformats.org/spreadsheetml/2006/main" count="202" uniqueCount="119">
  <si>
    <t>growth</t>
  </si>
  <si>
    <t>apps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</si>
  <si>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</si>
  <si>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</si>
  <si>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</si>
  <si>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</si>
  <si>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</si>
  <si>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</si>
  <si>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</si>
  <si>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</si>
  <si>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</si>
  <si>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</si>
  <si>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</si>
  <si>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</si>
  <si>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SUBMISSIONS</t>
  </si>
  <si>
    <t>2019 -2021 W/2021 Q4 projections</t>
  </si>
  <si>
    <t>Month</t>
  </si>
  <si>
    <t>Total</t>
  </si>
  <si>
    <t>Cumulative Residential Potential (Low Income) - therms</t>
  </si>
  <si>
    <t>Residential</t>
  </si>
  <si>
    <t>Technical Potential</t>
  </si>
  <si>
    <t>Achievable Technical Potential</t>
  </si>
  <si>
    <t>Achievable Economic UCT Potential</t>
  </si>
  <si>
    <t>Achievable Economic TRC Potential</t>
  </si>
  <si>
    <t>Commercial/Industrial</t>
  </si>
  <si>
    <t>Low Income</t>
  </si>
  <si>
    <t>Cumulative Achievable UCT Potential by Program</t>
  </si>
  <si>
    <t>DNI low income</t>
  </si>
  <si>
    <t>Portfolio Potential - therms</t>
  </si>
  <si>
    <t>Cumulative C&amp;I Potential - therms</t>
  </si>
  <si>
    <t>Cumulative Residential UCT Potential (Low Income) by CZ- therms</t>
  </si>
  <si>
    <t>CZ3</t>
  </si>
  <si>
    <t>CZ2</t>
  </si>
  <si>
    <t>CZ1</t>
  </si>
  <si>
    <t>Cumulative Residential UCT Potential (non-LI) by CZ- therms</t>
  </si>
  <si>
    <t>Cumulative Residential Potential (non-LI) - therms</t>
  </si>
  <si>
    <t>Years</t>
  </si>
  <si>
    <t>2021 (Projected)</t>
  </si>
  <si>
    <t>2022 (projected)</t>
  </si>
  <si>
    <t>2023 (Projected)</t>
  </si>
  <si>
    <t>Annual Therms</t>
  </si>
  <si>
    <t>Cummulative Therms</t>
  </si>
  <si>
    <t>Apps Received</t>
  </si>
  <si>
    <t>%Change year over year</t>
  </si>
  <si>
    <t>Year</t>
  </si>
  <si>
    <t>Cumulative Therms</t>
  </si>
  <si>
    <t xml:space="preserve">Jun </t>
  </si>
  <si>
    <t>July</t>
  </si>
  <si>
    <t xml:space="preserve">JANUARY </t>
  </si>
  <si>
    <t xml:space="preserve">FEBRUARY </t>
  </si>
  <si>
    <t>MARCH</t>
  </si>
  <si>
    <t>APRIL</t>
  </si>
  <si>
    <t>MAY</t>
  </si>
  <si>
    <t>JUNE</t>
  </si>
  <si>
    <t>JAN YEAR 2020</t>
  </si>
  <si>
    <t>FEB YEAR 2020</t>
  </si>
  <si>
    <t>MARCH YEAR 2020</t>
  </si>
  <si>
    <t>APRIL YEAR 2020</t>
  </si>
  <si>
    <t>JAN YEAR 2021</t>
  </si>
  <si>
    <t>FEB YEAR 2021</t>
  </si>
  <si>
    <t>MARCH YEAR 2021</t>
  </si>
  <si>
    <t>APRIL YEAR 2021</t>
  </si>
  <si>
    <t xml:space="preserve">Incoming calls </t>
  </si>
  <si>
    <t>Week Index</t>
  </si>
  <si>
    <t>Pageviews</t>
  </si>
  <si>
    <t>Jan 3rd</t>
  </si>
  <si>
    <t>Jan 9th</t>
  </si>
  <si>
    <t>Jan 16th</t>
  </si>
  <si>
    <t xml:space="preserve">Jan 23rd </t>
  </si>
  <si>
    <t>Jan 30th</t>
  </si>
  <si>
    <t xml:space="preserve">Feb 6th </t>
  </si>
  <si>
    <t xml:space="preserve">Feb 13th </t>
  </si>
  <si>
    <t xml:space="preserve">Feb 20th </t>
  </si>
  <si>
    <t xml:space="preserve">Feb 27th </t>
  </si>
  <si>
    <t xml:space="preserve">March 6th </t>
  </si>
  <si>
    <t xml:space="preserve">March 13th </t>
  </si>
  <si>
    <t xml:space="preserve">March 20th </t>
  </si>
  <si>
    <t xml:space="preserve">March 27th </t>
  </si>
  <si>
    <t xml:space="preserve">April 3rd </t>
  </si>
  <si>
    <t xml:space="preserve">April 10th </t>
  </si>
  <si>
    <t>April 17th</t>
  </si>
  <si>
    <t xml:space="preserve">April 24th </t>
  </si>
  <si>
    <t xml:space="preserve">May 1st </t>
  </si>
  <si>
    <t xml:space="preserve">May 8th </t>
  </si>
  <si>
    <t>May 15th</t>
  </si>
  <si>
    <t xml:space="preserve">May 22nd </t>
  </si>
  <si>
    <t>May 29th</t>
  </si>
  <si>
    <t xml:space="preserve">June 5th </t>
  </si>
  <si>
    <t xml:space="preserve">June 12th </t>
  </si>
  <si>
    <t xml:space="preserve">June 19th </t>
  </si>
  <si>
    <t>June 26th</t>
  </si>
  <si>
    <t>June 30th</t>
  </si>
  <si>
    <t>GOALS</t>
  </si>
  <si>
    <t>ACTUALS</t>
  </si>
  <si>
    <t>Pending</t>
  </si>
  <si>
    <t>Figure 1: Portfolio Level Goals and Achievements</t>
  </si>
  <si>
    <t>Figure 7: Cumulative Residential UCT Potential (Low Income) by Climate Zone- therms</t>
  </si>
  <si>
    <t>Figure 8: LoadMAP Analysis Framework</t>
  </si>
  <si>
    <t>Figure 9: Cumulative Residential Potential - therms</t>
  </si>
  <si>
    <t>Figure 10: Residential Cumulative Achievable Economic UCT by Climate Zone in Therms (excludes LI)</t>
  </si>
  <si>
    <t>Figure 11: Cumulative Potential Forecasts for C/I - therms</t>
  </si>
  <si>
    <t>Figure 12: Portfolio Cumulative Potential by Forecast</t>
  </si>
  <si>
    <t>Figure 13: Cumulative Achievable Economic UCT Potential by Program</t>
  </si>
  <si>
    <t>Figure 14: RBSA 2022 Timeline</t>
  </si>
  <si>
    <t>Figure 15: Builder Program Projects 2016-2023</t>
  </si>
  <si>
    <t>Figure 16: Builder Program Therm Savings 2016-2023</t>
  </si>
  <si>
    <t>Figure 17: Pageviews from website: /energy-efficiency/commercial-rebate-offerings</t>
  </si>
  <si>
    <t>Figure 18: Pageviews from website: /commercial-and-industrial-rebate-application</t>
  </si>
  <si>
    <t>Figure 19: Pageviews from website: /energy-efficiency</t>
  </si>
  <si>
    <t>Figure 20: Website Pageviews H1 2021: /energy-efficiency/residential-rebate-offerings/</t>
  </si>
  <si>
    <t xml:space="preserve"> Figure 21: Pageviews H1: 2021/energy-efficiency/</t>
  </si>
  <si>
    <t>Figure 22: H1 2021 to 2020 Status Call comparison</t>
  </si>
  <si>
    <t>Figure 23: Residential Incoming Call Comparison (2020/2021)</t>
  </si>
  <si>
    <t>Figure 2: POS Annual Projected Submission Growth</t>
  </si>
  <si>
    <t>Figure 3: POS Rebate Submission</t>
  </si>
  <si>
    <t>Figure 4: Received Applications 2020 - 2021</t>
  </si>
  <si>
    <t>Figure 5: Monthly Intake Plus 2021 Q4 Forecast</t>
  </si>
  <si>
    <t>Figure 6: Cumulative Residential Potential (Low Income) - therms</t>
  </si>
  <si>
    <t>Note 2014 IRP goals were not acknowledged by the WUTC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</si>
</sst>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  <font>
      <sz val="12"/>
      <name val="Calibri"/>
      <family val="1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57">
    <xf numFmtId="0" fontId="0" fillId="0" borderId="0" xfId="0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3" fillId="0" borderId="0" xfId="0" applyFont="1"/>
    <xf numFmtId="17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16" fontId="0" fillId="0" borderId="0" xfId="0" applyNumberFormat="1"/>
    <xf numFmtId="164" fontId="0" fillId="0" borderId="1" xfId="1" applyNumberFormat="1" applyFont="1" applyBorder="1"/>
    <xf numFmtId="0" fontId="7" fillId="0" borderId="0" xfId="0" applyFont="1"/>
    <xf numFmtId="1" fontId="0" fillId="0" borderId="1" xfId="0" applyNumberFormat="1" applyBorder="1"/>
    <xf numFmtId="0" fontId="0" fillId="0" borderId="4" xfId="0" applyBorder="1"/>
    <xf numFmtId="1" fontId="0" fillId="0" borderId="4" xfId="0" applyNumberFormat="1" applyBorder="1"/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1" fontId="0" fillId="0" borderId="14" xfId="0" applyNumberFormat="1" applyBorder="1"/>
    <xf numFmtId="0" fontId="0" fillId="0" borderId="15" xfId="0" applyBorder="1"/>
    <xf numFmtId="0" fontId="3" fillId="0" borderId="2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6" xfId="0" applyFont="1" applyBorder="1"/>
    <xf numFmtId="0" fontId="3" fillId="0" borderId="3" xfId="0" applyFont="1" applyBorder="1"/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3" fillId="0" borderId="0" xfId="0" applyFont="1" applyAlignment="1"/>
    <xf numFmtId="0" fontId="14" fillId="0" borderId="0" xfId="2"/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164" fontId="9" fillId="0" borderId="19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7D1B3B28-12C7-4612-A2BE-7CE0DFD85383}"/>
  </cellStyles>
  <dxfs count="0"/>
  <tableStyles count="0" defaultTableStyle="TableStyleMedium2" defaultPivotStyle="PivotStyleLight16"/>
  <colors>
    <mruColors>
      <color rgb="FF0066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Portfolio level Goals and Achievements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957101516156632"/>
          <c:y val="0.26203093371805625"/>
          <c:w val="0.78624095065039945"/>
          <c:h val="0.5209711699945031"/>
        </c:manualLayout>
      </c:layout>
      <c:barChart>
        <c:barDir val="col"/>
        <c:grouping val="clustered"/>
        <c:varyColors val="0"/>
        <c:ser>
          <c:idx val="0"/>
          <c:order val="0"/>
          <c:tx>
            <c:v>GOALS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536761</c:v>
              </c:pt>
              <c:pt idx="1">
                <c:v>588650</c:v>
              </c:pt>
              <c:pt idx="2">
                <c:v>528054</c:v>
              </c:pt>
              <c:pt idx="3">
                <c:v>982915</c:v>
              </c:pt>
              <c:pt idx="4">
                <c:v>854876</c:v>
              </c:pt>
              <c:pt idx="5">
                <c:v>621267</c:v>
              </c:pt>
              <c:pt idx="6">
                <c:v>719011</c:v>
              </c:pt>
              <c:pt idx="7">
                <c:v>726625</c:v>
              </c:pt>
              <c:pt idx="8">
                <c:v>1061827</c:v>
              </c:pt>
              <c:pt idx="9">
                <c:v>866533</c:v>
              </c:pt>
              <c:pt idx="10">
                <c:v>1065218</c:v>
              </c:pt>
            </c:numLit>
          </c:val>
          <c:extLst>
            <c:ext xmlns:c16="http://schemas.microsoft.com/office/drawing/2014/chart" uri="{C3380CC4-5D6E-409C-BE32-E72D297353CC}">
              <c16:uniqueId val="{00000000-30DE-49B1-B8B9-4BCD98DE5D04}"/>
            </c:ext>
          </c:extLst>
        </c:ser>
        <c:ser>
          <c:idx val="1"/>
          <c:order val="1"/>
          <c:tx>
            <c:v>ACTUALS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  <c:pt idx="4">
                <c:v>2017</c:v>
              </c:pt>
              <c:pt idx="5">
                <c:v>2018</c:v>
              </c:pt>
              <c:pt idx="6">
                <c:v>2019</c:v>
              </c:pt>
              <c:pt idx="7">
                <c:v>2020</c:v>
              </c:pt>
              <c:pt idx="8">
                <c:v>2021</c:v>
              </c:pt>
              <c:pt idx="9">
                <c:v>2022</c:v>
              </c:pt>
              <c:pt idx="10">
                <c:v>2023</c:v>
              </c:pt>
            </c:numLit>
          </c:cat>
          <c:val>
            <c:numLit>
              <c:formatCode>General</c:formatCode>
              <c:ptCount val="11"/>
              <c:pt idx="0">
                <c:v>486391</c:v>
              </c:pt>
              <c:pt idx="1">
                <c:v>648953</c:v>
              </c:pt>
              <c:pt idx="2">
                <c:v>831501</c:v>
              </c:pt>
              <c:pt idx="3">
                <c:v>405557</c:v>
              </c:pt>
              <c:pt idx="4">
                <c:v>562956</c:v>
              </c:pt>
              <c:pt idx="5">
                <c:v>771819</c:v>
              </c:pt>
              <c:pt idx="6">
                <c:v>760956</c:v>
              </c:pt>
              <c:pt idx="7">
                <c:v>659176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DE-49B1-B8B9-4BCD98DE5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870872"/>
        <c:axId val="484871528"/>
      </c:barChart>
      <c:catAx>
        <c:axId val="48487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Program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871528"/>
        <c:crosses val="autoZero"/>
        <c:auto val="1"/>
        <c:lblAlgn val="ctr"/>
        <c:lblOffset val="100"/>
        <c:noMultiLvlLbl val="0"/>
      </c:catAx>
      <c:valAx>
        <c:axId val="48487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87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38587484256776"/>
          <c:y val="0.14687281917359984"/>
          <c:w val="0.22811225519886938"/>
          <c:h val="7.7453195919209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11'!$J$5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11'!$K$5:$T$5</c:f>
              <c:numCache>
                <c:formatCode>_(* #,##0_);_(* \(#,##0\);_(* "-"??_);_(@_)</c:formatCode>
                <c:ptCount val="10"/>
                <c:pt idx="0">
                  <c:v>2219.9986641320793</c:v>
                </c:pt>
                <c:pt idx="1">
                  <c:v>4608.1132267080957</c:v>
                </c:pt>
                <c:pt idx="2">
                  <c:v>7206.3439475425484</c:v>
                </c:pt>
                <c:pt idx="3">
                  <c:v>9867.3833127598537</c:v>
                </c:pt>
                <c:pt idx="4">
                  <c:v>12697.07499032329</c:v>
                </c:pt>
                <c:pt idx="5">
                  <c:v>15424.73342809588</c:v>
                </c:pt>
                <c:pt idx="6">
                  <c:v>18254.093576739277</c:v>
                </c:pt>
                <c:pt idx="7">
                  <c:v>20910.602862123793</c:v>
                </c:pt>
                <c:pt idx="8">
                  <c:v>23553.782624434582</c:v>
                </c:pt>
                <c:pt idx="9">
                  <c:v>25792.649912641093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4-4F6E-97E9-93E3021CFDFF}"/>
            </c:ext>
          </c:extLst>
        </c:ser>
        <c:ser>
          <c:idx val="1"/>
          <c:order val="1"/>
          <c:tx>
            <c:strRef>
              <c:f>'Figure 11'!$J$6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11'!$K$6:$T$6</c:f>
              <c:numCache>
                <c:formatCode>_(* #,##0_);_(* \(#,##0\);_(* "-"??_);_(@_)</c:formatCode>
                <c:ptCount val="10"/>
                <c:pt idx="0">
                  <c:v>1193.0811146168162</c:v>
                </c:pt>
                <c:pt idx="1">
                  <c:v>2541.1581049405531</c:v>
                </c:pt>
                <c:pt idx="2">
                  <c:v>4094.9948287209318</c:v>
                </c:pt>
                <c:pt idx="3">
                  <c:v>5782.9786634172297</c:v>
                </c:pt>
                <c:pt idx="4">
                  <c:v>7633.8225075834034</c:v>
                </c:pt>
                <c:pt idx="5">
                  <c:v>9539.4121884781107</c:v>
                </c:pt>
                <c:pt idx="6">
                  <c:v>11528.73345895172</c:v>
                </c:pt>
                <c:pt idx="7">
                  <c:v>13440.80028918023</c:v>
                </c:pt>
                <c:pt idx="8">
                  <c:v>15340.544549206434</c:v>
                </c:pt>
                <c:pt idx="9">
                  <c:v>17102.374645874257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4-4F6E-97E9-93E3021CFDFF}"/>
            </c:ext>
          </c:extLst>
        </c:ser>
        <c:ser>
          <c:idx val="2"/>
          <c:order val="2"/>
          <c:tx>
            <c:strRef>
              <c:f>'Figure 11'!$J$7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11'!$K$7:$T$7</c:f>
              <c:numCache>
                <c:formatCode>_(* #,##0_);_(* \(#,##0\);_(* "-"??_);_(@_)</c:formatCode>
                <c:ptCount val="10"/>
                <c:pt idx="0">
                  <c:v>419.46130271958305</c:v>
                </c:pt>
                <c:pt idx="1">
                  <c:v>967.16547276814276</c:v>
                </c:pt>
                <c:pt idx="2">
                  <c:v>1671.8838883715061</c:v>
                </c:pt>
                <c:pt idx="3">
                  <c:v>2533.5959633680159</c:v>
                </c:pt>
                <c:pt idx="4">
                  <c:v>3600.4917281654257</c:v>
                </c:pt>
                <c:pt idx="5">
                  <c:v>4817.7003242899445</c:v>
                </c:pt>
                <c:pt idx="6">
                  <c:v>6189.1630130579315</c:v>
                </c:pt>
                <c:pt idx="7">
                  <c:v>7604.3989635637108</c:v>
                </c:pt>
                <c:pt idx="8">
                  <c:v>9064.7543589586403</c:v>
                </c:pt>
                <c:pt idx="9">
                  <c:v>10458.26627399588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4-4F6E-97E9-93E3021CFDFF}"/>
            </c:ext>
          </c:extLst>
        </c:ser>
        <c:ser>
          <c:idx val="3"/>
          <c:order val="3"/>
          <c:tx>
            <c:strRef>
              <c:f>'Figure 11'!$J$8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11'!$K$8:$T$8</c:f>
              <c:numCache>
                <c:formatCode>_(* #,##0_);_(* \(#,##0\);_(* "-"??_);_(@_)</c:formatCode>
                <c:ptCount val="10"/>
                <c:pt idx="0">
                  <c:v>389.98898528678103</c:v>
                </c:pt>
                <c:pt idx="1">
                  <c:v>911.60270254243585</c:v>
                </c:pt>
                <c:pt idx="2">
                  <c:v>1592.7536891383068</c:v>
                </c:pt>
                <c:pt idx="3">
                  <c:v>2436.1051167348855</c:v>
                </c:pt>
                <c:pt idx="4">
                  <c:v>3483.1001709251118</c:v>
                </c:pt>
                <c:pt idx="5">
                  <c:v>4680.0254834081425</c:v>
                </c:pt>
                <c:pt idx="6">
                  <c:v>6021.8151767622812</c:v>
                </c:pt>
                <c:pt idx="7">
                  <c:v>7409.6753228542893</c:v>
                </c:pt>
                <c:pt idx="8">
                  <c:v>8839.9249672566948</c:v>
                </c:pt>
                <c:pt idx="9">
                  <c:v>10203.168474453083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4-4F6E-97E9-93E3021CF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12'!$K$5:$T$5</c:f>
              <c:numCache>
                <c:formatCode>_(* #,##0_);_(* \(#,##0\);_(* "-"??_);_(@_)</c:formatCode>
                <c:ptCount val="10"/>
                <c:pt idx="0">
                  <c:v>4840.3640818197055</c:v>
                </c:pt>
                <c:pt idx="1">
                  <c:v>9978.6140132929286</c:v>
                </c:pt>
                <c:pt idx="2">
                  <c:v>14141.969054077583</c:v>
                </c:pt>
                <c:pt idx="3">
                  <c:v>19386.315292065359</c:v>
                </c:pt>
                <c:pt idx="4">
                  <c:v>24926.663183799228</c:v>
                </c:pt>
                <c:pt idx="5">
                  <c:v>30440.993955235015</c:v>
                </c:pt>
                <c:pt idx="6">
                  <c:v>36209.614190966167</c:v>
                </c:pt>
                <c:pt idx="7">
                  <c:v>41654.75337811841</c:v>
                </c:pt>
                <c:pt idx="8">
                  <c:v>47219.302567259474</c:v>
                </c:pt>
                <c:pt idx="9">
                  <c:v>52365.484574955401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0-4EF2-B125-47F8C34DCCCC}"/>
            </c:ext>
          </c:extLst>
        </c:ser>
        <c:ser>
          <c:idx val="1"/>
          <c:order val="1"/>
          <c:tx>
            <c:strRef>
              <c:f>'Figure 12'!$J$6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12'!$K$6:$T$6</c:f>
              <c:numCache>
                <c:formatCode>_(* #,##0_);_(* \(#,##0\);_(* "-"??_);_(@_)</c:formatCode>
                <c:ptCount val="10"/>
                <c:pt idx="0">
                  <c:v>1775.7587264254184</c:v>
                </c:pt>
                <c:pt idx="1">
                  <c:v>3797.7231724451249</c:v>
                </c:pt>
                <c:pt idx="2">
                  <c:v>5707.9500530124978</c:v>
                </c:pt>
                <c:pt idx="3">
                  <c:v>8148.2397401558364</c:v>
                </c:pt>
                <c:pt idx="4">
                  <c:v>10896.05855349895</c:v>
                </c:pt>
                <c:pt idx="5">
                  <c:v>13837.118935107008</c:v>
                </c:pt>
                <c:pt idx="6">
                  <c:v>17019.895729476273</c:v>
                </c:pt>
                <c:pt idx="7">
                  <c:v>20185.879764901354</c:v>
                </c:pt>
                <c:pt idx="8">
                  <c:v>23461.692473311563</c:v>
                </c:pt>
                <c:pt idx="9">
                  <c:v>26658.239116741686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0-4EF2-B125-47F8C34DCCCC}"/>
            </c:ext>
          </c:extLst>
        </c:ser>
        <c:ser>
          <c:idx val="2"/>
          <c:order val="2"/>
          <c:tx>
            <c:strRef>
              <c:f>'Figure 12'!$J$7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12'!$K$7:$T$7</c:f>
              <c:numCache>
                <c:formatCode>_(* #,##0_);_(* \(#,##0\);_(* "-"??_);_(@_)</c:formatCode>
                <c:ptCount val="10"/>
                <c:pt idx="0">
                  <c:v>848.6740094288906</c:v>
                </c:pt>
                <c:pt idx="1">
                  <c:v>1894.3862248357634</c:v>
                </c:pt>
                <c:pt idx="2">
                  <c:v>2754.2843935029691</c:v>
                </c:pt>
                <c:pt idx="3">
                  <c:v>4141.9310727174052</c:v>
                </c:pt>
                <c:pt idx="4">
                  <c:v>5840.66075030094</c:v>
                </c:pt>
                <c:pt idx="5">
                  <c:v>7789.651404960694</c:v>
                </c:pt>
                <c:pt idx="6">
                  <c:v>10004.652406317546</c:v>
                </c:pt>
                <c:pt idx="7">
                  <c:v>12304.118770687628</c:v>
                </c:pt>
                <c:pt idx="8">
                  <c:v>14734.848271325469</c:v>
                </c:pt>
                <c:pt idx="9">
                  <c:v>17139.755557444762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0-4EF2-B125-47F8C34DCCCC}"/>
            </c:ext>
          </c:extLst>
        </c:ser>
        <c:ser>
          <c:idx val="3"/>
          <c:order val="3"/>
          <c:tx>
            <c:strRef>
              <c:f>'Figure 12'!$J$8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12'!$K$8:$T$8</c:f>
              <c:numCache>
                <c:formatCode>_(* #,##0_);_(* \(#,##0\);_(* "-"??_);_(@_)</c:formatCode>
                <c:ptCount val="10"/>
                <c:pt idx="0">
                  <c:v>481.08257801158658</c:v>
                </c:pt>
                <c:pt idx="1">
                  <c:v>1107.1548189881541</c:v>
                </c:pt>
                <c:pt idx="2">
                  <c:v>1910.3187200499819</c:v>
                </c:pt>
                <c:pt idx="3">
                  <c:v>2907.5690151580434</c:v>
                </c:pt>
                <c:pt idx="4">
                  <c:v>4143.0221684416374</c:v>
                </c:pt>
                <c:pt idx="5">
                  <c:v>5561.6402969453948</c:v>
                </c:pt>
                <c:pt idx="6">
                  <c:v>7160.0099840399143</c:v>
                </c:pt>
                <c:pt idx="7">
                  <c:v>8816.818805691848</c:v>
                </c:pt>
                <c:pt idx="8">
                  <c:v>10534.725754675701</c:v>
                </c:pt>
                <c:pt idx="9">
                  <c:v>12188.677171879221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50-4EF2-B125-47F8C34DC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13'!$J$5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13'!$K$5:$T$5</c:f>
              <c:numCache>
                <c:formatCode>_(* #,##0_);_(* \(#,##0\);_(* "-"??_);_(@_)</c:formatCode>
                <c:ptCount val="10"/>
                <c:pt idx="0">
                  <c:v>429.21270670930761</c:v>
                </c:pt>
                <c:pt idx="1">
                  <c:v>927.22075206762065</c:v>
                </c:pt>
                <c:pt idx="2">
                  <c:v>1082.4005051314628</c:v>
                </c:pt>
                <c:pt idx="3">
                  <c:v>1608.3351093493893</c:v>
                </c:pt>
                <c:pt idx="4">
                  <c:v>2240.1690221355148</c:v>
                </c:pt>
                <c:pt idx="5">
                  <c:v>2971.9510806707494</c:v>
                </c:pt>
                <c:pt idx="6">
                  <c:v>3815.4893932596133</c:v>
                </c:pt>
                <c:pt idx="7">
                  <c:v>4699.7198071239181</c:v>
                </c:pt>
                <c:pt idx="8">
                  <c:v>5670.0939123668268</c:v>
                </c:pt>
                <c:pt idx="9">
                  <c:v>6681.4892834488828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8-40EA-98C1-A6B87765EFD0}"/>
            </c:ext>
          </c:extLst>
        </c:ser>
        <c:ser>
          <c:idx val="1"/>
          <c:order val="1"/>
          <c:tx>
            <c:strRef>
              <c:f>'Figure 13'!$J$6</c:f>
              <c:strCache>
                <c:ptCount val="1"/>
                <c:pt idx="0">
                  <c:v>Low Income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13'!$K$6:$T$6</c:f>
              <c:numCache>
                <c:formatCode>_(* #,##0_);_(* \(#,##0\);_(* "-"??_);_(@_)</c:formatCode>
                <c:ptCount val="10"/>
                <c:pt idx="0">
                  <c:v>23.1821648656381</c:v>
                </c:pt>
                <c:pt idx="1">
                  <c:v>50.85162288917406</c:v>
                </c:pt>
                <c:pt idx="2">
                  <c:v>61.836925275902921</c:v>
                </c:pt>
                <c:pt idx="3">
                  <c:v>95.81283304461995</c:v>
                </c:pt>
                <c:pt idx="4">
                  <c:v>137.18150830511553</c:v>
                </c:pt>
                <c:pt idx="5">
                  <c:v>185.61228548662299</c:v>
                </c:pt>
                <c:pt idx="6">
                  <c:v>241.52488439784253</c:v>
                </c:pt>
                <c:pt idx="7">
                  <c:v>300.12144330859473</c:v>
                </c:pt>
                <c:pt idx="8">
                  <c:v>363.80521603811655</c:v>
                </c:pt>
                <c:pt idx="9">
                  <c:v>429.32307561699344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8-40EA-98C1-A6B87765EFD0}"/>
            </c:ext>
          </c:extLst>
        </c:ser>
        <c:ser>
          <c:idx val="2"/>
          <c:order val="2"/>
          <c:tx>
            <c:strRef>
              <c:f>'Figure 13'!$J$7</c:f>
              <c:strCache>
                <c:ptCount val="1"/>
                <c:pt idx="0">
                  <c:v>Commercial/Industrial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13'!$K$7:$T$7</c:f>
              <c:numCache>
                <c:formatCode>_(* #,##0_);_(* \(#,##0\);_(* "-"??_);_(@_)</c:formatCode>
                <c:ptCount val="10"/>
                <c:pt idx="0">
                  <c:v>419.46130271958305</c:v>
                </c:pt>
                <c:pt idx="1">
                  <c:v>967.16547276814276</c:v>
                </c:pt>
                <c:pt idx="2">
                  <c:v>1671.8838883715061</c:v>
                </c:pt>
                <c:pt idx="3">
                  <c:v>2533.5959633680159</c:v>
                </c:pt>
                <c:pt idx="4">
                  <c:v>3600.4917281654257</c:v>
                </c:pt>
                <c:pt idx="5">
                  <c:v>4817.7003242899445</c:v>
                </c:pt>
                <c:pt idx="6">
                  <c:v>6189.1630130579315</c:v>
                </c:pt>
                <c:pt idx="7">
                  <c:v>7604.3989635637108</c:v>
                </c:pt>
                <c:pt idx="8">
                  <c:v>9064.7543589586403</c:v>
                </c:pt>
                <c:pt idx="9">
                  <c:v>10458.26627399588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8-40EA-98C1-A6B87765E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45295"/>
        <c:axId val="1288346127"/>
      </c:area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Thuosand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D-4E46-9053-DE46C99B2A45}"/>
              </c:ext>
            </c:extLst>
          </c:dPt>
          <c:dPt>
            <c:idx val="6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D-4E46-9053-DE46C99B2A45}"/>
              </c:ext>
            </c:extLst>
          </c:dPt>
          <c:dPt>
            <c:idx val="7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D-4E46-9053-DE46C99B2A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15'!$K$3:$R$3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15'!$K$6:$R$6</c:f>
              <c:numCache>
                <c:formatCode>General</c:formatCode>
                <c:ptCount val="8"/>
                <c:pt idx="0">
                  <c:v>225</c:v>
                </c:pt>
                <c:pt idx="1">
                  <c:v>377</c:v>
                </c:pt>
                <c:pt idx="2">
                  <c:v>689</c:v>
                </c:pt>
                <c:pt idx="3">
                  <c:v>690</c:v>
                </c:pt>
                <c:pt idx="4">
                  <c:v>1123</c:v>
                </c:pt>
                <c:pt idx="5" formatCode="0">
                  <c:v>810.76401869158883</c:v>
                </c:pt>
                <c:pt idx="6" formatCode="0">
                  <c:v>891.84042056074782</c:v>
                </c:pt>
                <c:pt idx="7" formatCode="0">
                  <c:v>981.02446261682269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D-4E46-9053-DE46C99B2A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247208"/>
        <c:axId val="557248192"/>
      </c:barChart>
      <c:catAx>
        <c:axId val="55724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48192"/>
        <c:crosses val="autoZero"/>
        <c:auto val="1"/>
        <c:lblAlgn val="ctr"/>
        <c:lblOffset val="100"/>
        <c:noMultiLvlLbl val="0"/>
      </c:catAx>
      <c:valAx>
        <c:axId val="55724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4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Annual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5-4C28-B7B3-2CB0C2BD542A}"/>
              </c:ext>
            </c:extLst>
          </c:dPt>
          <c:dPt>
            <c:idx val="6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5-4C28-B7B3-2CB0C2BD542A}"/>
              </c:ext>
            </c:extLst>
          </c:dPt>
          <c:dPt>
            <c:idx val="7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5-4C28-B7B3-2CB0C2BD542A}"/>
              </c:ext>
            </c:extLst>
          </c:dPt>
          <c:cat>
            <c:strRef>
              <c:f>'Figure 15'!$K$3:$R$3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15'!$K$4:$R$4</c:f>
              <c:numCache>
                <c:formatCode>General</c:formatCode>
                <c:ptCount val="8"/>
                <c:pt idx="0">
                  <c:v>28697</c:v>
                </c:pt>
                <c:pt idx="1">
                  <c:v>64244</c:v>
                </c:pt>
                <c:pt idx="2">
                  <c:v>109937</c:v>
                </c:pt>
                <c:pt idx="3">
                  <c:v>111964</c:v>
                </c:pt>
                <c:pt idx="4" formatCode="0">
                  <c:v>168611</c:v>
                </c:pt>
                <c:pt idx="5">
                  <c:v>121730.83878504674</c:v>
                </c:pt>
                <c:pt idx="6">
                  <c:v>133903.92266355144</c:v>
                </c:pt>
                <c:pt idx="7">
                  <c:v>147294.31492990657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A5-4C28-B7B3-2CB0C2BD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437600"/>
        <c:axId val="526436288"/>
      </c:barChart>
      <c:lineChart>
        <c:grouping val="standard"/>
        <c:varyColors val="0"/>
        <c:ser>
          <c:idx val="1"/>
          <c:order val="1"/>
          <c:tx>
            <c:v>Cumulative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'Figure 16'!$M$3:$T$3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15'!$K$5:$O$5</c:f>
              <c:numCache>
                <c:formatCode>General</c:formatCode>
                <c:ptCount val="5"/>
                <c:pt idx="0">
                  <c:v>28697</c:v>
                </c:pt>
                <c:pt idx="1">
                  <c:v>92941</c:v>
                </c:pt>
                <c:pt idx="2">
                  <c:v>202878</c:v>
                </c:pt>
                <c:pt idx="3">
                  <c:v>314842</c:v>
                </c:pt>
                <c:pt idx="4" formatCode="0">
                  <c:v>483453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5-4C28-B7B3-2CB0C2BD542A}"/>
            </c:ext>
          </c:extLst>
        </c:ser>
        <c:ser>
          <c:idx val="2"/>
          <c:order val="2"/>
          <c:tx>
            <c:v>Projected Cumulative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16'!$M$3:$T$3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 (Projected)</c:v>
                </c:pt>
                <c:pt idx="6">
                  <c:v>2022 (projected)</c:v>
                </c:pt>
                <c:pt idx="7">
                  <c:v>2023 (Projected)</c:v>
                </c:pt>
              </c:strCache>
            </c:strRef>
          </c:cat>
          <c:val>
            <c:numRef>
              <c:f>'Figure 16'!$M$4:$T$4</c:f>
              <c:numCache>
                <c:formatCode>General</c:formatCode>
                <c:ptCount val="8"/>
                <c:pt idx="0">
                  <c:v>28697</c:v>
                </c:pt>
                <c:pt idx="1">
                  <c:v>92941</c:v>
                </c:pt>
                <c:pt idx="2">
                  <c:v>202878</c:v>
                </c:pt>
                <c:pt idx="3">
                  <c:v>314842</c:v>
                </c:pt>
                <c:pt idx="4">
                  <c:v>483453</c:v>
                </c:pt>
                <c:pt idx="5">
                  <c:v>605183.83878504671</c:v>
                </c:pt>
                <c:pt idx="6">
                  <c:v>739087.76144859812</c:v>
                </c:pt>
                <c:pt idx="7">
                  <c:v>886382.07637850475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BA5-4C28-B7B3-2CB0C2BD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58592"/>
        <c:axId val="526458264"/>
      </c:lineChart>
      <c:catAx>
        <c:axId val="52643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36288"/>
        <c:crosses val="autoZero"/>
        <c:auto val="1"/>
        <c:lblAlgn val="ctr"/>
        <c:lblOffset val="100"/>
        <c:noMultiLvlLbl val="0"/>
      </c:catAx>
      <c:valAx>
        <c:axId val="52643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37600"/>
        <c:crosses val="autoZero"/>
        <c:crossBetween val="between"/>
      </c:valAx>
      <c:valAx>
        <c:axId val="5264582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458592"/>
        <c:crosses val="max"/>
        <c:crossBetween val="between"/>
        <c:majorUnit val="100000"/>
      </c:valAx>
      <c:catAx>
        <c:axId val="52645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6458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/energy-efficiency/commercial-rebate-offerings</a:t>
            </a:r>
            <a:endParaRPr lang="en-US" baseline="0"/>
          </a:p>
          <a:p>
            <a:pPr>
              <a:defRPr/>
            </a:pPr>
            <a:r>
              <a:rPr lang="en-US" baseline="0"/>
              <a:t>Pageviews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17'!$K$4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17'!$L$4:$S$4</c:f>
              <c:numCache>
                <c:formatCode>General</c:formatCode>
                <c:ptCount val="8"/>
                <c:pt idx="0">
                  <c:v>133</c:v>
                </c:pt>
                <c:pt idx="1">
                  <c:v>254</c:v>
                </c:pt>
                <c:pt idx="2">
                  <c:v>205</c:v>
                </c:pt>
                <c:pt idx="3">
                  <c:v>362</c:v>
                </c:pt>
                <c:pt idx="4" formatCode="#,##0">
                  <c:v>1232</c:v>
                </c:pt>
                <c:pt idx="5">
                  <c:v>544</c:v>
                </c:pt>
                <c:pt idx="6">
                  <c:v>1013</c:v>
                </c:pt>
                <c:pt idx="7" formatCode="#,##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DCF-8E5B-C5542321AD17}"/>
            </c:ext>
          </c:extLst>
        </c:ser>
        <c:ser>
          <c:idx val="1"/>
          <c:order val="1"/>
          <c:tx>
            <c:strRef>
              <c:f>'Figure 17'!$K$5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17'!$L$5:$S$5</c:f>
              <c:numCache>
                <c:formatCode>General</c:formatCode>
                <c:ptCount val="8"/>
                <c:pt idx="0">
                  <c:v>85</c:v>
                </c:pt>
                <c:pt idx="1">
                  <c:v>93</c:v>
                </c:pt>
                <c:pt idx="2">
                  <c:v>69</c:v>
                </c:pt>
                <c:pt idx="3">
                  <c:v>112</c:v>
                </c:pt>
                <c:pt idx="4" formatCode="#,##0">
                  <c:v>0</c:v>
                </c:pt>
                <c:pt idx="5" formatCode="#,##0">
                  <c:v>1649</c:v>
                </c:pt>
                <c:pt idx="6">
                  <c:v>55</c:v>
                </c:pt>
                <c:pt idx="7" formatCode="#,##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B-4DCF-8E5B-C5542321AD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154728"/>
        <c:axId val="307157024"/>
      </c:lineChart>
      <c:catAx>
        <c:axId val="30715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57024"/>
        <c:crosses val="autoZero"/>
        <c:auto val="1"/>
        <c:lblAlgn val="ctr"/>
        <c:lblOffset val="100"/>
        <c:noMultiLvlLbl val="0"/>
      </c:catAx>
      <c:valAx>
        <c:axId val="3071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5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/commercial-and-industrial-rebate-application</a:t>
            </a:r>
          </a:p>
          <a:p>
            <a:pPr>
              <a:defRPr/>
            </a:pPr>
            <a:r>
              <a:rPr lang="en-US"/>
              <a:t>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18'!$K$3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18'!$L$3:$S$3</c:f>
              <c:numCache>
                <c:formatCode>General</c:formatCode>
                <c:ptCount val="8"/>
                <c:pt idx="0">
                  <c:v>57</c:v>
                </c:pt>
                <c:pt idx="1">
                  <c:v>38</c:v>
                </c:pt>
                <c:pt idx="2">
                  <c:v>24</c:v>
                </c:pt>
                <c:pt idx="3">
                  <c:v>49</c:v>
                </c:pt>
                <c:pt idx="4">
                  <c:v>32</c:v>
                </c:pt>
                <c:pt idx="5">
                  <c:v>15</c:v>
                </c:pt>
                <c:pt idx="6">
                  <c:v>31</c:v>
                </c:pt>
                <c:pt idx="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8-4BDC-8EC2-31C7AEF97627}"/>
            </c:ext>
          </c:extLst>
        </c:ser>
        <c:ser>
          <c:idx val="1"/>
          <c:order val="1"/>
          <c:tx>
            <c:strRef>
              <c:f>'Figure 18'!$K$4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18'!$L$4:$S$4</c:f>
              <c:numCache>
                <c:formatCode>General</c:formatCode>
                <c:ptCount val="8"/>
                <c:pt idx="0">
                  <c:v>81</c:v>
                </c:pt>
                <c:pt idx="1">
                  <c:v>69</c:v>
                </c:pt>
                <c:pt idx="2">
                  <c:v>66</c:v>
                </c:pt>
                <c:pt idx="3">
                  <c:v>34</c:v>
                </c:pt>
                <c:pt idx="4">
                  <c:v>0</c:v>
                </c:pt>
                <c:pt idx="5">
                  <c:v>44</c:v>
                </c:pt>
                <c:pt idx="6">
                  <c:v>38</c:v>
                </c:pt>
                <c:pt idx="7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8-4BDC-8EC2-31C7AEF9762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1255864"/>
        <c:axId val="801254880"/>
      </c:lineChart>
      <c:catAx>
        <c:axId val="80125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254880"/>
        <c:crosses val="autoZero"/>
        <c:auto val="1"/>
        <c:lblAlgn val="ctr"/>
        <c:lblOffset val="100"/>
        <c:noMultiLvlLbl val="0"/>
      </c:catAx>
      <c:valAx>
        <c:axId val="8012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25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</a:t>
            </a:r>
          </a:p>
          <a:p>
            <a:pPr>
              <a:defRPr/>
            </a:pPr>
            <a:r>
              <a:rPr lang="en-US"/>
              <a:t>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19'!$K$3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19'!$L$3:$S$3</c:f>
              <c:numCache>
                <c:formatCode>General</c:formatCode>
                <c:ptCount val="8"/>
                <c:pt idx="0">
                  <c:v>679</c:v>
                </c:pt>
                <c:pt idx="1">
                  <c:v>569</c:v>
                </c:pt>
                <c:pt idx="2">
                  <c:v>670</c:v>
                </c:pt>
                <c:pt idx="3">
                  <c:v>628</c:v>
                </c:pt>
                <c:pt idx="4">
                  <c:v>471</c:v>
                </c:pt>
                <c:pt idx="5">
                  <c:v>513</c:v>
                </c:pt>
                <c:pt idx="6">
                  <c:v>832</c:v>
                </c:pt>
                <c:pt idx="7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4-4A06-839A-38551489047E}"/>
            </c:ext>
          </c:extLst>
        </c:ser>
        <c:ser>
          <c:idx val="1"/>
          <c:order val="1"/>
          <c:tx>
            <c:strRef>
              <c:f>'Figure 19'!$K$4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17'!$L$3:$S$3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 </c:v>
                </c:pt>
                <c:pt idx="6">
                  <c:v>July</c:v>
                </c:pt>
                <c:pt idx="7">
                  <c:v>Aug</c:v>
                </c:pt>
              </c:strCache>
            </c:strRef>
          </c:cat>
          <c:val>
            <c:numRef>
              <c:f>'Figure 19'!$L$4:$S$4</c:f>
              <c:numCache>
                <c:formatCode>General</c:formatCode>
                <c:ptCount val="8"/>
                <c:pt idx="0">
                  <c:v>630</c:v>
                </c:pt>
                <c:pt idx="1">
                  <c:v>624</c:v>
                </c:pt>
                <c:pt idx="2">
                  <c:v>627</c:v>
                </c:pt>
                <c:pt idx="3">
                  <c:v>530</c:v>
                </c:pt>
                <c:pt idx="4">
                  <c:v>0</c:v>
                </c:pt>
                <c:pt idx="5">
                  <c:v>467</c:v>
                </c:pt>
                <c:pt idx="6">
                  <c:v>527</c:v>
                </c:pt>
                <c:pt idx="7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4-4A06-839A-3855148904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0913704"/>
        <c:axId val="810912720"/>
      </c:lineChart>
      <c:catAx>
        <c:axId val="8109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12720"/>
        <c:crosses val="autoZero"/>
        <c:auto val="1"/>
        <c:lblAlgn val="ctr"/>
        <c:lblOffset val="100"/>
        <c:noMultiLvlLbl val="0"/>
      </c:catAx>
      <c:valAx>
        <c:axId val="81091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1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/energy-efficiency/residential-rebate-offerings/</a:t>
            </a:r>
          </a:p>
          <a:p>
            <a:pPr>
              <a:defRPr/>
            </a:pPr>
            <a:r>
              <a:rPr lang="en-US"/>
              <a:t>2020 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20'!$K$3</c:f>
              <c:strCache>
                <c:ptCount val="1"/>
                <c:pt idx="0">
                  <c:v>Pageviews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20'!$J$4:$J$30</c:f>
              <c:strCache>
                <c:ptCount val="27"/>
                <c:pt idx="0">
                  <c:v>Jan 3rd</c:v>
                </c:pt>
                <c:pt idx="1">
                  <c:v>Jan 9th</c:v>
                </c:pt>
                <c:pt idx="2">
                  <c:v>Jan 16th</c:v>
                </c:pt>
                <c:pt idx="3">
                  <c:v>Jan 23rd </c:v>
                </c:pt>
                <c:pt idx="4">
                  <c:v>Jan 30th</c:v>
                </c:pt>
                <c:pt idx="5">
                  <c:v>Feb 6th </c:v>
                </c:pt>
                <c:pt idx="6">
                  <c:v>Feb 13th </c:v>
                </c:pt>
                <c:pt idx="7">
                  <c:v>Feb 20th </c:v>
                </c:pt>
                <c:pt idx="8">
                  <c:v>Feb 27th </c:v>
                </c:pt>
                <c:pt idx="9">
                  <c:v>March 6th </c:v>
                </c:pt>
                <c:pt idx="10">
                  <c:v>March 13th </c:v>
                </c:pt>
                <c:pt idx="11">
                  <c:v>March 20th </c:v>
                </c:pt>
                <c:pt idx="12">
                  <c:v>March 27th </c:v>
                </c:pt>
                <c:pt idx="13">
                  <c:v>April 3rd </c:v>
                </c:pt>
                <c:pt idx="14">
                  <c:v>April 10th </c:v>
                </c:pt>
                <c:pt idx="15">
                  <c:v>April 17th</c:v>
                </c:pt>
                <c:pt idx="16">
                  <c:v>April 24th </c:v>
                </c:pt>
                <c:pt idx="17">
                  <c:v>May 1st </c:v>
                </c:pt>
                <c:pt idx="18">
                  <c:v>May 8th </c:v>
                </c:pt>
                <c:pt idx="19">
                  <c:v>May 15th</c:v>
                </c:pt>
                <c:pt idx="20">
                  <c:v>May 22nd </c:v>
                </c:pt>
                <c:pt idx="21">
                  <c:v>May 29th</c:v>
                </c:pt>
                <c:pt idx="22">
                  <c:v>June 5th </c:v>
                </c:pt>
                <c:pt idx="23">
                  <c:v>June 12th </c:v>
                </c:pt>
                <c:pt idx="24">
                  <c:v>June 19th </c:v>
                </c:pt>
                <c:pt idx="25">
                  <c:v>June 26th</c:v>
                </c:pt>
                <c:pt idx="26">
                  <c:v>June 30th</c:v>
                </c:pt>
              </c:strCache>
            </c:strRef>
          </c:cat>
          <c:val>
            <c:numRef>
              <c:f>'Figure 20'!$K$4:$K$30</c:f>
              <c:numCache>
                <c:formatCode>General</c:formatCode>
                <c:ptCount val="27"/>
                <c:pt idx="0">
                  <c:v>40</c:v>
                </c:pt>
                <c:pt idx="1">
                  <c:v>291</c:v>
                </c:pt>
                <c:pt idx="2">
                  <c:v>299</c:v>
                </c:pt>
                <c:pt idx="3">
                  <c:v>330</c:v>
                </c:pt>
                <c:pt idx="4">
                  <c:v>397</c:v>
                </c:pt>
                <c:pt idx="5">
                  <c:v>412</c:v>
                </c:pt>
                <c:pt idx="6">
                  <c:v>315</c:v>
                </c:pt>
                <c:pt idx="7">
                  <c:v>290</c:v>
                </c:pt>
                <c:pt idx="8">
                  <c:v>262</c:v>
                </c:pt>
                <c:pt idx="9">
                  <c:v>280</c:v>
                </c:pt>
                <c:pt idx="10">
                  <c:v>227</c:v>
                </c:pt>
                <c:pt idx="11">
                  <c:v>345</c:v>
                </c:pt>
                <c:pt idx="12">
                  <c:v>249</c:v>
                </c:pt>
                <c:pt idx="13">
                  <c:v>209</c:v>
                </c:pt>
                <c:pt idx="14">
                  <c:v>190</c:v>
                </c:pt>
                <c:pt idx="15">
                  <c:v>184</c:v>
                </c:pt>
                <c:pt idx="16">
                  <c:v>188</c:v>
                </c:pt>
                <c:pt idx="17">
                  <c:v>147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95</c:v>
                </c:pt>
                <c:pt idx="23">
                  <c:v>180</c:v>
                </c:pt>
                <c:pt idx="24">
                  <c:v>150</c:v>
                </c:pt>
                <c:pt idx="25">
                  <c:v>185</c:v>
                </c:pt>
                <c:pt idx="26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1-4430-9219-CBDBB907D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287256"/>
        <c:axId val="611166880"/>
      </c:lineChart>
      <c:catAx>
        <c:axId val="61128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166880"/>
        <c:crosses val="autoZero"/>
        <c:auto val="1"/>
        <c:lblAlgn val="ctr"/>
        <c:lblOffset val="100"/>
        <c:noMultiLvlLbl val="0"/>
      </c:catAx>
      <c:valAx>
        <c:axId val="6111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8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/energy-efficiency/</a:t>
            </a:r>
          </a:p>
          <a:p>
            <a:pPr>
              <a:defRPr/>
            </a:pPr>
            <a:r>
              <a:rPr lang="en-US"/>
              <a:t>Pageviews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21'!$K$3</c:f>
              <c:strCache>
                <c:ptCount val="1"/>
                <c:pt idx="0">
                  <c:v>Pageviews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21'!$J$4:$J$30</c:f>
              <c:strCache>
                <c:ptCount val="27"/>
                <c:pt idx="0">
                  <c:v>Jan 3rd</c:v>
                </c:pt>
                <c:pt idx="1">
                  <c:v>Jan 9th</c:v>
                </c:pt>
                <c:pt idx="2">
                  <c:v>Jan 16th</c:v>
                </c:pt>
                <c:pt idx="3">
                  <c:v>Jan 23rd </c:v>
                </c:pt>
                <c:pt idx="4">
                  <c:v>Jan 30th</c:v>
                </c:pt>
                <c:pt idx="5">
                  <c:v>Feb 6th </c:v>
                </c:pt>
                <c:pt idx="6">
                  <c:v>Feb 13th </c:v>
                </c:pt>
                <c:pt idx="7">
                  <c:v>Feb 20th </c:v>
                </c:pt>
                <c:pt idx="8">
                  <c:v>Feb 27th </c:v>
                </c:pt>
                <c:pt idx="9">
                  <c:v>March 6th </c:v>
                </c:pt>
                <c:pt idx="10">
                  <c:v>March 13th </c:v>
                </c:pt>
                <c:pt idx="11">
                  <c:v>March 20th </c:v>
                </c:pt>
                <c:pt idx="12">
                  <c:v>March 27th </c:v>
                </c:pt>
                <c:pt idx="13">
                  <c:v>April 3rd </c:v>
                </c:pt>
                <c:pt idx="14">
                  <c:v>April 10th </c:v>
                </c:pt>
                <c:pt idx="15">
                  <c:v>April 17th</c:v>
                </c:pt>
                <c:pt idx="16">
                  <c:v>April 24th </c:v>
                </c:pt>
                <c:pt idx="17">
                  <c:v>May 1st </c:v>
                </c:pt>
                <c:pt idx="18">
                  <c:v>May 8th </c:v>
                </c:pt>
                <c:pt idx="19">
                  <c:v>May 15th</c:v>
                </c:pt>
                <c:pt idx="20">
                  <c:v>May 22nd </c:v>
                </c:pt>
                <c:pt idx="21">
                  <c:v>May 29th</c:v>
                </c:pt>
                <c:pt idx="22">
                  <c:v>June 5th </c:v>
                </c:pt>
                <c:pt idx="23">
                  <c:v>June 12th </c:v>
                </c:pt>
                <c:pt idx="24">
                  <c:v>June 19th </c:v>
                </c:pt>
                <c:pt idx="25">
                  <c:v>June 26th</c:v>
                </c:pt>
                <c:pt idx="26">
                  <c:v>June 30th</c:v>
                </c:pt>
              </c:strCache>
            </c:strRef>
          </c:cat>
          <c:val>
            <c:numRef>
              <c:f>'Figure 21'!$K$4:$K$30</c:f>
              <c:numCache>
                <c:formatCode>General</c:formatCode>
                <c:ptCount val="27"/>
                <c:pt idx="0">
                  <c:v>32</c:v>
                </c:pt>
                <c:pt idx="1">
                  <c:v>185</c:v>
                </c:pt>
                <c:pt idx="2">
                  <c:v>206</c:v>
                </c:pt>
                <c:pt idx="3">
                  <c:v>168</c:v>
                </c:pt>
                <c:pt idx="4">
                  <c:v>216</c:v>
                </c:pt>
                <c:pt idx="5">
                  <c:v>226</c:v>
                </c:pt>
                <c:pt idx="6">
                  <c:v>179</c:v>
                </c:pt>
                <c:pt idx="7">
                  <c:v>205</c:v>
                </c:pt>
                <c:pt idx="8">
                  <c:v>185</c:v>
                </c:pt>
                <c:pt idx="9">
                  <c:v>172</c:v>
                </c:pt>
                <c:pt idx="10">
                  <c:v>157</c:v>
                </c:pt>
                <c:pt idx="11">
                  <c:v>169</c:v>
                </c:pt>
                <c:pt idx="12">
                  <c:v>194</c:v>
                </c:pt>
                <c:pt idx="13">
                  <c:v>172</c:v>
                </c:pt>
                <c:pt idx="14">
                  <c:v>146</c:v>
                </c:pt>
                <c:pt idx="15">
                  <c:v>150</c:v>
                </c:pt>
                <c:pt idx="16">
                  <c:v>177</c:v>
                </c:pt>
                <c:pt idx="17">
                  <c:v>139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86</c:v>
                </c:pt>
                <c:pt idx="23">
                  <c:v>153</c:v>
                </c:pt>
                <c:pt idx="24">
                  <c:v>110</c:v>
                </c:pt>
                <c:pt idx="25">
                  <c:v>135</c:v>
                </c:pt>
                <c:pt idx="26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F-4AFA-B975-6FE87E258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160368"/>
        <c:axId val="546159384"/>
      </c:lineChart>
      <c:catAx>
        <c:axId val="54616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159384"/>
        <c:crosses val="autoZero"/>
        <c:auto val="1"/>
        <c:lblAlgn val="ctr"/>
        <c:lblOffset val="100"/>
        <c:noMultiLvlLbl val="0"/>
      </c:catAx>
      <c:valAx>
        <c:axId val="54615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16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2'!$J$4</c:f>
              <c:strCache>
                <c:ptCount val="1"/>
                <c:pt idx="0">
                  <c:v>apps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2'!$K$3:$O$3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2'!$K$4:$O$4</c:f>
              <c:numCache>
                <c:formatCode>General</c:formatCode>
                <c:ptCount val="5"/>
                <c:pt idx="0">
                  <c:v>142</c:v>
                </c:pt>
                <c:pt idx="1">
                  <c:v>197</c:v>
                </c:pt>
                <c:pt idx="2">
                  <c:v>265</c:v>
                </c:pt>
                <c:pt idx="3">
                  <c:v>333</c:v>
                </c:pt>
                <c:pt idx="4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0-43CE-9E02-6256155F89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601284048"/>
        <c:axId val="601294216"/>
      </c:lineChart>
      <c:catAx>
        <c:axId val="60128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294216"/>
        <c:crosses val="autoZero"/>
        <c:auto val="1"/>
        <c:lblAlgn val="ctr"/>
        <c:lblOffset val="100"/>
        <c:noMultiLvlLbl val="0"/>
      </c:catAx>
      <c:valAx>
        <c:axId val="60129421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Rebates submitted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60128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</a:t>
            </a:r>
            <a:r>
              <a:rPr lang="en-US" baseline="0"/>
              <a:t> vs 2021 Status Calls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F8-492C-BAA1-D7FAC704FD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F8-492C-BAA1-D7FAC704FD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F8-492C-BAA1-D7FAC704FD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F8-492C-BAA1-D7FAC704FD17}"/>
              </c:ext>
            </c:extLst>
          </c:dPt>
          <c:dPt>
            <c:idx val="4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F8-492C-BAA1-D7FAC704FD17}"/>
              </c:ext>
            </c:extLst>
          </c:dPt>
          <c:dPt>
            <c:idx val="5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F8-492C-BAA1-D7FAC704FD17}"/>
              </c:ext>
            </c:extLst>
          </c:dPt>
          <c:dPt>
            <c:idx val="6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F8-492C-BAA1-D7FAC704FD17}"/>
              </c:ext>
            </c:extLst>
          </c:dPt>
          <c:dPt>
            <c:idx val="7"/>
            <c:invertIfNegative val="0"/>
            <c:bubble3D val="0"/>
            <c:spPr>
              <a:pattFill prst="dkHorz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F8-492C-BAA1-D7FAC704FD17}"/>
              </c:ext>
            </c:extLst>
          </c:dPt>
          <c:cat>
            <c:strRef>
              <c:f>'Figure 22'!$K$3:$K$10</c:f>
              <c:strCache>
                <c:ptCount val="8"/>
                <c:pt idx="0">
                  <c:v>JAN YEAR 2020</c:v>
                </c:pt>
                <c:pt idx="1">
                  <c:v>FEB YEAR 2020</c:v>
                </c:pt>
                <c:pt idx="2">
                  <c:v>MARCH YEAR 2020</c:v>
                </c:pt>
                <c:pt idx="3">
                  <c:v>APRIL YEAR 2020</c:v>
                </c:pt>
                <c:pt idx="4">
                  <c:v>JAN YEAR 2021</c:v>
                </c:pt>
                <c:pt idx="5">
                  <c:v>FEB YEAR 2021</c:v>
                </c:pt>
                <c:pt idx="6">
                  <c:v>MARCH YEAR 2021</c:v>
                </c:pt>
                <c:pt idx="7">
                  <c:v>APRIL YEAR 2021</c:v>
                </c:pt>
              </c:strCache>
            </c:strRef>
          </c:cat>
          <c:val>
            <c:numRef>
              <c:f>'Figure 22'!$L$3:$L$10</c:f>
              <c:numCache>
                <c:formatCode>General</c:formatCode>
                <c:ptCount val="8"/>
                <c:pt idx="0">
                  <c:v>82</c:v>
                </c:pt>
                <c:pt idx="1">
                  <c:v>81</c:v>
                </c:pt>
                <c:pt idx="2">
                  <c:v>88</c:v>
                </c:pt>
                <c:pt idx="3">
                  <c:v>62</c:v>
                </c:pt>
                <c:pt idx="4">
                  <c:v>33</c:v>
                </c:pt>
                <c:pt idx="5">
                  <c:v>38</c:v>
                </c:pt>
                <c:pt idx="6">
                  <c:v>44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5F8-492C-BAA1-D7FAC704F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273808"/>
        <c:axId val="611271840"/>
      </c:barChart>
      <c:catAx>
        <c:axId val="61127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71840"/>
        <c:crosses val="autoZero"/>
        <c:auto val="1"/>
        <c:lblAlgn val="ctr"/>
        <c:lblOffset val="100"/>
        <c:noMultiLvlLbl val="0"/>
      </c:catAx>
      <c:valAx>
        <c:axId val="61127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vs 2021 Incoming</a:t>
            </a:r>
            <a:r>
              <a:rPr lang="en-US" baseline="0"/>
              <a:t> Calls</a:t>
            </a:r>
          </a:p>
          <a:p>
            <a:pPr>
              <a:defRPr/>
            </a:pPr>
            <a:r>
              <a:rPr lang="en-US" baseline="0"/>
              <a:t>Six Month Comparison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23'!$M$3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23'!$L$4:$L$9</c:f>
              <c:strCache>
                <c:ptCount val="6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'Figure 23'!$M$4:$M$9</c:f>
              <c:numCache>
                <c:formatCode>General</c:formatCode>
                <c:ptCount val="6"/>
                <c:pt idx="0">
                  <c:v>382</c:v>
                </c:pt>
                <c:pt idx="1">
                  <c:v>287</c:v>
                </c:pt>
                <c:pt idx="2">
                  <c:v>281</c:v>
                </c:pt>
                <c:pt idx="3">
                  <c:v>126</c:v>
                </c:pt>
                <c:pt idx="4">
                  <c:v>117</c:v>
                </c:pt>
                <c:pt idx="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2-406E-A467-43B4F38217FE}"/>
            </c:ext>
          </c:extLst>
        </c:ser>
        <c:ser>
          <c:idx val="1"/>
          <c:order val="1"/>
          <c:tx>
            <c:strRef>
              <c:f>'Figure 23'!$N$3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narHorz">
              <a:fgClr>
                <a:schemeClr val="accent6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23'!$L$4:$L$9</c:f>
              <c:strCache>
                <c:ptCount val="6"/>
                <c:pt idx="0">
                  <c:v>JANUARY </c:v>
                </c:pt>
                <c:pt idx="1">
                  <c:v>FEBRUARY 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'Figure 23'!$N$4:$N$9</c:f>
              <c:numCache>
                <c:formatCode>General</c:formatCode>
                <c:ptCount val="6"/>
                <c:pt idx="0">
                  <c:v>159</c:v>
                </c:pt>
                <c:pt idx="1">
                  <c:v>175</c:v>
                </c:pt>
                <c:pt idx="2">
                  <c:v>180</c:v>
                </c:pt>
                <c:pt idx="3">
                  <c:v>147</c:v>
                </c:pt>
                <c:pt idx="4">
                  <c:v>214</c:v>
                </c:pt>
                <c:pt idx="5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2-406E-A467-43B4F382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293160"/>
        <c:axId val="611291848"/>
      </c:barChart>
      <c:catAx>
        <c:axId val="61129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91848"/>
        <c:crosses val="autoZero"/>
        <c:auto val="1"/>
        <c:lblAlgn val="ctr"/>
        <c:lblOffset val="100"/>
        <c:noMultiLvlLbl val="0"/>
      </c:catAx>
      <c:valAx>
        <c:axId val="61129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93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3'!$Q$5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3'!$P$6:$P$17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'Figure 3'!$Q$6:$Q$17</c:f>
              <c:numCache>
                <c:formatCode>General</c:formatCode>
                <c:ptCount val="12"/>
                <c:pt idx="0">
                  <c:v>25</c:v>
                </c:pt>
                <c:pt idx="1">
                  <c:v>12</c:v>
                </c:pt>
                <c:pt idx="2">
                  <c:v>22</c:v>
                </c:pt>
                <c:pt idx="3">
                  <c:v>10</c:v>
                </c:pt>
                <c:pt idx="4">
                  <c:v>19</c:v>
                </c:pt>
                <c:pt idx="5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8-470F-AD38-C52F76BA4D0E}"/>
            </c:ext>
          </c:extLst>
        </c:ser>
        <c:ser>
          <c:idx val="1"/>
          <c:order val="1"/>
          <c:tx>
            <c:strRef>
              <c:f>'Figure 3'!$R$5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3'!$P$6:$P$17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'Figure 3'!$R$6:$R$17</c:f>
              <c:numCache>
                <c:formatCode>General</c:formatCode>
                <c:ptCount val="12"/>
                <c:pt idx="0">
                  <c:v>20</c:v>
                </c:pt>
                <c:pt idx="1">
                  <c:v>23</c:v>
                </c:pt>
                <c:pt idx="2">
                  <c:v>15</c:v>
                </c:pt>
                <c:pt idx="3">
                  <c:v>19</c:v>
                </c:pt>
                <c:pt idx="4">
                  <c:v>11</c:v>
                </c:pt>
                <c:pt idx="5">
                  <c:v>19</c:v>
                </c:pt>
                <c:pt idx="6">
                  <c:v>19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19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8-470F-AD38-C52F76BA4D0E}"/>
            </c:ext>
          </c:extLst>
        </c:ser>
        <c:ser>
          <c:idx val="2"/>
          <c:order val="2"/>
          <c:tx>
            <c:strRef>
              <c:f>'Figure 3'!$S$5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8-470F-AD38-C52F76BA4D0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88-470F-AD38-C52F76BA4D0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88-470F-AD38-C52F76BA4D0E}"/>
              </c:ext>
            </c:extLst>
          </c:dPt>
          <c:dPt>
            <c:idx val="3"/>
            <c:invertIfNegative val="0"/>
            <c:bubble3D val="0"/>
            <c:spPr>
              <a:pattFill prst="pct3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88-470F-AD38-C52F76BA4D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3'!$P$6:$P$17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'Figure 3'!$S$6:$S$17</c:f>
              <c:numCache>
                <c:formatCode>General</c:formatCode>
                <c:ptCount val="12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22</c:v>
                </c:pt>
                <c:pt idx="4">
                  <c:v>7</c:v>
                </c:pt>
                <c:pt idx="5">
                  <c:v>24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33</c:v>
                </c:pt>
                <c:pt idx="10">
                  <c:v>21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88-470F-AD38-C52F76BA4D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3519640"/>
        <c:axId val="533520624"/>
      </c:barChart>
      <c:catAx>
        <c:axId val="533519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520624"/>
        <c:crosses val="autoZero"/>
        <c:auto val="1"/>
        <c:lblAlgn val="ctr"/>
        <c:lblOffset val="100"/>
        <c:noMultiLvlLbl val="0"/>
      </c:catAx>
      <c:valAx>
        <c:axId val="53352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51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4'!$U$3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'Figure 4'!$T$4:$T$15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4'!$U$4:$U$15</c:f>
              <c:numCache>
                <c:formatCode>General</c:formatCode>
                <c:ptCount val="12"/>
                <c:pt idx="0">
                  <c:v>382</c:v>
                </c:pt>
                <c:pt idx="1">
                  <c:v>317</c:v>
                </c:pt>
                <c:pt idx="2">
                  <c:v>319</c:v>
                </c:pt>
                <c:pt idx="3">
                  <c:v>219</c:v>
                </c:pt>
                <c:pt idx="4">
                  <c:v>208</c:v>
                </c:pt>
                <c:pt idx="5">
                  <c:v>243</c:v>
                </c:pt>
                <c:pt idx="6">
                  <c:v>234</c:v>
                </c:pt>
                <c:pt idx="7">
                  <c:v>243</c:v>
                </c:pt>
                <c:pt idx="8">
                  <c:v>242</c:v>
                </c:pt>
                <c:pt idx="9">
                  <c:v>705</c:v>
                </c:pt>
                <c:pt idx="10">
                  <c:v>388</c:v>
                </c:pt>
                <c:pt idx="1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9-425B-947C-FCC40D78F541}"/>
            </c:ext>
          </c:extLst>
        </c:ser>
        <c:ser>
          <c:idx val="1"/>
          <c:order val="1"/>
          <c:tx>
            <c:strRef>
              <c:f>'Figure 4'!$V$3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F9-425B-947C-FCC40D78F541}"/>
              </c:ext>
            </c:extLst>
          </c:dPt>
          <c:dPt>
            <c:idx val="9"/>
            <c:invertIfNegative val="0"/>
            <c:bubble3D val="0"/>
            <c:spPr>
              <a:pattFill prst="dkHorz">
                <a:fgClr>
                  <a:srgbClr val="0066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5F9-425B-947C-FCC40D78F541}"/>
              </c:ext>
            </c:extLst>
          </c:dPt>
          <c:dPt>
            <c:idx val="10"/>
            <c:invertIfNegative val="0"/>
            <c:bubble3D val="0"/>
            <c:spPr>
              <a:pattFill prst="dkHorz">
                <a:fgClr>
                  <a:srgbClr val="0066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5F9-425B-947C-FCC40D78F541}"/>
              </c:ext>
            </c:extLst>
          </c:dPt>
          <c:dPt>
            <c:idx val="11"/>
            <c:invertIfNegative val="0"/>
            <c:bubble3D val="0"/>
            <c:spPr>
              <a:pattFill prst="dkHorz">
                <a:fgClr>
                  <a:srgbClr val="0066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5F9-425B-947C-FCC40D78F541}"/>
              </c:ext>
            </c:extLst>
          </c:dPt>
          <c:cat>
            <c:strRef>
              <c:f>'Figure 4'!$T$4:$T$15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4'!$V$4:$V$15</c:f>
              <c:numCache>
                <c:formatCode>General</c:formatCode>
                <c:ptCount val="12"/>
                <c:pt idx="0">
                  <c:v>327</c:v>
                </c:pt>
                <c:pt idx="1">
                  <c:v>293</c:v>
                </c:pt>
                <c:pt idx="2">
                  <c:v>302</c:v>
                </c:pt>
                <c:pt idx="3">
                  <c:v>322</c:v>
                </c:pt>
                <c:pt idx="4">
                  <c:v>304</c:v>
                </c:pt>
                <c:pt idx="5">
                  <c:v>313</c:v>
                </c:pt>
                <c:pt idx="6">
                  <c:v>238</c:v>
                </c:pt>
                <c:pt idx="7">
                  <c:v>250</c:v>
                </c:pt>
                <c:pt idx="8">
                  <c:v>234</c:v>
                </c:pt>
                <c:pt idx="9">
                  <c:v>415</c:v>
                </c:pt>
                <c:pt idx="10">
                  <c:v>414</c:v>
                </c:pt>
                <c:pt idx="1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F9-425B-947C-FCC40D78F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8306792"/>
        <c:axId val="968313352"/>
      </c:barChart>
      <c:catAx>
        <c:axId val="96830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13352"/>
        <c:crosses val="autoZero"/>
        <c:auto val="1"/>
        <c:lblAlgn val="ctr"/>
        <c:lblOffset val="100"/>
        <c:noMultiLvlLbl val="0"/>
      </c:catAx>
      <c:valAx>
        <c:axId val="96831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0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28751204896793E-2"/>
          <c:y val="0.10356717884133197"/>
          <c:w val="0.89990564777922644"/>
          <c:h val="0.767781147129362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5'!$P$5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5'!$Q$5:$AB$5</c:f>
              <c:numCache>
                <c:formatCode>General</c:formatCode>
                <c:ptCount val="12"/>
                <c:pt idx="0">
                  <c:v>300</c:v>
                </c:pt>
                <c:pt idx="1">
                  <c:v>157</c:v>
                </c:pt>
                <c:pt idx="2">
                  <c:v>210</c:v>
                </c:pt>
                <c:pt idx="3">
                  <c:v>196</c:v>
                </c:pt>
                <c:pt idx="4">
                  <c:v>202</c:v>
                </c:pt>
                <c:pt idx="5">
                  <c:v>198</c:v>
                </c:pt>
                <c:pt idx="6">
                  <c:v>102</c:v>
                </c:pt>
                <c:pt idx="7">
                  <c:v>150</c:v>
                </c:pt>
                <c:pt idx="8">
                  <c:v>150</c:v>
                </c:pt>
                <c:pt idx="9">
                  <c:v>225</c:v>
                </c:pt>
                <c:pt idx="10">
                  <c:v>240</c:v>
                </c:pt>
                <c:pt idx="11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7-4F3F-80AA-AF171D3D5FB8}"/>
            </c:ext>
          </c:extLst>
        </c:ser>
        <c:ser>
          <c:idx val="1"/>
          <c:order val="1"/>
          <c:tx>
            <c:strRef>
              <c:f>'Figure 5'!$P$6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'Figure 5'!$Q$4:$AB$4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5'!$Q$6:$AB$6</c:f>
              <c:numCache>
                <c:formatCode>General</c:formatCode>
                <c:ptCount val="12"/>
                <c:pt idx="0">
                  <c:v>382</c:v>
                </c:pt>
                <c:pt idx="1">
                  <c:v>317</c:v>
                </c:pt>
                <c:pt idx="2">
                  <c:v>319</c:v>
                </c:pt>
                <c:pt idx="3">
                  <c:v>219</c:v>
                </c:pt>
                <c:pt idx="4">
                  <c:v>208</c:v>
                </c:pt>
                <c:pt idx="5">
                  <c:v>243</c:v>
                </c:pt>
                <c:pt idx="6">
                  <c:v>234</c:v>
                </c:pt>
                <c:pt idx="7">
                  <c:v>243</c:v>
                </c:pt>
                <c:pt idx="8">
                  <c:v>242</c:v>
                </c:pt>
                <c:pt idx="9">
                  <c:v>398</c:v>
                </c:pt>
                <c:pt idx="10">
                  <c:v>388</c:v>
                </c:pt>
                <c:pt idx="11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7-4F3F-80AA-AF171D3D5FB8}"/>
            </c:ext>
          </c:extLst>
        </c:ser>
        <c:ser>
          <c:idx val="2"/>
          <c:order val="2"/>
          <c:tx>
            <c:strRef>
              <c:f>'Figure 5'!$P$7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17-4F3F-80AA-AF171D3D5FB8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17-4F3F-80AA-AF171D3D5FB8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17-4F3F-80AA-AF171D3D5FB8}"/>
              </c:ext>
            </c:extLst>
          </c:dPt>
          <c:cat>
            <c:strRef>
              <c:f>'Figure 5'!$Q$4:$AB$4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5'!$Q$7:$AB$7</c:f>
              <c:numCache>
                <c:formatCode>General</c:formatCode>
                <c:ptCount val="12"/>
                <c:pt idx="0">
                  <c:v>328</c:v>
                </c:pt>
                <c:pt idx="1">
                  <c:v>292</c:v>
                </c:pt>
                <c:pt idx="2">
                  <c:v>302</c:v>
                </c:pt>
                <c:pt idx="3">
                  <c:v>322</c:v>
                </c:pt>
                <c:pt idx="4">
                  <c:v>305</c:v>
                </c:pt>
                <c:pt idx="5">
                  <c:v>313</c:v>
                </c:pt>
                <c:pt idx="6">
                  <c:v>238</c:v>
                </c:pt>
                <c:pt idx="7">
                  <c:v>250</c:v>
                </c:pt>
                <c:pt idx="8">
                  <c:v>234</c:v>
                </c:pt>
                <c:pt idx="9">
                  <c:v>415</c:v>
                </c:pt>
                <c:pt idx="10">
                  <c:v>414</c:v>
                </c:pt>
                <c:pt idx="11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17-4F3F-80AA-AF171D3D5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781240"/>
        <c:axId val="869783208"/>
      </c:lineChart>
      <c:catAx>
        <c:axId val="86978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783208"/>
        <c:crosses val="autoZero"/>
        <c:auto val="1"/>
        <c:lblAlgn val="ctr"/>
        <c:lblOffset val="100"/>
        <c:noMultiLvlLbl val="0"/>
      </c:catAx>
      <c:valAx>
        <c:axId val="86978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Applications Reveived Monthly</a:t>
                </a:r>
              </a:p>
            </c:rich>
          </c:tx>
          <c:layout>
            <c:manualLayout>
              <c:xMode val="edge"/>
              <c:yMode val="edge"/>
              <c:x val="7.3741138229607419E-3"/>
              <c:y val="0.30323449358197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78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97437597880336"/>
          <c:y val="1.7563111381241905E-2"/>
          <c:w val="0.33224821986219694"/>
          <c:h val="4.9396596490281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6'!$K$5:$T$5</c:f>
              <c:numCache>
                <c:formatCode>_(* #,##0_);_(* \(#,##0\);_(* "-"??_);_(@_)</c:formatCode>
                <c:ptCount val="10"/>
                <c:pt idx="0">
                  <c:v>164.8774506276778</c:v>
                </c:pt>
                <c:pt idx="1">
                  <c:v>339.99294764099233</c:v>
                </c:pt>
                <c:pt idx="2">
                  <c:v>447.68827521653265</c:v>
                </c:pt>
                <c:pt idx="3">
                  <c:v>615.44420370111311</c:v>
                </c:pt>
                <c:pt idx="4">
                  <c:v>790.08553302852897</c:v>
                </c:pt>
                <c:pt idx="5">
                  <c:v>971.08901286055493</c:v>
                </c:pt>
                <c:pt idx="6">
                  <c:v>1161.8395534279837</c:v>
                </c:pt>
                <c:pt idx="7">
                  <c:v>1343.3933086403042</c:v>
                </c:pt>
                <c:pt idx="8">
                  <c:v>1531.7622656327969</c:v>
                </c:pt>
                <c:pt idx="9">
                  <c:v>1717.121818106431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C-41CF-9B0B-D504DE550728}"/>
            </c:ext>
          </c:extLst>
        </c:ser>
        <c:ser>
          <c:idx val="1"/>
          <c:order val="1"/>
          <c:tx>
            <c:strRef>
              <c:f>'Figure 6'!$J$6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6'!$K$6:$T$6</c:f>
              <c:numCache>
                <c:formatCode>_(* #,##0_);_(* \(#,##0\);_(* "-"??_);_(@_)</c:formatCode>
                <c:ptCount val="10"/>
                <c:pt idx="0">
                  <c:v>38.36073328946938</c:v>
                </c:pt>
                <c:pt idx="1">
                  <c:v>83.294114310221886</c:v>
                </c:pt>
                <c:pt idx="2">
                  <c:v>114.23528006846195</c:v>
                </c:pt>
                <c:pt idx="3">
                  <c:v>170.65839623907399</c:v>
                </c:pt>
                <c:pt idx="4">
                  <c:v>238.22345596904663</c:v>
                </c:pt>
                <c:pt idx="5">
                  <c:v>316.48448443351151</c:v>
                </c:pt>
                <c:pt idx="6">
                  <c:v>406.54170560255375</c:v>
                </c:pt>
                <c:pt idx="7">
                  <c:v>500.93113360173243</c:v>
                </c:pt>
                <c:pt idx="8">
                  <c:v>603.6042126413048</c:v>
                </c:pt>
                <c:pt idx="9">
                  <c:v>709.44824077055523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C-41CF-9B0B-D504DE550728}"/>
            </c:ext>
          </c:extLst>
        </c:ser>
        <c:ser>
          <c:idx val="2"/>
          <c:order val="2"/>
          <c:tx>
            <c:strRef>
              <c:f>'Figure 6'!$J$7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6'!$K$7:$T$7</c:f>
              <c:numCache>
                <c:formatCode>_(* #,##0_);_(* \(#,##0\);_(* "-"??_);_(@_)</c:formatCode>
                <c:ptCount val="10"/>
                <c:pt idx="0">
                  <c:v>23.1821648656381</c:v>
                </c:pt>
                <c:pt idx="1">
                  <c:v>50.85162288917406</c:v>
                </c:pt>
                <c:pt idx="2">
                  <c:v>61.836925275902921</c:v>
                </c:pt>
                <c:pt idx="3">
                  <c:v>95.81283304461995</c:v>
                </c:pt>
                <c:pt idx="4">
                  <c:v>137.18150830511553</c:v>
                </c:pt>
                <c:pt idx="5">
                  <c:v>185.61228548662299</c:v>
                </c:pt>
                <c:pt idx="6">
                  <c:v>241.52488439784253</c:v>
                </c:pt>
                <c:pt idx="7">
                  <c:v>300.12144330859473</c:v>
                </c:pt>
                <c:pt idx="8">
                  <c:v>363.80521603811655</c:v>
                </c:pt>
                <c:pt idx="9">
                  <c:v>429.32307561699344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C-41CF-9B0B-D504DE550728}"/>
            </c:ext>
          </c:extLst>
        </c:ser>
        <c:ser>
          <c:idx val="3"/>
          <c:order val="3"/>
          <c:tx>
            <c:strRef>
              <c:f>'Figure 6'!$J$8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6'!$K$8:$T$8</c:f>
              <c:numCache>
                <c:formatCode>_(* #,##0_);_(* \(#,##0\);_(* "-"??_);_(@_)</c:formatCode>
                <c:ptCount val="10"/>
                <c:pt idx="0">
                  <c:v>4.5032819640066784</c:v>
                </c:pt>
                <c:pt idx="1">
                  <c:v>9.6838222914980445</c:v>
                </c:pt>
                <c:pt idx="2">
                  <c:v>12.032415125068608</c:v>
                </c:pt>
                <c:pt idx="3">
                  <c:v>18.679955527373735</c:v>
                </c:pt>
                <c:pt idx="4">
                  <c:v>26.886294566718394</c:v>
                </c:pt>
                <c:pt idx="5">
                  <c:v>36.679298502680638</c:v>
                </c:pt>
                <c:pt idx="6">
                  <c:v>48.174619404427624</c:v>
                </c:pt>
                <c:pt idx="7">
                  <c:v>60.567681454322603</c:v>
                </c:pt>
                <c:pt idx="8">
                  <c:v>74.19812442163105</c:v>
                </c:pt>
                <c:pt idx="9">
                  <c:v>88.387957881785582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5C-41CF-9B0B-D504DE550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</a:t>
                </a:r>
                <a:r>
                  <a:rPr lang="en-US" baseline="0"/>
                  <a:t> therms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7'!$J$5</c:f>
              <c:strCache>
                <c:ptCount val="1"/>
                <c:pt idx="0">
                  <c:v>CZ1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cat>
            <c:numRef>
              <c:f>'Figure 7'!$K$4:$T$4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7'!$K$5:$T$5</c:f>
              <c:numCache>
                <c:formatCode>_(* #,##0_);_(* \(#,##0\);_(* "-"??_);_(@_)</c:formatCode>
                <c:ptCount val="10"/>
                <c:pt idx="0">
                  <c:v>9.5156748825417932</c:v>
                </c:pt>
                <c:pt idx="1">
                  <c:v>20.718310301308552</c:v>
                </c:pt>
                <c:pt idx="2">
                  <c:v>25.830258489229553</c:v>
                </c:pt>
                <c:pt idx="3">
                  <c:v>39.238487152372322</c:v>
                </c:pt>
                <c:pt idx="4">
                  <c:v>55.360099363744531</c:v>
                </c:pt>
                <c:pt idx="5">
                  <c:v>74.000041407558456</c:v>
                </c:pt>
                <c:pt idx="6">
                  <c:v>95.346237038241611</c:v>
                </c:pt>
                <c:pt idx="7">
                  <c:v>117.62894234621639</c:v>
                </c:pt>
                <c:pt idx="8">
                  <c:v>141.82637433467073</c:v>
                </c:pt>
                <c:pt idx="9">
                  <c:v>166.73433998411554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4CD-BF94-C2496EA0A154}"/>
            </c:ext>
          </c:extLst>
        </c:ser>
        <c:ser>
          <c:idx val="1"/>
          <c:order val="1"/>
          <c:tx>
            <c:strRef>
              <c:f>'Figure 7'!$J$6</c:f>
              <c:strCache>
                <c:ptCount val="1"/>
                <c:pt idx="0">
                  <c:v>CZ2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cat>
            <c:numRef>
              <c:f>'Figure 7'!$K$4:$T$4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7'!$K$6:$T$6</c:f>
              <c:numCache>
                <c:formatCode>_(* #,##0_);_(* \(#,##0\);_(* "-"??_);_(@_)</c:formatCode>
                <c:ptCount val="10"/>
                <c:pt idx="0">
                  <c:v>4.2340375184873134</c:v>
                </c:pt>
                <c:pt idx="1">
                  <c:v>9.3500008508744212</c:v>
                </c:pt>
                <c:pt idx="2">
                  <c:v>11.889357366488388</c:v>
                </c:pt>
                <c:pt idx="3">
                  <c:v>18.141298291039899</c:v>
                </c:pt>
                <c:pt idx="4">
                  <c:v>25.737763623206671</c:v>
                </c:pt>
                <c:pt idx="5">
                  <c:v>34.597135233554916</c:v>
                </c:pt>
                <c:pt idx="6">
                  <c:v>44.825112171566133</c:v>
                </c:pt>
                <c:pt idx="7">
                  <c:v>55.555499154871313</c:v>
                </c:pt>
                <c:pt idx="8">
                  <c:v>67.273852115999517</c:v>
                </c:pt>
                <c:pt idx="9">
                  <c:v>79.421281719874685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7-44CD-BF94-C2496EA0A154}"/>
            </c:ext>
          </c:extLst>
        </c:ser>
        <c:ser>
          <c:idx val="2"/>
          <c:order val="2"/>
          <c:tx>
            <c:strRef>
              <c:f>'Figure 7'!$J$7</c:f>
              <c:strCache>
                <c:ptCount val="1"/>
                <c:pt idx="0">
                  <c:v>CZ3</c:v>
                </c:pt>
              </c:strCache>
            </c:strRef>
          </c:tx>
          <c:spPr>
            <a:ln w="9525">
              <a:solidFill>
                <a:schemeClr val="bg1"/>
              </a:solidFill>
            </a:ln>
          </c:spPr>
          <c:cat>
            <c:numRef>
              <c:f>'Figure 7'!$K$4:$T$4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7'!$K$7:$T$7</c:f>
              <c:numCache>
                <c:formatCode>_(* #,##0_);_(* \(#,##0\);_(* "-"??_);_(@_)</c:formatCode>
                <c:ptCount val="10"/>
                <c:pt idx="0">
                  <c:v>9.2791318697774461</c:v>
                </c:pt>
                <c:pt idx="1">
                  <c:v>20.783311736991099</c:v>
                </c:pt>
                <c:pt idx="2">
                  <c:v>24.117309420184981</c:v>
                </c:pt>
                <c:pt idx="3">
                  <c:v>38.43304760120774</c:v>
                </c:pt>
                <c:pt idx="4">
                  <c:v>56.083645318164308</c:v>
                </c:pt>
                <c:pt idx="5">
                  <c:v>77.015108845509644</c:v>
                </c:pt>
                <c:pt idx="6">
                  <c:v>101.35353518803473</c:v>
                </c:pt>
                <c:pt idx="7">
                  <c:v>126.93700180750702</c:v>
                </c:pt>
                <c:pt idx="8">
                  <c:v>154.70498958744628</c:v>
                </c:pt>
                <c:pt idx="9">
                  <c:v>183.16745391300316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7-44CD-BF94-C2496EA0A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45295"/>
        <c:axId val="1288346127"/>
      </c:area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9'!$J$5</c:f>
              <c:strCache>
                <c:ptCount val="1"/>
                <c:pt idx="0">
                  <c:v>Technical Potential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9'!$K$5:$T$5</c:f>
              <c:numCache>
                <c:formatCode>_(* #,##0_);_(* \(#,##0\);_(* "-"??_);_(@_)</c:formatCode>
                <c:ptCount val="10"/>
                <c:pt idx="0">
                  <c:v>2620.3654176876271</c:v>
                </c:pt>
                <c:pt idx="1">
                  <c:v>5370.5007865848338</c:v>
                </c:pt>
                <c:pt idx="2">
                  <c:v>6935.6251065350343</c:v>
                </c:pt>
                <c:pt idx="3">
                  <c:v>9518.9319793055074</c:v>
                </c:pt>
                <c:pt idx="4">
                  <c:v>12229.588193475938</c:v>
                </c:pt>
                <c:pt idx="5">
                  <c:v>15016.260527139135</c:v>
                </c:pt>
                <c:pt idx="6">
                  <c:v>17955.520614226887</c:v>
                </c:pt>
                <c:pt idx="7">
                  <c:v>20744.150515994617</c:v>
                </c:pt>
                <c:pt idx="8">
                  <c:v>23665.519942824889</c:v>
                </c:pt>
                <c:pt idx="9">
                  <c:v>26572.834662314312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4-4AFB-92CF-99E149A98DC6}"/>
            </c:ext>
          </c:extLst>
        </c:ser>
        <c:ser>
          <c:idx val="1"/>
          <c:order val="1"/>
          <c:tx>
            <c:strRef>
              <c:f>'Figure 9'!$J$6</c:f>
              <c:strCache>
                <c:ptCount val="1"/>
                <c:pt idx="0">
                  <c:v>Achievable Technical Potential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9'!$K$6:$T$6</c:f>
              <c:numCache>
                <c:formatCode>_(* #,##0_);_(* \(#,##0\);_(* "-"??_);_(@_)</c:formatCode>
                <c:ptCount val="10"/>
                <c:pt idx="0">
                  <c:v>582.67761180860225</c:v>
                </c:pt>
                <c:pt idx="1">
                  <c:v>1256.5650675045715</c:v>
                </c:pt>
                <c:pt idx="2">
                  <c:v>1612.9552242915656</c:v>
                </c:pt>
                <c:pt idx="3">
                  <c:v>2365.2610767386072</c:v>
                </c:pt>
                <c:pt idx="4">
                  <c:v>3262.2360459155466</c:v>
                </c:pt>
                <c:pt idx="5">
                  <c:v>4297.7067466288963</c:v>
                </c:pt>
                <c:pt idx="6">
                  <c:v>5491.1622705245536</c:v>
                </c:pt>
                <c:pt idx="7">
                  <c:v>6745.0794757211243</c:v>
                </c:pt>
                <c:pt idx="8">
                  <c:v>8121.1479241051284</c:v>
                </c:pt>
                <c:pt idx="9">
                  <c:v>9555.864470867431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4-4AFB-92CF-99E149A98DC6}"/>
            </c:ext>
          </c:extLst>
        </c:ser>
        <c:ser>
          <c:idx val="2"/>
          <c:order val="2"/>
          <c:tx>
            <c:strRef>
              <c:f>'Figure 9'!$J$7</c:f>
              <c:strCache>
                <c:ptCount val="1"/>
                <c:pt idx="0">
                  <c:v>Achievable Economic UCT Potential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9'!$K$7:$T$7</c:f>
              <c:numCache>
                <c:formatCode>_(* #,##0_);_(* \(#,##0\);_(* "-"??_);_(@_)</c:formatCode>
                <c:ptCount val="10"/>
                <c:pt idx="0">
                  <c:v>429.21270670930761</c:v>
                </c:pt>
                <c:pt idx="1">
                  <c:v>927.22075206762065</c:v>
                </c:pt>
                <c:pt idx="2">
                  <c:v>1082.4005051314628</c:v>
                </c:pt>
                <c:pt idx="3">
                  <c:v>1608.3351093493893</c:v>
                </c:pt>
                <c:pt idx="4">
                  <c:v>2240.1690221355148</c:v>
                </c:pt>
                <c:pt idx="5">
                  <c:v>2971.9510806707494</c:v>
                </c:pt>
                <c:pt idx="6">
                  <c:v>3815.4893932596133</c:v>
                </c:pt>
                <c:pt idx="7">
                  <c:v>4699.7198071239181</c:v>
                </c:pt>
                <c:pt idx="8">
                  <c:v>5670.0939123668268</c:v>
                </c:pt>
                <c:pt idx="9">
                  <c:v>6681.4892834488828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4-4AFB-92CF-99E149A98DC6}"/>
            </c:ext>
          </c:extLst>
        </c:ser>
        <c:ser>
          <c:idx val="3"/>
          <c:order val="3"/>
          <c:tx>
            <c:strRef>
              <c:f>'Figure 9'!$J$8</c:f>
              <c:strCache>
                <c:ptCount val="1"/>
                <c:pt idx="0">
                  <c:v>Achievable Economic TRC Potential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9'!$K$8:$T$8</c:f>
              <c:numCache>
                <c:formatCode>_(* #,##0_);_(* \(#,##0\);_(* "-"??_);_(@_)</c:formatCode>
                <c:ptCount val="10"/>
                <c:pt idx="0">
                  <c:v>91.093592724805546</c:v>
                </c:pt>
                <c:pt idx="1">
                  <c:v>195.55211644571827</c:v>
                </c:pt>
                <c:pt idx="2">
                  <c:v>317.56503091167508</c:v>
                </c:pt>
                <c:pt idx="3">
                  <c:v>471.46389842315784</c:v>
                </c:pt>
                <c:pt idx="4">
                  <c:v>659.92199751652504</c:v>
                </c:pt>
                <c:pt idx="5">
                  <c:v>881.61481353725253</c:v>
                </c:pt>
                <c:pt idx="6">
                  <c:v>1138.1948072776338</c:v>
                </c:pt>
                <c:pt idx="7">
                  <c:v>1407.1434828375582</c:v>
                </c:pt>
                <c:pt idx="8">
                  <c:v>1694.8007874190062</c:v>
                </c:pt>
                <c:pt idx="9">
                  <c:v>1985.5086974261385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04-4AFB-92CF-99E149A9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45295"/>
        <c:axId val="1288346127"/>
      </c:line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</a:t>
                </a:r>
                <a:r>
                  <a:rPr lang="en-US" baseline="0"/>
                  <a:t> therms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'Figure 10'!$J$5</c:f>
              <c:strCache>
                <c:ptCount val="1"/>
                <c:pt idx="0">
                  <c:v>CZ1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10'!$K$5:$T$5</c:f>
              <c:numCache>
                <c:formatCode>_(* #,##0_);_(* \(#,##0\);_(* "-"??_);_(@_)</c:formatCode>
                <c:ptCount val="10"/>
                <c:pt idx="0">
                  <c:v>203.10280463774214</c:v>
                </c:pt>
                <c:pt idx="1">
                  <c:v>439.05851125972345</c:v>
                </c:pt>
                <c:pt idx="2">
                  <c:v>517.70303523806047</c:v>
                </c:pt>
                <c:pt idx="3">
                  <c:v>764.55330441190154</c:v>
                </c:pt>
                <c:pt idx="4">
                  <c:v>1059.0517993897333</c:v>
                </c:pt>
                <c:pt idx="5">
                  <c:v>1397.8344883655836</c:v>
                </c:pt>
                <c:pt idx="6">
                  <c:v>1786.5327492444653</c:v>
                </c:pt>
                <c:pt idx="7">
                  <c:v>2192.1989951251144</c:v>
                </c:pt>
                <c:pt idx="8">
                  <c:v>2637.0519277729545</c:v>
                </c:pt>
                <c:pt idx="9">
                  <c:v>3100.5342409897335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5-4188-9E7A-1E8CC2524E96}"/>
            </c:ext>
          </c:extLst>
        </c:ser>
        <c:ser>
          <c:idx val="1"/>
          <c:order val="1"/>
          <c:tx>
            <c:strRef>
              <c:f>'Figure 10'!$J$6</c:f>
              <c:strCache>
                <c:ptCount val="1"/>
                <c:pt idx="0">
                  <c:v>CZ2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10'!$K$6:$T$6</c:f>
              <c:numCache>
                <c:formatCode>_(* #,##0_);_(* \(#,##0\);_(* "-"??_);_(@_)</c:formatCode>
                <c:ptCount val="10"/>
                <c:pt idx="0">
                  <c:v>89.712991443762888</c:v>
                </c:pt>
                <c:pt idx="1">
                  <c:v>195.97801535948673</c:v>
                </c:pt>
                <c:pt idx="2">
                  <c:v>233.71167692031571</c:v>
                </c:pt>
                <c:pt idx="3">
                  <c:v>346.06904433720064</c:v>
                </c:pt>
                <c:pt idx="4">
                  <c:v>481.41219589193196</c:v>
                </c:pt>
                <c:pt idx="5">
                  <c:v>638.41500112414735</c:v>
                </c:pt>
                <c:pt idx="6">
                  <c:v>819.6122279323032</c:v>
                </c:pt>
                <c:pt idx="7">
                  <c:v>1009.8537173310983</c:v>
                </c:pt>
                <c:pt idx="8">
                  <c:v>1218.8366012143181</c:v>
                </c:pt>
                <c:pt idx="9">
                  <c:v>1436.7566292302245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5-4188-9E7A-1E8CC2524E96}"/>
            </c:ext>
          </c:extLst>
        </c:ser>
        <c:ser>
          <c:idx val="2"/>
          <c:order val="2"/>
          <c:tx>
            <c:strRef>
              <c:f>'Figure 10'!$J$7</c:f>
              <c:strCache>
                <c:ptCount val="1"/>
                <c:pt idx="0">
                  <c:v>CZ3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'Figure 6'!$K$4:$T$4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'Figure 10'!$K$7:$T$7</c:f>
              <c:numCache>
                <c:formatCode>_(* #,##0_);_(* \(#,##0\);_(* "-"??_);_(@_)</c:formatCode>
                <c:ptCount val="10"/>
                <c:pt idx="0">
                  <c:v>133.5262723050262</c:v>
                </c:pt>
                <c:pt idx="1">
                  <c:v>292.1842254484103</c:v>
                </c:pt>
                <c:pt idx="2">
                  <c:v>330.98579297308663</c:v>
                </c:pt>
                <c:pt idx="3">
                  <c:v>497.71276060028708</c:v>
                </c:pt>
                <c:pt idx="4">
                  <c:v>699.70502685384952</c:v>
                </c:pt>
                <c:pt idx="5">
                  <c:v>935.70159118101856</c:v>
                </c:pt>
                <c:pt idx="6">
                  <c:v>1209.3444160828446</c:v>
                </c:pt>
                <c:pt idx="7">
                  <c:v>1497.6670946677059</c:v>
                </c:pt>
                <c:pt idx="8">
                  <c:v>1814.2053833795542</c:v>
                </c:pt>
                <c:pt idx="9">
                  <c:v>2144.1984132289258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5-4188-9E7A-1E8CC2524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45295"/>
        <c:axId val="1288346127"/>
      </c:areaChart>
      <c:catAx>
        <c:axId val="128834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6127"/>
        <c:crosses val="autoZero"/>
        <c:auto val="1"/>
        <c:lblAlgn val="ctr"/>
        <c:lblOffset val="100"/>
        <c:noMultiLvlLbl val="0"/>
      </c:catAx>
      <c:valAx>
        <c:axId val="128834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34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A3D75FC-1B9F-4A40-A39C-1EBFB50E8A3C}" type="doc">
      <dgm:prSet loTypeId="urn:microsoft.com/office/officeart/2005/8/layout/hProcess9" loCatId="process" qsTypeId="urn:microsoft.com/office/officeart/2005/8/quickstyle/simple2" qsCatId="simple" csTypeId="urn:microsoft.com/office/officeart/2005/8/colors/accent1_2" csCatId="accent1" phldr="1"/>
      <dgm:spPr/>
    </dgm:pt>
    <dgm:pt modelId="{2CF78E8B-942D-43C0-AD62-0A466F2702EE}">
      <dgm:prSet phldrT="[Text]" custT="1"/>
      <dgm:spPr>
        <a:solidFill>
          <a:srgbClr val="008C98"/>
        </a:solidFill>
      </dgm:spPr>
      <dgm:t>
        <a:bodyPr/>
        <a:lstStyle/>
        <a:p>
          <a:r>
            <a:rPr lang="en-US" sz="2000"/>
            <a:t>2020</a:t>
          </a:r>
        </a:p>
        <a:p>
          <a:r>
            <a:rPr lang="en-US" sz="1100"/>
            <a:t>Survey Design</a:t>
          </a:r>
        </a:p>
        <a:p>
          <a:r>
            <a:rPr lang="en-US" sz="1100"/>
            <a:t>Select Implementation Contractor</a:t>
          </a:r>
        </a:p>
      </dgm:t>
    </dgm:pt>
    <dgm:pt modelId="{F2B07AFF-69D2-40F7-8592-0B7B31C0AA5B}" type="parTrans" cxnId="{32374205-5799-453F-B9EC-507193E97237}">
      <dgm:prSet/>
      <dgm:spPr/>
      <dgm:t>
        <a:bodyPr/>
        <a:lstStyle/>
        <a:p>
          <a:endParaRPr lang="en-US"/>
        </a:p>
      </dgm:t>
    </dgm:pt>
    <dgm:pt modelId="{B04C1191-9916-4443-BE01-453B8E42FCB0}" type="sibTrans" cxnId="{32374205-5799-453F-B9EC-507193E97237}">
      <dgm:prSet/>
      <dgm:spPr/>
      <dgm:t>
        <a:bodyPr/>
        <a:lstStyle/>
        <a:p>
          <a:endParaRPr lang="en-US"/>
        </a:p>
      </dgm:t>
    </dgm:pt>
    <dgm:pt modelId="{0744B5D6-2AFA-4A32-8C62-EB3508FB2883}">
      <dgm:prSet phldrT="[Text]" custT="1"/>
      <dgm:spPr>
        <a:solidFill>
          <a:srgbClr val="3092A6"/>
        </a:solidFill>
      </dgm:spPr>
      <dgm:t>
        <a:bodyPr/>
        <a:lstStyle/>
        <a:p>
          <a:r>
            <a:rPr lang="en-US" sz="2000"/>
            <a:t>2021-2022</a:t>
          </a:r>
        </a:p>
        <a:p>
          <a:r>
            <a:rPr lang="en-US" sz="1100"/>
            <a:t>Survey Design Finalized</a:t>
          </a:r>
        </a:p>
        <a:p>
          <a:r>
            <a:rPr lang="en-US" sz="1100"/>
            <a:t>Data Collection </a:t>
          </a:r>
        </a:p>
        <a:p>
          <a:r>
            <a:rPr lang="en-US" sz="1100"/>
            <a:t>Data Analysis</a:t>
          </a:r>
        </a:p>
      </dgm:t>
    </dgm:pt>
    <dgm:pt modelId="{30C60852-4FBB-4D2D-8FF4-87FB9E680B5C}" type="parTrans" cxnId="{F6A1312E-D951-449B-98B5-CF369B7B0B8E}">
      <dgm:prSet/>
      <dgm:spPr/>
      <dgm:t>
        <a:bodyPr/>
        <a:lstStyle/>
        <a:p>
          <a:endParaRPr lang="en-US"/>
        </a:p>
      </dgm:t>
    </dgm:pt>
    <dgm:pt modelId="{F3D6B906-BC7C-4826-898B-5AE8F8F28A67}" type="sibTrans" cxnId="{F6A1312E-D951-449B-98B5-CF369B7B0B8E}">
      <dgm:prSet/>
      <dgm:spPr/>
      <dgm:t>
        <a:bodyPr/>
        <a:lstStyle/>
        <a:p>
          <a:endParaRPr lang="en-US"/>
        </a:p>
      </dgm:t>
    </dgm:pt>
    <dgm:pt modelId="{C28D1148-2C7B-47B7-BC94-E7E2F52EF0A9}">
      <dgm:prSet phldrT="[Text]" custT="1"/>
      <dgm:spPr>
        <a:solidFill>
          <a:srgbClr val="008C98"/>
        </a:solidFill>
        <a:ln>
          <a:solidFill>
            <a:schemeClr val="bg1"/>
          </a:solidFill>
        </a:ln>
      </dgm:spPr>
      <dgm:t>
        <a:bodyPr/>
        <a:lstStyle/>
        <a:p>
          <a:r>
            <a:rPr lang="en-US" sz="2000"/>
            <a:t>2023</a:t>
          </a:r>
        </a:p>
        <a:p>
          <a:r>
            <a:rPr lang="en-US" sz="1100"/>
            <a:t>Data Analysis</a:t>
          </a:r>
        </a:p>
        <a:p>
          <a:r>
            <a:rPr lang="en-US" sz="1100"/>
            <a:t>Report and Publish 2022 RBSA</a:t>
          </a:r>
        </a:p>
      </dgm:t>
    </dgm:pt>
    <dgm:pt modelId="{86D360C6-DDE9-4014-8465-DBB2A5B0B7D6}" type="parTrans" cxnId="{6332A4E7-DAD9-40E8-AE16-804903B03059}">
      <dgm:prSet/>
      <dgm:spPr/>
      <dgm:t>
        <a:bodyPr/>
        <a:lstStyle/>
        <a:p>
          <a:endParaRPr lang="en-US"/>
        </a:p>
      </dgm:t>
    </dgm:pt>
    <dgm:pt modelId="{D289F2CB-F448-443E-ADEA-E5FBF89DB030}" type="sibTrans" cxnId="{6332A4E7-DAD9-40E8-AE16-804903B03059}">
      <dgm:prSet/>
      <dgm:spPr/>
      <dgm:t>
        <a:bodyPr/>
        <a:lstStyle/>
        <a:p>
          <a:endParaRPr lang="en-US"/>
        </a:p>
      </dgm:t>
    </dgm:pt>
    <dgm:pt modelId="{E1C43D54-284C-4AF4-A98D-7927907FFE7A}" type="pres">
      <dgm:prSet presAssocID="{8A3D75FC-1B9F-4A40-A39C-1EBFB50E8A3C}" presName="CompostProcess" presStyleCnt="0">
        <dgm:presLayoutVars>
          <dgm:dir/>
          <dgm:resizeHandles val="exact"/>
        </dgm:presLayoutVars>
      </dgm:prSet>
      <dgm:spPr/>
    </dgm:pt>
    <dgm:pt modelId="{4BA026CC-0945-45AF-9603-5DC1D4137E90}" type="pres">
      <dgm:prSet presAssocID="{8A3D75FC-1B9F-4A40-A39C-1EBFB50E8A3C}" presName="arrow" presStyleLbl="bgShp" presStyleIdx="0" presStyleCnt="1"/>
      <dgm:spPr>
        <a:solidFill>
          <a:srgbClr val="B9FAFF"/>
        </a:solidFill>
        <a:ln>
          <a:solidFill>
            <a:srgbClr val="3092A6"/>
          </a:solidFill>
        </a:ln>
      </dgm:spPr>
    </dgm:pt>
    <dgm:pt modelId="{6362D9F4-C7E1-4F00-91A1-F5AB843E7B31}" type="pres">
      <dgm:prSet presAssocID="{8A3D75FC-1B9F-4A40-A39C-1EBFB50E8A3C}" presName="linearProcess" presStyleCnt="0"/>
      <dgm:spPr/>
    </dgm:pt>
    <dgm:pt modelId="{B26AE4C0-B34E-41E4-8327-9D2A275CBE31}" type="pres">
      <dgm:prSet presAssocID="{2CF78E8B-942D-43C0-AD62-0A466F2702EE}" presName="textNode" presStyleLbl="node1" presStyleIdx="0" presStyleCnt="3">
        <dgm:presLayoutVars>
          <dgm:bulletEnabled val="1"/>
        </dgm:presLayoutVars>
      </dgm:prSet>
      <dgm:spPr/>
    </dgm:pt>
    <dgm:pt modelId="{E2381ABE-A5BC-4069-881A-7176BA3863CB}" type="pres">
      <dgm:prSet presAssocID="{B04C1191-9916-4443-BE01-453B8E42FCB0}" presName="sibTrans" presStyleCnt="0"/>
      <dgm:spPr/>
    </dgm:pt>
    <dgm:pt modelId="{BFB81B0F-549A-43E5-A511-B3BE32DE03C7}" type="pres">
      <dgm:prSet presAssocID="{0744B5D6-2AFA-4A32-8C62-EB3508FB2883}" presName="textNode" presStyleLbl="node1" presStyleIdx="1" presStyleCnt="3">
        <dgm:presLayoutVars>
          <dgm:bulletEnabled val="1"/>
        </dgm:presLayoutVars>
      </dgm:prSet>
      <dgm:spPr/>
    </dgm:pt>
    <dgm:pt modelId="{75DFDBDA-DC6A-49D5-B72B-CBA97F85328F}" type="pres">
      <dgm:prSet presAssocID="{F3D6B906-BC7C-4826-898B-5AE8F8F28A67}" presName="sibTrans" presStyleCnt="0"/>
      <dgm:spPr/>
    </dgm:pt>
    <dgm:pt modelId="{D4B07780-79CE-4E61-84CA-61F748A015A0}" type="pres">
      <dgm:prSet presAssocID="{C28D1148-2C7B-47B7-BC94-E7E2F52EF0A9}" presName="textNode" presStyleLbl="node1" presStyleIdx="2" presStyleCnt="3">
        <dgm:presLayoutVars>
          <dgm:bulletEnabled val="1"/>
        </dgm:presLayoutVars>
      </dgm:prSet>
      <dgm:spPr/>
    </dgm:pt>
  </dgm:ptLst>
  <dgm:cxnLst>
    <dgm:cxn modelId="{32374205-5799-453F-B9EC-507193E97237}" srcId="{8A3D75FC-1B9F-4A40-A39C-1EBFB50E8A3C}" destId="{2CF78E8B-942D-43C0-AD62-0A466F2702EE}" srcOrd="0" destOrd="0" parTransId="{F2B07AFF-69D2-40F7-8592-0B7B31C0AA5B}" sibTransId="{B04C1191-9916-4443-BE01-453B8E42FCB0}"/>
    <dgm:cxn modelId="{A0009115-891E-4931-9AB7-B483C1F7B433}" type="presOf" srcId="{C28D1148-2C7B-47B7-BC94-E7E2F52EF0A9}" destId="{D4B07780-79CE-4E61-84CA-61F748A015A0}" srcOrd="0" destOrd="0" presId="urn:microsoft.com/office/officeart/2005/8/layout/hProcess9"/>
    <dgm:cxn modelId="{CD749D29-6B2A-4675-82BD-E931A55CD0AC}" type="presOf" srcId="{0744B5D6-2AFA-4A32-8C62-EB3508FB2883}" destId="{BFB81B0F-549A-43E5-A511-B3BE32DE03C7}" srcOrd="0" destOrd="0" presId="urn:microsoft.com/office/officeart/2005/8/layout/hProcess9"/>
    <dgm:cxn modelId="{F6A1312E-D951-449B-98B5-CF369B7B0B8E}" srcId="{8A3D75FC-1B9F-4A40-A39C-1EBFB50E8A3C}" destId="{0744B5D6-2AFA-4A32-8C62-EB3508FB2883}" srcOrd="1" destOrd="0" parTransId="{30C60852-4FBB-4D2D-8FF4-87FB9E680B5C}" sibTransId="{F3D6B906-BC7C-4826-898B-5AE8F8F28A67}"/>
    <dgm:cxn modelId="{6475E633-7FBE-4D08-8ED7-FC0F50308FDD}" type="presOf" srcId="{8A3D75FC-1B9F-4A40-A39C-1EBFB50E8A3C}" destId="{E1C43D54-284C-4AF4-A98D-7927907FFE7A}" srcOrd="0" destOrd="0" presId="urn:microsoft.com/office/officeart/2005/8/layout/hProcess9"/>
    <dgm:cxn modelId="{C174C284-66A7-442A-AE00-506C1ADB1304}" type="presOf" srcId="{2CF78E8B-942D-43C0-AD62-0A466F2702EE}" destId="{B26AE4C0-B34E-41E4-8327-9D2A275CBE31}" srcOrd="0" destOrd="0" presId="urn:microsoft.com/office/officeart/2005/8/layout/hProcess9"/>
    <dgm:cxn modelId="{6332A4E7-DAD9-40E8-AE16-804903B03059}" srcId="{8A3D75FC-1B9F-4A40-A39C-1EBFB50E8A3C}" destId="{C28D1148-2C7B-47B7-BC94-E7E2F52EF0A9}" srcOrd="2" destOrd="0" parTransId="{86D360C6-DDE9-4014-8465-DBB2A5B0B7D6}" sibTransId="{D289F2CB-F448-443E-ADEA-E5FBF89DB030}"/>
    <dgm:cxn modelId="{409B625A-2BBC-47F9-887E-08C0218F15BB}" type="presParOf" srcId="{E1C43D54-284C-4AF4-A98D-7927907FFE7A}" destId="{4BA026CC-0945-45AF-9603-5DC1D4137E90}" srcOrd="0" destOrd="0" presId="urn:microsoft.com/office/officeart/2005/8/layout/hProcess9"/>
    <dgm:cxn modelId="{9F1EE5B0-95B1-4C89-9945-D84A3DA0E1EC}" type="presParOf" srcId="{E1C43D54-284C-4AF4-A98D-7927907FFE7A}" destId="{6362D9F4-C7E1-4F00-91A1-F5AB843E7B31}" srcOrd="1" destOrd="0" presId="urn:microsoft.com/office/officeart/2005/8/layout/hProcess9"/>
    <dgm:cxn modelId="{84C08142-8725-4E82-BE09-BBC1CEF67BAB}" type="presParOf" srcId="{6362D9F4-C7E1-4F00-91A1-F5AB843E7B31}" destId="{B26AE4C0-B34E-41E4-8327-9D2A275CBE31}" srcOrd="0" destOrd="0" presId="urn:microsoft.com/office/officeart/2005/8/layout/hProcess9"/>
    <dgm:cxn modelId="{87FC4AFD-48BA-40C8-BFE4-27792D4BEAF4}" type="presParOf" srcId="{6362D9F4-C7E1-4F00-91A1-F5AB843E7B31}" destId="{E2381ABE-A5BC-4069-881A-7176BA3863CB}" srcOrd="1" destOrd="0" presId="urn:microsoft.com/office/officeart/2005/8/layout/hProcess9"/>
    <dgm:cxn modelId="{AAC18601-D8C9-4EC4-BCC6-346926DBF4A5}" type="presParOf" srcId="{6362D9F4-C7E1-4F00-91A1-F5AB843E7B31}" destId="{BFB81B0F-549A-43E5-A511-B3BE32DE03C7}" srcOrd="2" destOrd="0" presId="urn:microsoft.com/office/officeart/2005/8/layout/hProcess9"/>
    <dgm:cxn modelId="{14DA854E-636F-4247-B8C2-F247E3004ED6}" type="presParOf" srcId="{6362D9F4-C7E1-4F00-91A1-F5AB843E7B31}" destId="{75DFDBDA-DC6A-49D5-B72B-CBA97F85328F}" srcOrd="3" destOrd="0" presId="urn:microsoft.com/office/officeart/2005/8/layout/hProcess9"/>
    <dgm:cxn modelId="{522DB5BB-DB28-464B-BA5A-059FC0334C28}" type="presParOf" srcId="{6362D9F4-C7E1-4F00-91A1-F5AB843E7B31}" destId="{D4B07780-79CE-4E61-84CA-61F748A015A0}" srcOrd="4" destOrd="0" presId="urn:microsoft.com/office/officeart/2005/8/layout/hProcess9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A026CC-0945-45AF-9603-5DC1D4137E90}">
      <dsp:nvSpPr>
        <dsp:cNvPr id="0" name=""/>
        <dsp:cNvSpPr/>
      </dsp:nvSpPr>
      <dsp:spPr>
        <a:xfrm>
          <a:off x="411479" y="0"/>
          <a:ext cx="4663440" cy="3200400"/>
        </a:xfrm>
        <a:prstGeom prst="rightArrow">
          <a:avLst/>
        </a:prstGeom>
        <a:solidFill>
          <a:srgbClr val="B9FAFF"/>
        </a:solidFill>
        <a:ln>
          <a:solidFill>
            <a:srgbClr val="3092A6"/>
          </a:solidFill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B26AE4C0-B34E-41E4-8327-9D2A275CBE31}">
      <dsp:nvSpPr>
        <dsp:cNvPr id="0" name=""/>
        <dsp:cNvSpPr/>
      </dsp:nvSpPr>
      <dsp:spPr>
        <a:xfrm>
          <a:off x="0" y="960120"/>
          <a:ext cx="1645920" cy="1280160"/>
        </a:xfrm>
        <a:prstGeom prst="roundRect">
          <a:avLst/>
        </a:prstGeom>
        <a:solidFill>
          <a:srgbClr val="008C98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2020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Survey Design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Select Implementation Contractor</a:t>
          </a:r>
        </a:p>
      </dsp:txBody>
      <dsp:txXfrm>
        <a:off x="62492" y="1022612"/>
        <a:ext cx="1520936" cy="1155176"/>
      </dsp:txXfrm>
    </dsp:sp>
    <dsp:sp modelId="{BFB81B0F-549A-43E5-A511-B3BE32DE03C7}">
      <dsp:nvSpPr>
        <dsp:cNvPr id="0" name=""/>
        <dsp:cNvSpPr/>
      </dsp:nvSpPr>
      <dsp:spPr>
        <a:xfrm>
          <a:off x="1920240" y="960120"/>
          <a:ext cx="1645920" cy="1280160"/>
        </a:xfrm>
        <a:prstGeom prst="roundRect">
          <a:avLst/>
        </a:prstGeom>
        <a:solidFill>
          <a:srgbClr val="3092A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2021-2022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Survey Design Finalized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Data Collection 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Data Analysis</a:t>
          </a:r>
        </a:p>
      </dsp:txBody>
      <dsp:txXfrm>
        <a:off x="1982732" y="1022612"/>
        <a:ext cx="1520936" cy="1155176"/>
      </dsp:txXfrm>
    </dsp:sp>
    <dsp:sp modelId="{D4B07780-79CE-4E61-84CA-61F748A015A0}">
      <dsp:nvSpPr>
        <dsp:cNvPr id="0" name=""/>
        <dsp:cNvSpPr/>
      </dsp:nvSpPr>
      <dsp:spPr>
        <a:xfrm>
          <a:off x="3840480" y="960120"/>
          <a:ext cx="1645920" cy="1280160"/>
        </a:xfrm>
        <a:prstGeom prst="roundRect">
          <a:avLst/>
        </a:prstGeom>
        <a:solidFill>
          <a:srgbClr val="008C98"/>
        </a:solidFill>
        <a:ln w="19050" cap="flat" cmpd="sng" algn="ctr">
          <a:solidFill>
            <a:schemeClr val="bg1"/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0" tIns="76200" rIns="76200" bIns="762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2023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Data Analysis</a:t>
          </a:r>
        </a:p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Report and Publish 2022 RBSA</a:t>
          </a:r>
        </a:p>
      </dsp:txBody>
      <dsp:txXfrm>
        <a:off x="3902972" y="1022612"/>
        <a:ext cx="1520936" cy="11551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9">
  <dgm:title val=""/>
  <dgm:desc val=""/>
  <dgm:catLst>
    <dgm:cat type="process" pri="5000"/>
    <dgm:cat type="convert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tProcess">
    <dgm:varLst>
      <dgm:dir/>
      <dgm:resizeHandles val="exact"/>
    </dgm:varLst>
    <dgm:alg type="composite">
      <dgm:param type="horzAlign" val="ctr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arrow" refType="w" fact="0.85"/>
      <dgm:constr type="h" for="ch" forName="arrow" refType="h"/>
      <dgm:constr type="ctrX" for="ch" forName="arrow" refType="w" fact="0.5"/>
      <dgm:constr type="ctrY" for="ch" forName="arrow" refType="h" fact="0.5"/>
      <dgm:constr type="w" for="ch" forName="linearProcess" refType="w"/>
      <dgm:constr type="h" for="ch" forName="linearProcess" refType="h" fact="0.4"/>
      <dgm:constr type="ctrX" for="ch" forName="linearProcess" refType="w" fact="0.5"/>
      <dgm:constr type="ctrY" for="ch" forName="linearProcess" refType="h" fact="0.5"/>
    </dgm:constrLst>
    <dgm:ruleLst/>
    <dgm:layoutNode name="arrow" styleLbl="bgShp">
      <dgm:alg type="sp"/>
      <dgm:choose name="Name0">
        <dgm:if name="Name1" func="var" arg="dir" op="equ" val="norm">
          <dgm:shape xmlns:r="http://schemas.openxmlformats.org/officeDocument/2006/relationships" type="rightArrow" r:blip="">
            <dgm:adjLst/>
          </dgm:shape>
        </dgm:if>
        <dgm:else name="Name2">
          <dgm:shape xmlns:r="http://schemas.openxmlformats.org/officeDocument/2006/relationships" type="leftArrow" r:blip="">
            <dgm:adjLst/>
          </dgm:shape>
        </dgm:else>
      </dgm:choose>
      <dgm:presOf/>
      <dgm:constrLst/>
      <dgm:ruleLst/>
    </dgm:layoutNode>
    <dgm:layoutNode name="linearProcess">
      <dgm:choose name="Name3">
        <dgm:if name="Name4" func="var" arg="dir" op="equ" val="norm">
          <dgm:alg type="lin"/>
        </dgm:if>
        <dgm:else name="Name5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userA" for="ch" ptType="node" refType="w"/>
        <dgm:constr type="h" for="ch" ptType="node" refType="h"/>
        <dgm:constr type="w" for="ch" ptType="node" op="equ"/>
        <dgm:constr type="w" for="ch" forName="sibTrans" refType="w" fact="0.05"/>
        <dgm:constr type="primFontSz" for="ch" ptType="node" op="equ" val="65"/>
      </dgm:constrLst>
      <dgm:ruleLst/>
      <dgm:forEach name="Name6" axis="ch" ptType="node">
        <dgm:layoutNode name="text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desOrSelf" ptType="node"/>
          <dgm:constrLst>
            <dgm:constr type="userA"/>
            <dgm:constr type="w" refType="userA" fact="0.3"/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w" val="NaN" fact="1" max="NaN"/>
            <dgm:rule type="primFontSz" val="5" fact="NaN" max="NaN"/>
          </dgm:ruleLst>
        </dgm:layoutNode>
        <dgm:forEach name="Name7" axis="followSib" ptType="sibTrans" cnt="1">
          <dgm:layoutNode name="sib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323850</xdr:colOff>
      <xdr:row>16</xdr:row>
      <xdr:rowOff>100013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F186A3-7138-4C12-9050-3CA16C715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B04631-5376-41D9-A600-CFD6DE309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F8EAC4-9A53-45A6-B17E-025909ECC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793C9C-D896-42CD-A68B-F3B030365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93F55D-D0F4-43FD-9DCE-1684916C9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18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AA61C2-9422-49CF-B5C6-2188AB6DB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</xdr:row>
      <xdr:rowOff>188595</xdr:rowOff>
    </xdr:from>
    <xdr:to>
      <xdr:col>8</xdr:col>
      <xdr:colOff>26670</xdr:colOff>
      <xdr:row>16</xdr:row>
      <xdr:rowOff>74295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6484EB-7E59-4097-AB77-A52631CC6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9525</xdr:colOff>
      <xdr:row>16</xdr:row>
      <xdr:rowOff>64771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3659A1-DCC6-47D2-B999-DFE98AA98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249102</xdr:colOff>
      <xdr:row>16</xdr:row>
      <xdr:rowOff>120805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55D83-F998-404B-AD48-5BD49136F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246721</xdr:colOff>
      <xdr:row>16</xdr:row>
      <xdr:rowOff>120806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937306-F511-4D2C-8B49-1A50DCBA3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220702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6DA89C-D2D3-4A7F-AC37-08A2FC056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</xdr:rowOff>
    </xdr:from>
    <xdr:to>
      <xdr:col>8</xdr:col>
      <xdr:colOff>304800</xdr:colOff>
      <xdr:row>16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1FD5EA-7D1D-40DA-91EC-571500416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16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2EA93C-FCB4-4ADA-89E8-D6C9C41CF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596900</xdr:colOff>
      <xdr:row>16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6FAD58-2042-40E4-9855-A05E6F8DE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3FBAE-34B4-4978-ABA9-6AFF78F74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452438</xdr:colOff>
      <xdr:row>19</xdr:row>
      <xdr:rowOff>61913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9E7E66-0097-43C6-8124-79D875C45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171450</xdr:colOff>
      <xdr:row>22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7A5A7-21A5-4510-B405-1A77A2B1F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9526</xdr:rowOff>
    </xdr:from>
    <xdr:to>
      <xdr:col>17</xdr:col>
      <xdr:colOff>257175</xdr:colOff>
      <xdr:row>29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E1AD40-E0F0-4CC7-8E49-09BFFF117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4761</xdr:rowOff>
    </xdr:from>
    <xdr:to>
      <xdr:col>14</xdr:col>
      <xdr:colOff>104775</xdr:colOff>
      <xdr:row>24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9B86C-E444-4270-A815-7224F6D54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196850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BB415-DA72-4C00-99BD-3998A3DEF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196850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DA8668-9CED-4841-B0C8-59B8DCC5A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395605</xdr:colOff>
      <xdr:row>18</xdr:row>
      <xdr:rowOff>96520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3CE206-5B6F-4D3D-88B1-2F2FE4AC576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2633"/>
        <a:stretch/>
      </xdr:blipFill>
      <xdr:spPr bwMode="auto">
        <a:xfrm>
          <a:off x="609600" y="381000"/>
          <a:ext cx="5882005" cy="31445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203200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375D80-24FA-48F0-848F-FDB2F132B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3339-328C-4971-97DD-8A83A8586188}">
  <dimension ref="A1:M18"/>
  <sheetViews>
    <sheetView tabSelected="1" workbookViewId="0">
      <selection sqref="A1:E1"/>
    </sheetView>
  </sheetViews>
  <sheetFormatPr defaultRowHeight="15" x14ac:dyDescent="0.25"/>
  <cols>
    <col min="11" max="11" width="6" bestFit="1" customWidth="1"/>
    <col min="12" max="12" width="10.28515625" bestFit="1" customWidth="1"/>
  </cols>
  <sheetData>
    <row r="1" spans="1:13" x14ac:dyDescent="0.25">
      <c r="A1" s="53" t="s">
        <v>95</v>
      </c>
      <c r="B1" s="53"/>
      <c r="C1" s="53"/>
      <c r="D1" s="53"/>
      <c r="E1" s="53"/>
    </row>
    <row r="2" spans="1:13" ht="15.75" thickBot="1" x14ac:dyDescent="0.3"/>
    <row r="3" spans="1:13" ht="15.75" thickBot="1" x14ac:dyDescent="0.3">
      <c r="K3" s="50" t="s">
        <v>36</v>
      </c>
      <c r="L3" s="51" t="s">
        <v>92</v>
      </c>
      <c r="M3" s="51" t="s">
        <v>93</v>
      </c>
    </row>
    <row r="4" spans="1:13" ht="15.75" thickBot="1" x14ac:dyDescent="0.3">
      <c r="K4" s="47">
        <v>2013</v>
      </c>
      <c r="L4" s="52">
        <v>536761</v>
      </c>
      <c r="M4" s="52">
        <v>486391</v>
      </c>
    </row>
    <row r="5" spans="1:13" ht="15.75" thickBot="1" x14ac:dyDescent="0.3">
      <c r="K5" s="47">
        <v>2014</v>
      </c>
      <c r="L5" s="52">
        <v>588650</v>
      </c>
      <c r="M5" s="52">
        <v>648953</v>
      </c>
    </row>
    <row r="6" spans="1:13" ht="15.75" thickBot="1" x14ac:dyDescent="0.3">
      <c r="K6" s="47">
        <v>2015</v>
      </c>
      <c r="L6" s="52">
        <v>528054</v>
      </c>
      <c r="M6" s="52">
        <v>831501</v>
      </c>
    </row>
    <row r="7" spans="1:13" ht="15.75" thickBot="1" x14ac:dyDescent="0.3">
      <c r="K7" s="47">
        <v>2016</v>
      </c>
      <c r="L7" s="52">
        <v>982915</v>
      </c>
      <c r="M7" s="52">
        <v>405557</v>
      </c>
    </row>
    <row r="8" spans="1:13" ht="15.75" thickBot="1" x14ac:dyDescent="0.3">
      <c r="K8" s="47">
        <v>2017</v>
      </c>
      <c r="L8" s="52">
        <v>854876</v>
      </c>
      <c r="M8" s="52">
        <v>562956</v>
      </c>
    </row>
    <row r="9" spans="1:13" ht="15.75" thickBot="1" x14ac:dyDescent="0.3">
      <c r="K9" s="47">
        <v>2018</v>
      </c>
      <c r="L9" s="52">
        <v>621267</v>
      </c>
      <c r="M9" s="52">
        <v>771819</v>
      </c>
    </row>
    <row r="10" spans="1:13" ht="15.75" thickBot="1" x14ac:dyDescent="0.3">
      <c r="K10" s="47">
        <v>2019</v>
      </c>
      <c r="L10" s="52">
        <v>719011</v>
      </c>
      <c r="M10" s="52">
        <v>760956</v>
      </c>
    </row>
    <row r="11" spans="1:13" ht="15.75" thickBot="1" x14ac:dyDescent="0.3">
      <c r="K11" s="47">
        <v>2020</v>
      </c>
      <c r="L11" s="52">
        <v>726625</v>
      </c>
      <c r="M11" s="52">
        <v>659176</v>
      </c>
    </row>
    <row r="12" spans="1:13" ht="15.75" thickBot="1" x14ac:dyDescent="0.3">
      <c r="K12" s="48">
        <v>2021</v>
      </c>
      <c r="L12" s="52">
        <v>1061827</v>
      </c>
      <c r="M12" s="52" t="s">
        <v>94</v>
      </c>
    </row>
    <row r="13" spans="1:13" ht="15.75" thickBot="1" x14ac:dyDescent="0.3">
      <c r="K13" s="49">
        <v>2022</v>
      </c>
      <c r="L13" s="52">
        <v>866533</v>
      </c>
      <c r="M13" s="52" t="s">
        <v>94</v>
      </c>
    </row>
    <row r="14" spans="1:13" ht="15.75" thickBot="1" x14ac:dyDescent="0.3">
      <c r="K14" s="49">
        <v>2023</v>
      </c>
      <c r="L14" s="52">
        <v>1065218</v>
      </c>
      <c r="M14" s="52" t="s">
        <v>94</v>
      </c>
    </row>
    <row r="18" spans="2:2" x14ac:dyDescent="0.25">
      <c r="B18" s="56" t="s">
        <v>118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E9C2-36A9-4BA5-BF45-A887A00FA438}">
  <dimension ref="A1:T7"/>
  <sheetViews>
    <sheetView workbookViewId="0">
      <selection activeCell="J53" sqref="J53"/>
    </sheetView>
  </sheetViews>
  <sheetFormatPr defaultRowHeight="15" x14ac:dyDescent="0.25"/>
  <cols>
    <col min="10" max="10" width="55.7109375" bestFit="1" customWidth="1"/>
  </cols>
  <sheetData>
    <row r="1" spans="1:20" x14ac:dyDescent="0.25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</row>
    <row r="3" spans="1:20" x14ac:dyDescent="0.25">
      <c r="J3" s="4" t="s">
        <v>34</v>
      </c>
    </row>
    <row r="4" spans="1:20" x14ac:dyDescent="0.25">
      <c r="J4" s="4" t="s">
        <v>19</v>
      </c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33</v>
      </c>
      <c r="K5" s="12">
        <v>203.10280463774214</v>
      </c>
      <c r="L5" s="12">
        <v>439.05851125972345</v>
      </c>
      <c r="M5" s="12">
        <v>517.70303523806047</v>
      </c>
      <c r="N5" s="12">
        <v>764.55330441190154</v>
      </c>
      <c r="O5" s="12">
        <v>1059.0517993897333</v>
      </c>
      <c r="P5" s="12">
        <v>1397.8344883655836</v>
      </c>
      <c r="Q5" s="12">
        <v>1786.5327492444653</v>
      </c>
      <c r="R5" s="12">
        <v>2192.1989951251144</v>
      </c>
      <c r="S5" s="12">
        <v>2637.0519277729545</v>
      </c>
      <c r="T5" s="12">
        <v>3100.5342409897335</v>
      </c>
    </row>
    <row r="6" spans="1:20" x14ac:dyDescent="0.25">
      <c r="J6" s="1" t="s">
        <v>32</v>
      </c>
      <c r="K6" s="12">
        <v>89.712991443762888</v>
      </c>
      <c r="L6" s="12">
        <v>195.97801535948673</v>
      </c>
      <c r="M6" s="12">
        <v>233.71167692031571</v>
      </c>
      <c r="N6" s="12">
        <v>346.06904433720064</v>
      </c>
      <c r="O6" s="12">
        <v>481.41219589193196</v>
      </c>
      <c r="P6" s="12">
        <v>638.41500112414735</v>
      </c>
      <c r="Q6" s="12">
        <v>819.6122279323032</v>
      </c>
      <c r="R6" s="12">
        <v>1009.8537173310983</v>
      </c>
      <c r="S6" s="12">
        <v>1218.8366012143181</v>
      </c>
      <c r="T6" s="12">
        <v>1436.7566292302245</v>
      </c>
    </row>
    <row r="7" spans="1:20" x14ac:dyDescent="0.25">
      <c r="J7" s="1" t="s">
        <v>31</v>
      </c>
      <c r="K7" s="12">
        <v>133.5262723050262</v>
      </c>
      <c r="L7" s="12">
        <v>292.1842254484103</v>
      </c>
      <c r="M7" s="12">
        <v>330.98579297308663</v>
      </c>
      <c r="N7" s="12">
        <v>497.71276060028708</v>
      </c>
      <c r="O7" s="12">
        <v>699.70502685384952</v>
      </c>
      <c r="P7" s="12">
        <v>935.70159118101856</v>
      </c>
      <c r="Q7" s="12">
        <v>1209.3444160828446</v>
      </c>
      <c r="R7" s="12">
        <v>1497.6670946677059</v>
      </c>
      <c r="S7" s="12">
        <v>1814.2053833795542</v>
      </c>
      <c r="T7" s="12">
        <v>2144.1984132289258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D9D2-7D0E-4292-9544-EF0E47C234B2}">
  <dimension ref="A1:T8"/>
  <sheetViews>
    <sheetView workbookViewId="0">
      <selection sqref="A1:F1"/>
    </sheetView>
  </sheetViews>
  <sheetFormatPr defaultRowHeight="15" x14ac:dyDescent="0.25"/>
  <cols>
    <col min="10" max="10" width="32.85546875" bestFit="1" customWidth="1"/>
  </cols>
  <sheetData>
    <row r="1" spans="1:20" x14ac:dyDescent="0.25">
      <c r="A1" s="54" t="s">
        <v>100</v>
      </c>
      <c r="B1" s="54"/>
      <c r="C1" s="54"/>
      <c r="D1" s="54"/>
      <c r="E1" s="54"/>
      <c r="F1" s="54"/>
    </row>
    <row r="3" spans="1:20" x14ac:dyDescent="0.25">
      <c r="J3" s="4" t="s">
        <v>29</v>
      </c>
    </row>
    <row r="4" spans="1:20" x14ac:dyDescent="0.25">
      <c r="J4" s="4"/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20</v>
      </c>
      <c r="K5" s="12">
        <v>2219.9986641320793</v>
      </c>
      <c r="L5" s="12">
        <v>4608.1132267080957</v>
      </c>
      <c r="M5" s="12">
        <v>7206.3439475425484</v>
      </c>
      <c r="N5" s="12">
        <v>9867.3833127598537</v>
      </c>
      <c r="O5" s="12">
        <v>12697.07499032329</v>
      </c>
      <c r="P5" s="12">
        <v>15424.73342809588</v>
      </c>
      <c r="Q5" s="12">
        <v>18254.093576739277</v>
      </c>
      <c r="R5" s="12">
        <v>20910.602862123793</v>
      </c>
      <c r="S5" s="12">
        <v>23553.782624434582</v>
      </c>
      <c r="T5" s="12">
        <v>25792.649912641093</v>
      </c>
    </row>
    <row r="6" spans="1:20" x14ac:dyDescent="0.25">
      <c r="J6" s="1" t="s">
        <v>21</v>
      </c>
      <c r="K6" s="12">
        <v>1193.0811146168162</v>
      </c>
      <c r="L6" s="12">
        <v>2541.1581049405531</v>
      </c>
      <c r="M6" s="12">
        <v>4094.9948287209318</v>
      </c>
      <c r="N6" s="12">
        <v>5782.9786634172297</v>
      </c>
      <c r="O6" s="12">
        <v>7633.8225075834034</v>
      </c>
      <c r="P6" s="12">
        <v>9539.4121884781107</v>
      </c>
      <c r="Q6" s="12">
        <v>11528.73345895172</v>
      </c>
      <c r="R6" s="12">
        <v>13440.80028918023</v>
      </c>
      <c r="S6" s="12">
        <v>15340.544549206434</v>
      </c>
      <c r="T6" s="12">
        <v>17102.374645874257</v>
      </c>
    </row>
    <row r="7" spans="1:20" x14ac:dyDescent="0.25">
      <c r="J7" s="1" t="s">
        <v>22</v>
      </c>
      <c r="K7" s="12">
        <v>419.46130271958305</v>
      </c>
      <c r="L7" s="12">
        <v>967.16547276814276</v>
      </c>
      <c r="M7" s="12">
        <v>1671.8838883715061</v>
      </c>
      <c r="N7" s="12">
        <v>2533.5959633680159</v>
      </c>
      <c r="O7" s="12">
        <v>3600.4917281654257</v>
      </c>
      <c r="P7" s="12">
        <v>4817.7003242899445</v>
      </c>
      <c r="Q7" s="12">
        <v>6189.1630130579315</v>
      </c>
      <c r="R7" s="12">
        <v>7604.3989635637108</v>
      </c>
      <c r="S7" s="12">
        <v>9064.7543589586403</v>
      </c>
      <c r="T7" s="12">
        <v>10458.26627399588</v>
      </c>
    </row>
    <row r="8" spans="1:20" x14ac:dyDescent="0.25">
      <c r="J8" s="1" t="s">
        <v>23</v>
      </c>
      <c r="K8" s="12">
        <v>389.98898528678103</v>
      </c>
      <c r="L8" s="12">
        <v>911.60270254243585</v>
      </c>
      <c r="M8" s="12">
        <v>1592.7536891383068</v>
      </c>
      <c r="N8" s="12">
        <v>2436.1051167348855</v>
      </c>
      <c r="O8" s="12">
        <v>3483.1001709251118</v>
      </c>
      <c r="P8" s="12">
        <v>4680.0254834081425</v>
      </c>
      <c r="Q8" s="12">
        <v>6021.8151767622812</v>
      </c>
      <c r="R8" s="12">
        <v>7409.6753228542893</v>
      </c>
      <c r="S8" s="12">
        <v>8839.9249672566948</v>
      </c>
      <c r="T8" s="12">
        <v>10203.168474453083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F835-4BC0-4FC9-A6A6-642EAE86689A}">
  <dimension ref="A1:T8"/>
  <sheetViews>
    <sheetView workbookViewId="0">
      <selection sqref="A1:F1"/>
    </sheetView>
  </sheetViews>
  <sheetFormatPr defaultRowHeight="15" x14ac:dyDescent="0.25"/>
  <cols>
    <col min="10" max="10" width="32.85546875" bestFit="1" customWidth="1"/>
  </cols>
  <sheetData>
    <row r="1" spans="1:20" x14ac:dyDescent="0.25">
      <c r="A1" s="54" t="s">
        <v>101</v>
      </c>
      <c r="B1" s="54"/>
      <c r="C1" s="54"/>
      <c r="D1" s="54"/>
      <c r="E1" s="54"/>
      <c r="F1" s="54"/>
    </row>
    <row r="3" spans="1:20" x14ac:dyDescent="0.25">
      <c r="J3" s="4" t="s">
        <v>28</v>
      </c>
      <c r="K3" s="13" t="s">
        <v>27</v>
      </c>
    </row>
    <row r="4" spans="1:20" x14ac:dyDescent="0.25">
      <c r="J4" s="4"/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20</v>
      </c>
      <c r="K5" s="12">
        <v>4840.3640818197055</v>
      </c>
      <c r="L5" s="12">
        <v>9978.6140132929286</v>
      </c>
      <c r="M5" s="12">
        <v>14141.969054077583</v>
      </c>
      <c r="N5" s="12">
        <v>19386.315292065359</v>
      </c>
      <c r="O5" s="12">
        <v>24926.663183799228</v>
      </c>
      <c r="P5" s="12">
        <v>30440.993955235015</v>
      </c>
      <c r="Q5" s="12">
        <v>36209.614190966167</v>
      </c>
      <c r="R5" s="12">
        <v>41654.75337811841</v>
      </c>
      <c r="S5" s="12">
        <v>47219.302567259474</v>
      </c>
      <c r="T5" s="12">
        <v>52365.484574955401</v>
      </c>
    </row>
    <row r="6" spans="1:20" x14ac:dyDescent="0.25">
      <c r="J6" s="1" t="s">
        <v>21</v>
      </c>
      <c r="K6" s="12">
        <v>1775.7587264254184</v>
      </c>
      <c r="L6" s="12">
        <v>3797.7231724451249</v>
      </c>
      <c r="M6" s="12">
        <v>5707.9500530124978</v>
      </c>
      <c r="N6" s="12">
        <v>8148.2397401558364</v>
      </c>
      <c r="O6" s="12">
        <v>10896.05855349895</v>
      </c>
      <c r="P6" s="12">
        <v>13837.118935107008</v>
      </c>
      <c r="Q6" s="12">
        <v>17019.895729476273</v>
      </c>
      <c r="R6" s="12">
        <v>20185.879764901354</v>
      </c>
      <c r="S6" s="12">
        <v>23461.692473311563</v>
      </c>
      <c r="T6" s="12">
        <v>26658.239116741686</v>
      </c>
    </row>
    <row r="7" spans="1:20" x14ac:dyDescent="0.25">
      <c r="J7" s="1" t="s">
        <v>22</v>
      </c>
      <c r="K7" s="12">
        <v>848.6740094288906</v>
      </c>
      <c r="L7" s="12">
        <v>1894.3862248357634</v>
      </c>
      <c r="M7" s="12">
        <v>2754.2843935029691</v>
      </c>
      <c r="N7" s="12">
        <v>4141.9310727174052</v>
      </c>
      <c r="O7" s="12">
        <v>5840.66075030094</v>
      </c>
      <c r="P7" s="12">
        <v>7789.651404960694</v>
      </c>
      <c r="Q7" s="12">
        <v>10004.652406317546</v>
      </c>
      <c r="R7" s="12">
        <v>12304.118770687628</v>
      </c>
      <c r="S7" s="12">
        <v>14734.848271325469</v>
      </c>
      <c r="T7" s="12">
        <v>17139.755557444762</v>
      </c>
    </row>
    <row r="8" spans="1:20" x14ac:dyDescent="0.25">
      <c r="J8" s="1" t="s">
        <v>23</v>
      </c>
      <c r="K8" s="12">
        <v>481.08257801158658</v>
      </c>
      <c r="L8" s="12">
        <v>1107.1548189881541</v>
      </c>
      <c r="M8" s="12">
        <v>1910.3187200499819</v>
      </c>
      <c r="N8" s="12">
        <v>2907.5690151580434</v>
      </c>
      <c r="O8" s="12">
        <v>4143.0221684416374</v>
      </c>
      <c r="P8" s="12">
        <v>5561.6402969453948</v>
      </c>
      <c r="Q8" s="12">
        <v>7160.0099840399143</v>
      </c>
      <c r="R8" s="12">
        <v>8816.818805691848</v>
      </c>
      <c r="S8" s="12">
        <v>10534.725754675701</v>
      </c>
      <c r="T8" s="12">
        <v>12188.677171879221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FA83-3999-4C75-AE08-814DA3D1DD64}">
  <dimension ref="A1:T7"/>
  <sheetViews>
    <sheetView workbookViewId="0">
      <selection activeCell="R49" sqref="R49"/>
    </sheetView>
  </sheetViews>
  <sheetFormatPr defaultRowHeight="15" x14ac:dyDescent="0.25"/>
  <cols>
    <col min="10" max="10" width="45.5703125" bestFit="1" customWidth="1"/>
  </cols>
  <sheetData>
    <row r="1" spans="1:20" x14ac:dyDescent="0.25">
      <c r="A1" s="54" t="s">
        <v>102</v>
      </c>
      <c r="B1" s="54"/>
      <c r="C1" s="54"/>
      <c r="D1" s="54"/>
      <c r="E1" s="54"/>
      <c r="F1" s="54"/>
      <c r="G1" s="54"/>
    </row>
    <row r="3" spans="1:20" x14ac:dyDescent="0.25">
      <c r="J3" s="4" t="s">
        <v>26</v>
      </c>
    </row>
    <row r="4" spans="1:20" x14ac:dyDescent="0.25">
      <c r="J4" s="4"/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19</v>
      </c>
      <c r="K5" s="12">
        <v>429.21270670930761</v>
      </c>
      <c r="L5" s="12">
        <v>927.22075206762065</v>
      </c>
      <c r="M5" s="12">
        <v>1082.4005051314628</v>
      </c>
      <c r="N5" s="12">
        <v>1608.3351093493893</v>
      </c>
      <c r="O5" s="12">
        <v>2240.1690221355148</v>
      </c>
      <c r="P5" s="12">
        <v>2971.9510806707494</v>
      </c>
      <c r="Q5" s="12">
        <v>3815.4893932596133</v>
      </c>
      <c r="R5" s="12">
        <v>4699.7198071239181</v>
      </c>
      <c r="S5" s="12">
        <v>5670.0939123668268</v>
      </c>
      <c r="T5" s="12">
        <v>6681.4892834488828</v>
      </c>
    </row>
    <row r="6" spans="1:20" x14ac:dyDescent="0.25">
      <c r="J6" s="1" t="s">
        <v>25</v>
      </c>
      <c r="K6" s="12">
        <v>23.1821648656381</v>
      </c>
      <c r="L6" s="12">
        <v>50.85162288917406</v>
      </c>
      <c r="M6" s="12">
        <v>61.836925275902921</v>
      </c>
      <c r="N6" s="12">
        <v>95.81283304461995</v>
      </c>
      <c r="O6" s="12">
        <v>137.18150830511553</v>
      </c>
      <c r="P6" s="12">
        <v>185.61228548662299</v>
      </c>
      <c r="Q6" s="12">
        <v>241.52488439784253</v>
      </c>
      <c r="R6" s="12">
        <v>300.12144330859473</v>
      </c>
      <c r="S6" s="12">
        <v>363.80521603811655</v>
      </c>
      <c r="T6" s="12">
        <v>429.32307561699344</v>
      </c>
    </row>
    <row r="7" spans="1:20" x14ac:dyDescent="0.25">
      <c r="J7" s="1" t="s">
        <v>24</v>
      </c>
      <c r="K7" s="12">
        <v>419.46130271958305</v>
      </c>
      <c r="L7" s="12">
        <v>967.16547276814276</v>
      </c>
      <c r="M7" s="12">
        <v>1671.8838883715061</v>
      </c>
      <c r="N7" s="12">
        <v>2533.5959633680159</v>
      </c>
      <c r="O7" s="12">
        <v>3600.4917281654257</v>
      </c>
      <c r="P7" s="12">
        <v>4817.7003242899445</v>
      </c>
      <c r="Q7" s="12">
        <v>6189.1630130579315</v>
      </c>
      <c r="R7" s="12">
        <v>7604.3989635637108</v>
      </c>
      <c r="S7" s="12">
        <v>9064.7543589586403</v>
      </c>
      <c r="T7" s="12">
        <v>10458.26627399588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F85-C6C3-452C-BC85-47DBA03DAC8D}">
  <dimension ref="A1:C1"/>
  <sheetViews>
    <sheetView workbookViewId="0">
      <selection sqref="A1:C1"/>
    </sheetView>
  </sheetViews>
  <sheetFormatPr defaultRowHeight="15" x14ac:dyDescent="0.25"/>
  <sheetData>
    <row r="1" spans="1:3" x14ac:dyDescent="0.25">
      <c r="A1" s="54" t="s">
        <v>103</v>
      </c>
      <c r="B1" s="54"/>
      <c r="C1" s="54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8B84-F687-4106-B8E7-E64BD55E7C38}">
  <dimension ref="A1:R19"/>
  <sheetViews>
    <sheetView workbookViewId="0">
      <selection sqref="A1:E1"/>
    </sheetView>
  </sheetViews>
  <sheetFormatPr defaultRowHeight="15" x14ac:dyDescent="0.25"/>
  <cols>
    <col min="1" max="1" width="11.42578125" customWidth="1"/>
    <col min="6" max="8" width="15.5703125" bestFit="1" customWidth="1"/>
    <col min="10" max="10" width="22.5703125" bestFit="1" customWidth="1"/>
    <col min="16" max="18" width="15.5703125" bestFit="1" customWidth="1"/>
    <col min="19" max="19" width="8.85546875" customWidth="1"/>
  </cols>
  <sheetData>
    <row r="1" spans="1:18" x14ac:dyDescent="0.25">
      <c r="A1" s="54" t="s">
        <v>104</v>
      </c>
      <c r="B1" s="54"/>
      <c r="C1" s="54"/>
      <c r="D1" s="54"/>
      <c r="E1" s="54"/>
    </row>
    <row r="2" spans="1:18" ht="15.75" thickBot="1" x14ac:dyDescent="0.3">
      <c r="J2" s="4"/>
      <c r="K2" s="4"/>
      <c r="L2" s="4"/>
      <c r="M2" s="4"/>
      <c r="N2" s="4"/>
      <c r="O2" s="4"/>
      <c r="P2" s="4"/>
      <c r="Q2" s="4"/>
      <c r="R2" s="4"/>
    </row>
    <row r="3" spans="1:18" ht="15.75" thickBot="1" x14ac:dyDescent="0.3">
      <c r="J3" s="28"/>
      <c r="K3" s="29">
        <v>2016</v>
      </c>
      <c r="L3" s="30">
        <v>2017</v>
      </c>
      <c r="M3" s="30">
        <v>2018</v>
      </c>
      <c r="N3" s="30">
        <v>2019</v>
      </c>
      <c r="O3" s="30">
        <v>2020</v>
      </c>
      <c r="P3" s="30" t="s">
        <v>37</v>
      </c>
      <c r="Q3" s="30" t="s">
        <v>38</v>
      </c>
      <c r="R3" s="31" t="s">
        <v>39</v>
      </c>
    </row>
    <row r="4" spans="1:18" x14ac:dyDescent="0.25">
      <c r="J4" s="23" t="s">
        <v>40</v>
      </c>
      <c r="K4" s="24">
        <v>28697</v>
      </c>
      <c r="L4" s="25">
        <v>64244</v>
      </c>
      <c r="M4" s="25">
        <v>109937</v>
      </c>
      <c r="N4" s="25">
        <v>111964</v>
      </c>
      <c r="O4" s="26">
        <v>168611</v>
      </c>
      <c r="P4" s="25">
        <f>P6*(O4/O6)</f>
        <v>121730.83878504674</v>
      </c>
      <c r="Q4" s="25">
        <f>Q6*(P4/P6)</f>
        <v>133903.92266355144</v>
      </c>
      <c r="R4" s="27">
        <f>R6*(Q4/Q6)</f>
        <v>147294.31492990657</v>
      </c>
    </row>
    <row r="5" spans="1:18" x14ac:dyDescent="0.25">
      <c r="J5" s="21" t="s">
        <v>41</v>
      </c>
      <c r="K5" s="19">
        <f>K4</f>
        <v>28697</v>
      </c>
      <c r="L5" s="1">
        <f>L4+K5</f>
        <v>92941</v>
      </c>
      <c r="M5" s="1">
        <f t="shared" ref="M5:Q5" si="0">M4+L5</f>
        <v>202878</v>
      </c>
      <c r="N5" s="1">
        <f t="shared" si="0"/>
        <v>314842</v>
      </c>
      <c r="O5" s="14">
        <f>O4+N5</f>
        <v>483453</v>
      </c>
      <c r="P5" s="1">
        <f t="shared" si="0"/>
        <v>605183.83878504671</v>
      </c>
      <c r="Q5" s="1">
        <f t="shared" si="0"/>
        <v>739087.76144859812</v>
      </c>
      <c r="R5" s="15">
        <f>R4+Q5</f>
        <v>886382.07637850475</v>
      </c>
    </row>
    <row r="6" spans="1:18" x14ac:dyDescent="0.25">
      <c r="J6" s="21" t="s">
        <v>42</v>
      </c>
      <c r="K6" s="19">
        <v>225</v>
      </c>
      <c r="L6" s="1">
        <v>377</v>
      </c>
      <c r="M6" s="1">
        <v>689</v>
      </c>
      <c r="N6" s="1">
        <v>690</v>
      </c>
      <c r="O6" s="1">
        <v>1123</v>
      </c>
      <c r="P6" s="14">
        <f>O6*(1+((309-428)/428))</f>
        <v>810.76401869158883</v>
      </c>
      <c r="Q6" s="14">
        <f>P6*1.1</f>
        <v>891.84042056074782</v>
      </c>
      <c r="R6" s="16">
        <f>Q6*1.1</f>
        <v>981.02446261682269</v>
      </c>
    </row>
    <row r="7" spans="1:18" ht="15.75" thickBot="1" x14ac:dyDescent="0.3">
      <c r="J7" s="22" t="s">
        <v>43</v>
      </c>
      <c r="K7" s="20"/>
      <c r="L7" s="17">
        <f>(L6-K6)/K6</f>
        <v>0.67555555555555558</v>
      </c>
      <c r="M7" s="17">
        <f t="shared" ref="M7:N7" si="1">(M6-L6)/L6</f>
        <v>0.82758620689655171</v>
      </c>
      <c r="N7" s="17">
        <f t="shared" si="1"/>
        <v>1.4513788098693759E-3</v>
      </c>
      <c r="O7" s="17">
        <f>(O6-N6)/N6</f>
        <v>0.62753623188405794</v>
      </c>
      <c r="P7" s="17">
        <f>(P6-O6)/O6</f>
        <v>-0.27803738317757004</v>
      </c>
      <c r="Q7" s="17">
        <f>(Q6-P6)/P6</f>
        <v>0.10000000000000013</v>
      </c>
      <c r="R7" s="18">
        <f>(R6-Q6)/Q6</f>
        <v>0.1000000000000001</v>
      </c>
    </row>
    <row r="19" spans="1:5" x14ac:dyDescent="0.25">
      <c r="A19" s="45"/>
      <c r="B19" s="45"/>
      <c r="C19" s="45"/>
      <c r="D19" s="45"/>
      <c r="E19" s="45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7C76-8F32-4E90-94AB-05FA2BAC96D2}">
  <dimension ref="A1:T4"/>
  <sheetViews>
    <sheetView workbookViewId="0">
      <selection sqref="A1:F1"/>
    </sheetView>
  </sheetViews>
  <sheetFormatPr defaultRowHeight="15" x14ac:dyDescent="0.25"/>
  <cols>
    <col min="12" max="12" width="18.42578125" bestFit="1" customWidth="1"/>
    <col min="13" max="14" width="6" bestFit="1" customWidth="1"/>
    <col min="15" max="17" width="7" bestFit="1" customWidth="1"/>
    <col min="18" max="20" width="15.5703125" bestFit="1" customWidth="1"/>
  </cols>
  <sheetData>
    <row r="1" spans="1:20" x14ac:dyDescent="0.25">
      <c r="A1" s="54" t="s">
        <v>105</v>
      </c>
      <c r="B1" s="54"/>
      <c r="C1" s="54"/>
      <c r="D1" s="54"/>
      <c r="E1" s="54"/>
      <c r="F1" s="54"/>
    </row>
    <row r="2" spans="1:20" ht="15.75" thickBot="1" x14ac:dyDescent="0.3"/>
    <row r="3" spans="1:20" ht="15.75" thickBot="1" x14ac:dyDescent="0.3">
      <c r="L3" s="28" t="s">
        <v>44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 t="s">
        <v>37</v>
      </c>
      <c r="S3" s="33" t="s">
        <v>38</v>
      </c>
      <c r="T3" s="34" t="s">
        <v>39</v>
      </c>
    </row>
    <row r="4" spans="1:20" ht="15.75" thickBot="1" x14ac:dyDescent="0.3">
      <c r="L4" s="32" t="s">
        <v>45</v>
      </c>
      <c r="M4" s="35">
        <v>28697</v>
      </c>
      <c r="N4" s="36">
        <v>92941</v>
      </c>
      <c r="O4" s="36">
        <v>202878</v>
      </c>
      <c r="P4" s="36">
        <v>314842</v>
      </c>
      <c r="Q4" s="36">
        <v>483453</v>
      </c>
      <c r="R4" s="36">
        <v>605183.83878504671</v>
      </c>
      <c r="S4" s="36">
        <v>739087.76144859812</v>
      </c>
      <c r="T4" s="37">
        <v>886382.07637850475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4A7E-2758-443C-9F59-662FAFA6B31A}">
  <dimension ref="A1:S5"/>
  <sheetViews>
    <sheetView workbookViewId="0">
      <selection sqref="A1:I1"/>
    </sheetView>
  </sheetViews>
  <sheetFormatPr defaultRowHeight="15" x14ac:dyDescent="0.25"/>
  <sheetData>
    <row r="1" spans="1:19" x14ac:dyDescent="0.25">
      <c r="A1" s="54" t="s">
        <v>106</v>
      </c>
      <c r="B1" s="54"/>
      <c r="C1" s="54"/>
      <c r="D1" s="54"/>
      <c r="E1" s="54"/>
      <c r="F1" s="54"/>
      <c r="G1" s="54"/>
      <c r="H1" s="54"/>
      <c r="I1" s="54"/>
    </row>
    <row r="3" spans="1:19" x14ac:dyDescent="0.25"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46</v>
      </c>
      <c r="R3" s="4" t="s">
        <v>47</v>
      </c>
      <c r="S3" s="4" t="s">
        <v>9</v>
      </c>
    </row>
    <row r="4" spans="1:19" x14ac:dyDescent="0.25">
      <c r="K4">
        <v>2020</v>
      </c>
      <c r="L4" s="38">
        <v>133</v>
      </c>
      <c r="M4" s="38">
        <v>254</v>
      </c>
      <c r="N4" s="38">
        <v>205</v>
      </c>
      <c r="O4" s="38">
        <v>362</v>
      </c>
      <c r="P4" s="39">
        <v>1232</v>
      </c>
      <c r="Q4" s="41">
        <v>544</v>
      </c>
      <c r="R4" s="38">
        <v>1013</v>
      </c>
      <c r="S4" s="39">
        <v>106</v>
      </c>
    </row>
    <row r="5" spans="1:19" x14ac:dyDescent="0.25">
      <c r="K5">
        <v>2021</v>
      </c>
      <c r="L5" s="38">
        <v>85</v>
      </c>
      <c r="M5" s="38">
        <v>93</v>
      </c>
      <c r="N5" s="38">
        <v>69</v>
      </c>
      <c r="O5" s="38">
        <v>112</v>
      </c>
      <c r="P5" s="39">
        <v>0</v>
      </c>
      <c r="Q5" s="40">
        <v>1649</v>
      </c>
      <c r="R5" s="38">
        <v>55</v>
      </c>
      <c r="S5" s="39">
        <v>97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7931-6392-4DA1-AAED-EEEDD1721477}">
  <dimension ref="A1:S4"/>
  <sheetViews>
    <sheetView workbookViewId="0">
      <selection sqref="A1:I1"/>
    </sheetView>
  </sheetViews>
  <sheetFormatPr defaultRowHeight="15" x14ac:dyDescent="0.25"/>
  <sheetData>
    <row r="1" spans="1:19" x14ac:dyDescent="0.25">
      <c r="A1" s="54" t="s">
        <v>107</v>
      </c>
      <c r="B1" s="54"/>
      <c r="C1" s="54"/>
      <c r="D1" s="54"/>
      <c r="E1" s="54"/>
      <c r="F1" s="54"/>
      <c r="G1" s="54"/>
      <c r="H1" s="54"/>
      <c r="I1" s="54"/>
    </row>
    <row r="3" spans="1:19" x14ac:dyDescent="0.25">
      <c r="K3">
        <v>2020</v>
      </c>
      <c r="L3" s="38">
        <v>57</v>
      </c>
      <c r="M3" s="38">
        <v>38</v>
      </c>
      <c r="N3" s="38">
        <v>24</v>
      </c>
      <c r="O3" s="38">
        <v>49</v>
      </c>
      <c r="P3" s="38">
        <v>32</v>
      </c>
      <c r="Q3" s="41">
        <v>15</v>
      </c>
      <c r="R3" s="38">
        <v>31</v>
      </c>
      <c r="S3" s="38">
        <v>19</v>
      </c>
    </row>
    <row r="4" spans="1:19" x14ac:dyDescent="0.25">
      <c r="K4">
        <v>2021</v>
      </c>
      <c r="L4" s="38">
        <v>81</v>
      </c>
      <c r="M4" s="38">
        <v>69</v>
      </c>
      <c r="N4" s="38">
        <v>66</v>
      </c>
      <c r="O4" s="38">
        <v>34</v>
      </c>
      <c r="P4" s="38">
        <v>0</v>
      </c>
      <c r="Q4" s="41">
        <v>44</v>
      </c>
      <c r="R4" s="38">
        <v>38</v>
      </c>
      <c r="S4" s="38">
        <v>27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B6CD-0269-401F-93F4-C83471DD030C}">
  <dimension ref="A1:S4"/>
  <sheetViews>
    <sheetView workbookViewId="0">
      <selection sqref="A1:F1"/>
    </sheetView>
  </sheetViews>
  <sheetFormatPr defaultRowHeight="15" x14ac:dyDescent="0.25"/>
  <sheetData>
    <row r="1" spans="1:19" x14ac:dyDescent="0.25">
      <c r="A1" s="54" t="s">
        <v>108</v>
      </c>
      <c r="B1" s="54"/>
      <c r="C1" s="54"/>
      <c r="D1" s="54"/>
      <c r="E1" s="54"/>
      <c r="F1" s="54"/>
    </row>
    <row r="3" spans="1:19" x14ac:dyDescent="0.25">
      <c r="K3">
        <v>2020</v>
      </c>
      <c r="L3" s="38">
        <v>679</v>
      </c>
      <c r="M3" s="38">
        <v>569</v>
      </c>
      <c r="N3" s="38">
        <v>670</v>
      </c>
      <c r="O3" s="38">
        <v>628</v>
      </c>
      <c r="P3" s="38">
        <v>471</v>
      </c>
      <c r="Q3" s="41">
        <v>513</v>
      </c>
      <c r="R3" s="38">
        <v>832</v>
      </c>
      <c r="S3" s="38">
        <v>871</v>
      </c>
    </row>
    <row r="4" spans="1:19" x14ac:dyDescent="0.25">
      <c r="K4">
        <v>2021</v>
      </c>
      <c r="L4" s="38">
        <v>630</v>
      </c>
      <c r="M4" s="38">
        <v>624</v>
      </c>
      <c r="N4" s="38">
        <v>627</v>
      </c>
      <c r="O4" s="38">
        <v>530</v>
      </c>
      <c r="P4" s="38">
        <v>0</v>
      </c>
      <c r="Q4" s="41">
        <v>467</v>
      </c>
      <c r="R4" s="38">
        <v>527</v>
      </c>
      <c r="S4" s="38">
        <v>620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5B74-25F7-422A-BB5B-F4FB980693F8}">
  <dimension ref="A1:O18"/>
  <sheetViews>
    <sheetView workbookViewId="0">
      <selection activeCell="K4" sqref="K4"/>
    </sheetView>
  </sheetViews>
  <sheetFormatPr defaultRowHeight="15" x14ac:dyDescent="0.25"/>
  <sheetData>
    <row r="1" spans="1:15" x14ac:dyDescent="0.25">
      <c r="A1" s="54" t="s">
        <v>113</v>
      </c>
      <c r="B1" s="54"/>
      <c r="C1" s="54"/>
      <c r="D1" s="54"/>
      <c r="E1" s="54"/>
    </row>
    <row r="3" spans="1:15" x14ac:dyDescent="0.25">
      <c r="J3" s="1"/>
      <c r="K3" s="1">
        <v>2019</v>
      </c>
      <c r="L3" s="1">
        <v>2020</v>
      </c>
      <c r="M3" s="1">
        <v>2021</v>
      </c>
      <c r="N3" s="1">
        <v>2022</v>
      </c>
      <c r="O3" s="1">
        <v>2023</v>
      </c>
    </row>
    <row r="4" spans="1:15" x14ac:dyDescent="0.25">
      <c r="J4" s="1" t="s">
        <v>1</v>
      </c>
      <c r="K4" s="1">
        <v>142</v>
      </c>
      <c r="L4" s="1">
        <v>197</v>
      </c>
      <c r="M4" s="1">
        <v>265</v>
      </c>
      <c r="N4" s="1">
        <v>333</v>
      </c>
      <c r="O4" s="1">
        <v>404</v>
      </c>
    </row>
    <row r="5" spans="1:15" x14ac:dyDescent="0.25">
      <c r="J5" s="1" t="s">
        <v>0</v>
      </c>
      <c r="K5" s="1"/>
      <c r="L5" s="1">
        <f>(197-142)/142</f>
        <v>0.38732394366197181</v>
      </c>
      <c r="M5" s="1">
        <v>0.32994923857868019</v>
      </c>
      <c r="N5" s="1">
        <v>0.27257453349538857</v>
      </c>
      <c r="O5" s="1">
        <v>0.21321300000000001</v>
      </c>
    </row>
    <row r="18" spans="1:4" x14ac:dyDescent="0.25">
      <c r="A18" s="55"/>
      <c r="B18" s="55"/>
      <c r="C18" s="55"/>
      <c r="D18" s="55"/>
    </row>
  </sheetData>
  <mergeCells count="2">
    <mergeCell ref="A1:E1"/>
    <mergeCell ref="A18:D1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CA74-411D-48D2-9842-ED631B0489B1}">
  <dimension ref="A1:K31"/>
  <sheetViews>
    <sheetView workbookViewId="0">
      <selection sqref="A1:J1"/>
    </sheetView>
  </sheetViews>
  <sheetFormatPr defaultRowHeight="15" x14ac:dyDescent="0.25"/>
  <cols>
    <col min="10" max="10" width="12.140625" bestFit="1" customWidth="1"/>
    <col min="11" max="11" width="10.85546875" bestFit="1" customWidth="1"/>
  </cols>
  <sheetData>
    <row r="1" spans="1:11" x14ac:dyDescent="0.25">
      <c r="A1" s="54" t="s">
        <v>109</v>
      </c>
      <c r="B1" s="54"/>
      <c r="C1" s="54"/>
      <c r="D1" s="54"/>
      <c r="E1" s="54"/>
      <c r="F1" s="54"/>
      <c r="G1" s="54"/>
      <c r="H1" s="54"/>
      <c r="I1" s="54"/>
      <c r="J1" s="54"/>
    </row>
    <row r="3" spans="1:11" ht="15.75" x14ac:dyDescent="0.25">
      <c r="J3" s="46" t="s">
        <v>63</v>
      </c>
      <c r="K3" s="46" t="s">
        <v>64</v>
      </c>
    </row>
    <row r="4" spans="1:11" ht="15.75" x14ac:dyDescent="0.25">
      <c r="J4" s="46" t="s">
        <v>65</v>
      </c>
      <c r="K4" s="46">
        <v>40</v>
      </c>
    </row>
    <row r="5" spans="1:11" ht="15.75" x14ac:dyDescent="0.25">
      <c r="J5" s="46" t="s">
        <v>66</v>
      </c>
      <c r="K5" s="46">
        <v>291</v>
      </c>
    </row>
    <row r="6" spans="1:11" ht="15.75" x14ac:dyDescent="0.25">
      <c r="J6" s="46" t="s">
        <v>67</v>
      </c>
      <c r="K6" s="46">
        <v>299</v>
      </c>
    </row>
    <row r="7" spans="1:11" ht="15.75" x14ac:dyDescent="0.25">
      <c r="J7" s="46" t="s">
        <v>68</v>
      </c>
      <c r="K7" s="46">
        <v>330</v>
      </c>
    </row>
    <row r="8" spans="1:11" ht="15.75" x14ac:dyDescent="0.25">
      <c r="J8" s="46" t="s">
        <v>69</v>
      </c>
      <c r="K8" s="46">
        <v>397</v>
      </c>
    </row>
    <row r="9" spans="1:11" ht="15.75" x14ac:dyDescent="0.25">
      <c r="J9" s="46" t="s">
        <v>70</v>
      </c>
      <c r="K9" s="46">
        <v>412</v>
      </c>
    </row>
    <row r="10" spans="1:11" ht="15.75" x14ac:dyDescent="0.25">
      <c r="J10" s="46" t="s">
        <v>71</v>
      </c>
      <c r="K10" s="46">
        <v>315</v>
      </c>
    </row>
    <row r="11" spans="1:11" ht="15.75" x14ac:dyDescent="0.25">
      <c r="J11" s="46" t="s">
        <v>72</v>
      </c>
      <c r="K11" s="46">
        <v>290</v>
      </c>
    </row>
    <row r="12" spans="1:11" ht="15.75" x14ac:dyDescent="0.25">
      <c r="J12" s="46" t="s">
        <v>73</v>
      </c>
      <c r="K12" s="46">
        <v>262</v>
      </c>
    </row>
    <row r="13" spans="1:11" ht="15.75" x14ac:dyDescent="0.25">
      <c r="J13" s="46" t="s">
        <v>74</v>
      </c>
      <c r="K13" s="46">
        <v>280</v>
      </c>
    </row>
    <row r="14" spans="1:11" ht="15.75" x14ac:dyDescent="0.25">
      <c r="J14" s="46" t="s">
        <v>75</v>
      </c>
      <c r="K14" s="46">
        <v>227</v>
      </c>
    </row>
    <row r="15" spans="1:11" ht="15.75" x14ac:dyDescent="0.25">
      <c r="J15" s="46" t="s">
        <v>76</v>
      </c>
      <c r="K15" s="46">
        <v>345</v>
      </c>
    </row>
    <row r="16" spans="1:11" ht="15.75" x14ac:dyDescent="0.25">
      <c r="J16" s="46" t="s">
        <v>77</v>
      </c>
      <c r="K16" s="46">
        <v>249</v>
      </c>
    </row>
    <row r="17" spans="10:11" ht="15.75" x14ac:dyDescent="0.25">
      <c r="J17" s="46" t="s">
        <v>78</v>
      </c>
      <c r="K17" s="46">
        <v>209</v>
      </c>
    </row>
    <row r="18" spans="10:11" ht="15.75" x14ac:dyDescent="0.25">
      <c r="J18" s="46" t="s">
        <v>79</v>
      </c>
      <c r="K18" s="46">
        <v>190</v>
      </c>
    </row>
    <row r="19" spans="10:11" ht="15.75" x14ac:dyDescent="0.25">
      <c r="J19" s="46" t="s">
        <v>80</v>
      </c>
      <c r="K19" s="46">
        <v>184</v>
      </c>
    </row>
    <row r="20" spans="10:11" ht="15.75" x14ac:dyDescent="0.25">
      <c r="J20" s="46" t="s">
        <v>81</v>
      </c>
      <c r="K20" s="46">
        <v>188</v>
      </c>
    </row>
    <row r="21" spans="10:11" ht="15.75" x14ac:dyDescent="0.25">
      <c r="J21" s="46" t="s">
        <v>82</v>
      </c>
      <c r="K21" s="46">
        <v>147</v>
      </c>
    </row>
    <row r="22" spans="10:11" ht="15.75" x14ac:dyDescent="0.25">
      <c r="J22" s="46" t="s">
        <v>83</v>
      </c>
      <c r="K22" s="46">
        <v>0</v>
      </c>
    </row>
    <row r="23" spans="10:11" ht="15.75" x14ac:dyDescent="0.25">
      <c r="J23" s="46" t="s">
        <v>84</v>
      </c>
      <c r="K23" s="46">
        <v>0</v>
      </c>
    </row>
    <row r="24" spans="10:11" ht="15.75" x14ac:dyDescent="0.25">
      <c r="J24" s="46" t="s">
        <v>85</v>
      </c>
      <c r="K24" s="46">
        <v>1</v>
      </c>
    </row>
    <row r="25" spans="10:11" ht="15.75" x14ac:dyDescent="0.25">
      <c r="J25" s="46" t="s">
        <v>86</v>
      </c>
      <c r="K25" s="46">
        <v>0</v>
      </c>
    </row>
    <row r="26" spans="10:11" ht="15.75" x14ac:dyDescent="0.25">
      <c r="J26" s="46" t="s">
        <v>87</v>
      </c>
      <c r="K26" s="46">
        <v>95</v>
      </c>
    </row>
    <row r="27" spans="10:11" ht="15.75" x14ac:dyDescent="0.25">
      <c r="J27" s="46" t="s">
        <v>88</v>
      </c>
      <c r="K27" s="46">
        <v>180</v>
      </c>
    </row>
    <row r="28" spans="10:11" ht="15.75" x14ac:dyDescent="0.25">
      <c r="J28" s="46" t="s">
        <v>89</v>
      </c>
      <c r="K28" s="46">
        <v>150</v>
      </c>
    </row>
    <row r="29" spans="10:11" ht="15.75" x14ac:dyDescent="0.25">
      <c r="J29" s="46" t="s">
        <v>90</v>
      </c>
      <c r="K29" s="46">
        <v>185</v>
      </c>
    </row>
    <row r="30" spans="10:11" ht="15.75" x14ac:dyDescent="0.25">
      <c r="J30" s="46" t="s">
        <v>91</v>
      </c>
      <c r="K30" s="46">
        <v>163</v>
      </c>
    </row>
    <row r="31" spans="10:11" ht="15.75" x14ac:dyDescent="0.25">
      <c r="J31" s="46"/>
      <c r="K31" s="46">
        <v>5429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3205-CB7E-430E-A11C-9E5D4895F3FC}">
  <dimension ref="A1:K31"/>
  <sheetViews>
    <sheetView workbookViewId="0">
      <selection activeCell="V54" sqref="V54"/>
    </sheetView>
  </sheetViews>
  <sheetFormatPr defaultRowHeight="15" x14ac:dyDescent="0.25"/>
  <cols>
    <col min="10" max="10" width="12.140625" bestFit="1" customWidth="1"/>
    <col min="11" max="11" width="10.85546875" bestFit="1" customWidth="1"/>
  </cols>
  <sheetData>
    <row r="1" spans="1:11" x14ac:dyDescent="0.25">
      <c r="A1" s="54" t="s">
        <v>110</v>
      </c>
      <c r="B1" s="54"/>
      <c r="C1" s="54"/>
      <c r="D1" s="54"/>
      <c r="E1" s="54"/>
    </row>
    <row r="3" spans="1:11" ht="15.75" x14ac:dyDescent="0.25">
      <c r="J3" s="46" t="s">
        <v>63</v>
      </c>
      <c r="K3" s="46" t="s">
        <v>64</v>
      </c>
    </row>
    <row r="4" spans="1:11" ht="15.75" x14ac:dyDescent="0.25">
      <c r="J4" s="46" t="s">
        <v>65</v>
      </c>
      <c r="K4" s="46">
        <v>32</v>
      </c>
    </row>
    <row r="5" spans="1:11" ht="15.75" x14ac:dyDescent="0.25">
      <c r="J5" s="46" t="s">
        <v>66</v>
      </c>
      <c r="K5" s="46">
        <v>185</v>
      </c>
    </row>
    <row r="6" spans="1:11" ht="15.75" x14ac:dyDescent="0.25">
      <c r="J6" s="46" t="s">
        <v>67</v>
      </c>
      <c r="K6" s="46">
        <v>206</v>
      </c>
    </row>
    <row r="7" spans="1:11" ht="15.75" x14ac:dyDescent="0.25">
      <c r="J7" s="46" t="s">
        <v>68</v>
      </c>
      <c r="K7" s="46">
        <v>168</v>
      </c>
    </row>
    <row r="8" spans="1:11" ht="15.75" x14ac:dyDescent="0.25">
      <c r="J8" s="46" t="s">
        <v>69</v>
      </c>
      <c r="K8" s="46">
        <v>216</v>
      </c>
    </row>
    <row r="9" spans="1:11" ht="15.75" x14ac:dyDescent="0.25">
      <c r="J9" s="46" t="s">
        <v>70</v>
      </c>
      <c r="K9" s="46">
        <v>226</v>
      </c>
    </row>
    <row r="10" spans="1:11" ht="15.75" x14ac:dyDescent="0.25">
      <c r="J10" s="46" t="s">
        <v>71</v>
      </c>
      <c r="K10" s="46">
        <v>179</v>
      </c>
    </row>
    <row r="11" spans="1:11" ht="15.75" x14ac:dyDescent="0.25">
      <c r="J11" s="46" t="s">
        <v>72</v>
      </c>
      <c r="K11" s="46">
        <v>205</v>
      </c>
    </row>
    <row r="12" spans="1:11" ht="15.75" x14ac:dyDescent="0.25">
      <c r="J12" s="46" t="s">
        <v>73</v>
      </c>
      <c r="K12" s="46">
        <v>185</v>
      </c>
    </row>
    <row r="13" spans="1:11" ht="15.75" x14ac:dyDescent="0.25">
      <c r="J13" s="46" t="s">
        <v>74</v>
      </c>
      <c r="K13" s="46">
        <v>172</v>
      </c>
    </row>
    <row r="14" spans="1:11" ht="15.75" x14ac:dyDescent="0.25">
      <c r="J14" s="46" t="s">
        <v>75</v>
      </c>
      <c r="K14" s="46">
        <v>157</v>
      </c>
    </row>
    <row r="15" spans="1:11" ht="15.75" x14ac:dyDescent="0.25">
      <c r="J15" s="46" t="s">
        <v>76</v>
      </c>
      <c r="K15" s="46">
        <v>169</v>
      </c>
    </row>
    <row r="16" spans="1:11" ht="15.75" x14ac:dyDescent="0.25">
      <c r="J16" s="46" t="s">
        <v>77</v>
      </c>
      <c r="K16" s="46">
        <v>194</v>
      </c>
    </row>
    <row r="17" spans="10:11" ht="15.75" x14ac:dyDescent="0.25">
      <c r="J17" s="46" t="s">
        <v>78</v>
      </c>
      <c r="K17" s="46">
        <v>172</v>
      </c>
    </row>
    <row r="18" spans="10:11" ht="15.75" x14ac:dyDescent="0.25">
      <c r="J18" s="46" t="s">
        <v>79</v>
      </c>
      <c r="K18" s="46">
        <v>146</v>
      </c>
    </row>
    <row r="19" spans="10:11" ht="15.75" x14ac:dyDescent="0.25">
      <c r="J19" s="46" t="s">
        <v>80</v>
      </c>
      <c r="K19" s="46">
        <v>150</v>
      </c>
    </row>
    <row r="20" spans="10:11" ht="15.75" x14ac:dyDescent="0.25">
      <c r="J20" s="46" t="s">
        <v>81</v>
      </c>
      <c r="K20" s="46">
        <v>177</v>
      </c>
    </row>
    <row r="21" spans="10:11" ht="15.75" x14ac:dyDescent="0.25">
      <c r="J21" s="46" t="s">
        <v>82</v>
      </c>
      <c r="K21" s="46">
        <v>139</v>
      </c>
    </row>
    <row r="22" spans="10:11" ht="15.75" x14ac:dyDescent="0.25">
      <c r="J22" s="46" t="s">
        <v>83</v>
      </c>
      <c r="K22" s="46">
        <v>0</v>
      </c>
    </row>
    <row r="23" spans="10:11" ht="15.75" x14ac:dyDescent="0.25">
      <c r="J23" s="46" t="s">
        <v>84</v>
      </c>
      <c r="K23" s="46">
        <v>0</v>
      </c>
    </row>
    <row r="24" spans="10:11" ht="15.75" x14ac:dyDescent="0.25">
      <c r="J24" s="46" t="s">
        <v>85</v>
      </c>
      <c r="K24" s="46">
        <v>0</v>
      </c>
    </row>
    <row r="25" spans="10:11" ht="15.75" x14ac:dyDescent="0.25">
      <c r="J25" s="46" t="s">
        <v>86</v>
      </c>
      <c r="K25" s="46">
        <v>0</v>
      </c>
    </row>
    <row r="26" spans="10:11" ht="15.75" x14ac:dyDescent="0.25">
      <c r="J26" s="46" t="s">
        <v>87</v>
      </c>
      <c r="K26" s="46">
        <v>86</v>
      </c>
    </row>
    <row r="27" spans="10:11" ht="15.75" x14ac:dyDescent="0.25">
      <c r="J27" s="46" t="s">
        <v>88</v>
      </c>
      <c r="K27" s="46">
        <v>153</v>
      </c>
    </row>
    <row r="28" spans="10:11" ht="15.75" x14ac:dyDescent="0.25">
      <c r="J28" s="46" t="s">
        <v>89</v>
      </c>
      <c r="K28" s="46">
        <v>110</v>
      </c>
    </row>
    <row r="29" spans="10:11" ht="15.75" x14ac:dyDescent="0.25">
      <c r="J29" s="46" t="s">
        <v>90</v>
      </c>
      <c r="K29" s="46">
        <v>135</v>
      </c>
    </row>
    <row r="30" spans="10:11" ht="15.75" x14ac:dyDescent="0.25">
      <c r="J30" s="46" t="s">
        <v>91</v>
      </c>
      <c r="K30" s="46">
        <v>110</v>
      </c>
    </row>
    <row r="31" spans="10:11" ht="15.75" x14ac:dyDescent="0.25">
      <c r="J31" s="46"/>
      <c r="K31" s="46">
        <v>3672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2168-5018-4DCD-A589-288F0BE651C7}">
  <dimension ref="A1:L10"/>
  <sheetViews>
    <sheetView workbookViewId="0">
      <selection sqref="A1:F1"/>
    </sheetView>
  </sheetViews>
  <sheetFormatPr defaultRowHeight="15" x14ac:dyDescent="0.25"/>
  <cols>
    <col min="11" max="11" width="17" bestFit="1" customWidth="1"/>
  </cols>
  <sheetData>
    <row r="1" spans="1:12" x14ac:dyDescent="0.25">
      <c r="A1" s="54" t="s">
        <v>111</v>
      </c>
      <c r="B1" s="54"/>
      <c r="C1" s="54"/>
      <c r="D1" s="54"/>
      <c r="E1" s="54"/>
      <c r="F1" s="54"/>
    </row>
    <row r="3" spans="1:12" x14ac:dyDescent="0.25">
      <c r="K3" t="s">
        <v>54</v>
      </c>
      <c r="L3">
        <v>82</v>
      </c>
    </row>
    <row r="4" spans="1:12" x14ac:dyDescent="0.25">
      <c r="K4" t="s">
        <v>55</v>
      </c>
      <c r="L4">
        <v>81</v>
      </c>
    </row>
    <row r="5" spans="1:12" x14ac:dyDescent="0.25">
      <c r="K5" t="s">
        <v>56</v>
      </c>
      <c r="L5">
        <v>88</v>
      </c>
    </row>
    <row r="6" spans="1:12" x14ac:dyDescent="0.25">
      <c r="K6" t="s">
        <v>57</v>
      </c>
      <c r="L6">
        <v>62</v>
      </c>
    </row>
    <row r="7" spans="1:12" x14ac:dyDescent="0.25">
      <c r="K7" t="s">
        <v>58</v>
      </c>
      <c r="L7">
        <v>33</v>
      </c>
    </row>
    <row r="8" spans="1:12" x14ac:dyDescent="0.25">
      <c r="K8" t="s">
        <v>59</v>
      </c>
      <c r="L8">
        <v>38</v>
      </c>
    </row>
    <row r="9" spans="1:12" x14ac:dyDescent="0.25">
      <c r="K9" t="s">
        <v>60</v>
      </c>
      <c r="L9">
        <v>44</v>
      </c>
    </row>
    <row r="10" spans="1:12" x14ac:dyDescent="0.25">
      <c r="K10" t="s">
        <v>61</v>
      </c>
      <c r="L10">
        <v>28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7403-1E33-4D21-8F62-574B662A550E}">
  <dimension ref="A1:N9"/>
  <sheetViews>
    <sheetView workbookViewId="0">
      <selection activeCell="A2" sqref="A2"/>
    </sheetView>
  </sheetViews>
  <sheetFormatPr defaultRowHeight="15" x14ac:dyDescent="0.25"/>
  <cols>
    <col min="12" max="12" width="14.140625" bestFit="1" customWidth="1"/>
  </cols>
  <sheetData>
    <row r="1" spans="1:14" x14ac:dyDescent="0.25">
      <c r="A1" s="54" t="s">
        <v>112</v>
      </c>
      <c r="B1" s="54"/>
      <c r="C1" s="54"/>
      <c r="D1" s="54"/>
      <c r="E1" s="54"/>
      <c r="F1" s="54"/>
    </row>
    <row r="3" spans="1:14" x14ac:dyDescent="0.25">
      <c r="L3" t="s">
        <v>62</v>
      </c>
      <c r="M3">
        <v>2020</v>
      </c>
      <c r="N3">
        <v>2021</v>
      </c>
    </row>
    <row r="4" spans="1:14" ht="18.75" x14ac:dyDescent="0.3">
      <c r="L4" s="42" t="s">
        <v>48</v>
      </c>
      <c r="M4" s="43">
        <v>382</v>
      </c>
      <c r="N4" s="43">
        <v>159</v>
      </c>
    </row>
    <row r="5" spans="1:14" ht="18.75" x14ac:dyDescent="0.3">
      <c r="L5" s="42" t="s">
        <v>49</v>
      </c>
      <c r="M5" s="43">
        <v>287</v>
      </c>
      <c r="N5" s="43">
        <v>175</v>
      </c>
    </row>
    <row r="6" spans="1:14" ht="18.75" x14ac:dyDescent="0.3">
      <c r="L6" s="42" t="s">
        <v>50</v>
      </c>
      <c r="M6" s="44">
        <v>281</v>
      </c>
      <c r="N6" s="44">
        <v>180</v>
      </c>
    </row>
    <row r="7" spans="1:14" ht="18.75" x14ac:dyDescent="0.3">
      <c r="L7" s="42" t="s">
        <v>51</v>
      </c>
      <c r="M7" s="44">
        <v>126</v>
      </c>
      <c r="N7" s="44">
        <v>147</v>
      </c>
    </row>
    <row r="8" spans="1:14" ht="18.75" x14ac:dyDescent="0.3">
      <c r="L8" s="42" t="s">
        <v>52</v>
      </c>
      <c r="M8" s="44">
        <v>117</v>
      </c>
      <c r="N8" s="44">
        <v>214</v>
      </c>
    </row>
    <row r="9" spans="1:14" ht="18.75" x14ac:dyDescent="0.3">
      <c r="L9" s="42" t="s">
        <v>53</v>
      </c>
      <c r="M9" s="44">
        <v>155</v>
      </c>
      <c r="N9" s="44">
        <v>190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DCBC-A4BC-4738-A3C4-8C1C3118763C}">
  <dimension ref="A1:S19"/>
  <sheetViews>
    <sheetView workbookViewId="0">
      <selection sqref="A1:D1"/>
    </sheetView>
  </sheetViews>
  <sheetFormatPr defaultRowHeight="15" x14ac:dyDescent="0.25"/>
  <sheetData>
    <row r="1" spans="1:19" x14ac:dyDescent="0.25">
      <c r="A1" s="54" t="s">
        <v>114</v>
      </c>
      <c r="B1" s="54"/>
      <c r="C1" s="54"/>
      <c r="D1" s="54"/>
    </row>
    <row r="3" spans="1:19" x14ac:dyDescent="0.25">
      <c r="Q3" t="s">
        <v>14</v>
      </c>
    </row>
    <row r="5" spans="1:19" x14ac:dyDescent="0.25">
      <c r="P5" s="1"/>
      <c r="Q5" s="1">
        <v>2019</v>
      </c>
      <c r="R5" s="1">
        <v>2020</v>
      </c>
      <c r="S5" s="1">
        <v>2021</v>
      </c>
    </row>
    <row r="6" spans="1:19" x14ac:dyDescent="0.25">
      <c r="P6" s="1" t="s">
        <v>13</v>
      </c>
      <c r="Q6" s="1">
        <v>25</v>
      </c>
      <c r="R6" s="1">
        <v>20</v>
      </c>
      <c r="S6" s="3">
        <v>26</v>
      </c>
    </row>
    <row r="7" spans="1:19" x14ac:dyDescent="0.25">
      <c r="P7" s="1" t="s">
        <v>12</v>
      </c>
      <c r="Q7" s="1">
        <v>12</v>
      </c>
      <c r="R7" s="1">
        <v>23</v>
      </c>
      <c r="S7" s="3">
        <v>22</v>
      </c>
    </row>
    <row r="8" spans="1:19" x14ac:dyDescent="0.25">
      <c r="P8" s="1" t="s">
        <v>11</v>
      </c>
      <c r="Q8" s="1">
        <v>22</v>
      </c>
      <c r="R8" s="1">
        <v>15</v>
      </c>
      <c r="S8" s="3">
        <v>20</v>
      </c>
    </row>
    <row r="9" spans="1:19" x14ac:dyDescent="0.25">
      <c r="P9" s="1" t="s">
        <v>10</v>
      </c>
      <c r="Q9" s="1">
        <v>10</v>
      </c>
      <c r="R9" s="1">
        <v>19</v>
      </c>
      <c r="S9" s="2">
        <v>22</v>
      </c>
    </row>
    <row r="10" spans="1:19" x14ac:dyDescent="0.25">
      <c r="P10" s="1" t="s">
        <v>9</v>
      </c>
      <c r="Q10" s="1">
        <v>19</v>
      </c>
      <c r="R10" s="1">
        <v>11</v>
      </c>
      <c r="S10" s="1">
        <v>7</v>
      </c>
    </row>
    <row r="11" spans="1:19" x14ac:dyDescent="0.25">
      <c r="P11" s="1" t="s">
        <v>8</v>
      </c>
      <c r="Q11" s="1">
        <v>14</v>
      </c>
      <c r="R11" s="1">
        <v>19</v>
      </c>
      <c r="S11" s="1">
        <v>24</v>
      </c>
    </row>
    <row r="12" spans="1:19" x14ac:dyDescent="0.25">
      <c r="P12" s="1" t="s">
        <v>7</v>
      </c>
      <c r="Q12" s="1">
        <v>7</v>
      </c>
      <c r="R12" s="1">
        <v>19</v>
      </c>
      <c r="S12" s="1">
        <v>15</v>
      </c>
    </row>
    <row r="13" spans="1:19" x14ac:dyDescent="0.25">
      <c r="P13" s="1" t="s">
        <v>6</v>
      </c>
      <c r="Q13" s="1">
        <v>7</v>
      </c>
      <c r="R13" s="1">
        <v>7</v>
      </c>
      <c r="S13" s="1">
        <v>20</v>
      </c>
    </row>
    <row r="14" spans="1:19" x14ac:dyDescent="0.25">
      <c r="P14" s="1" t="s">
        <v>5</v>
      </c>
      <c r="Q14" s="1">
        <v>8</v>
      </c>
      <c r="R14" s="1">
        <v>12</v>
      </c>
      <c r="S14" s="1">
        <v>25</v>
      </c>
    </row>
    <row r="15" spans="1:19" x14ac:dyDescent="0.25">
      <c r="P15" s="1" t="s">
        <v>4</v>
      </c>
      <c r="Q15" s="1">
        <v>13</v>
      </c>
      <c r="R15" s="1">
        <v>10</v>
      </c>
      <c r="S15" s="1">
        <v>33</v>
      </c>
    </row>
    <row r="16" spans="1:19" x14ac:dyDescent="0.25">
      <c r="P16" s="1" t="s">
        <v>3</v>
      </c>
      <c r="Q16" s="1">
        <v>4</v>
      </c>
      <c r="R16" s="1">
        <v>19</v>
      </c>
      <c r="S16" s="1">
        <v>21</v>
      </c>
    </row>
    <row r="17" spans="16:19" x14ac:dyDescent="0.25">
      <c r="P17" s="1" t="s">
        <v>2</v>
      </c>
      <c r="Q17" s="1">
        <v>1</v>
      </c>
      <c r="R17" s="1">
        <v>23</v>
      </c>
      <c r="S17" s="1">
        <v>30</v>
      </c>
    </row>
    <row r="19" spans="16:19" x14ac:dyDescent="0.25">
      <c r="P19" t="s">
        <v>17</v>
      </c>
      <c r="Q19">
        <f>SUM(Q6:Q17)</f>
        <v>142</v>
      </c>
      <c r="R19">
        <f>SUM(R6:R17)</f>
        <v>197</v>
      </c>
      <c r="S19">
        <f>SUM(S6:S17)</f>
        <v>265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9CB9-3F45-4A24-82B3-8FFBFAB1CAF7}">
  <dimension ref="A1:V21"/>
  <sheetViews>
    <sheetView workbookViewId="0">
      <selection sqref="A1:D1"/>
    </sheetView>
  </sheetViews>
  <sheetFormatPr defaultRowHeight="15" x14ac:dyDescent="0.25"/>
  <cols>
    <col min="2" max="2" width="11.7109375" bestFit="1" customWidth="1"/>
    <col min="3" max="3" width="11.7109375" customWidth="1"/>
  </cols>
  <sheetData>
    <row r="1" spans="1:22" x14ac:dyDescent="0.25">
      <c r="A1" s="54" t="s">
        <v>115</v>
      </c>
      <c r="B1" s="54"/>
      <c r="C1" s="54"/>
      <c r="D1" s="54"/>
      <c r="E1" s="4"/>
    </row>
    <row r="3" spans="1:22" x14ac:dyDescent="0.25">
      <c r="P3" s="7"/>
      <c r="Q3" s="7"/>
      <c r="R3" s="7"/>
      <c r="T3" s="4" t="s">
        <v>16</v>
      </c>
      <c r="U3" s="4">
        <v>2020</v>
      </c>
      <c r="V3" s="4">
        <v>2021</v>
      </c>
    </row>
    <row r="4" spans="1:22" x14ac:dyDescent="0.25">
      <c r="T4" s="5" t="s">
        <v>2</v>
      </c>
      <c r="U4">
        <v>382</v>
      </c>
      <c r="V4">
        <v>327</v>
      </c>
    </row>
    <row r="5" spans="1:22" x14ac:dyDescent="0.25">
      <c r="G5" s="8"/>
      <c r="H5" s="8"/>
      <c r="I5" s="8"/>
      <c r="J5" s="8"/>
      <c r="T5" s="5" t="s">
        <v>3</v>
      </c>
      <c r="U5">
        <v>317</v>
      </c>
      <c r="V5">
        <v>293</v>
      </c>
    </row>
    <row r="6" spans="1:22" x14ac:dyDescent="0.25">
      <c r="T6" s="5" t="s">
        <v>4</v>
      </c>
      <c r="U6">
        <v>319</v>
      </c>
      <c r="V6">
        <v>302</v>
      </c>
    </row>
    <row r="7" spans="1:22" x14ac:dyDescent="0.25">
      <c r="T7" s="5" t="s">
        <v>5</v>
      </c>
      <c r="U7">
        <v>219</v>
      </c>
      <c r="V7">
        <v>322</v>
      </c>
    </row>
    <row r="8" spans="1:22" x14ac:dyDescent="0.25">
      <c r="T8" s="5" t="s">
        <v>6</v>
      </c>
      <c r="U8">
        <v>208</v>
      </c>
      <c r="V8">
        <v>304</v>
      </c>
    </row>
    <row r="9" spans="1:22" x14ac:dyDescent="0.25">
      <c r="T9" s="5" t="s">
        <v>7</v>
      </c>
      <c r="U9">
        <v>243</v>
      </c>
      <c r="V9">
        <v>313</v>
      </c>
    </row>
    <row r="10" spans="1:22" x14ac:dyDescent="0.25">
      <c r="T10" s="5" t="s">
        <v>8</v>
      </c>
      <c r="U10">
        <v>234</v>
      </c>
      <c r="V10">
        <v>238</v>
      </c>
    </row>
    <row r="11" spans="1:22" x14ac:dyDescent="0.25">
      <c r="T11" s="5" t="s">
        <v>9</v>
      </c>
      <c r="U11">
        <v>243</v>
      </c>
      <c r="V11">
        <v>250</v>
      </c>
    </row>
    <row r="12" spans="1:22" x14ac:dyDescent="0.25">
      <c r="T12" s="5" t="s">
        <v>10</v>
      </c>
      <c r="U12">
        <v>242</v>
      </c>
      <c r="V12" s="10">
        <v>234</v>
      </c>
    </row>
    <row r="13" spans="1:22" x14ac:dyDescent="0.25">
      <c r="T13" s="5" t="s">
        <v>11</v>
      </c>
      <c r="U13">
        <v>705</v>
      </c>
      <c r="V13" s="10">
        <v>415</v>
      </c>
    </row>
    <row r="14" spans="1:22" x14ac:dyDescent="0.25">
      <c r="B14" s="11"/>
      <c r="C14" s="11"/>
      <c r="T14" s="5" t="s">
        <v>12</v>
      </c>
      <c r="U14">
        <v>388</v>
      </c>
      <c r="V14" s="10">
        <v>414</v>
      </c>
    </row>
    <row r="15" spans="1:22" x14ac:dyDescent="0.25">
      <c r="B15" s="11"/>
      <c r="C15" s="11"/>
      <c r="T15" s="5" t="s">
        <v>13</v>
      </c>
      <c r="U15">
        <v>358</v>
      </c>
      <c r="V15" s="10">
        <v>384</v>
      </c>
    </row>
    <row r="16" spans="1:22" x14ac:dyDescent="0.25">
      <c r="B16" s="11"/>
      <c r="C16" s="11"/>
    </row>
    <row r="17" spans="2:3" x14ac:dyDescent="0.25">
      <c r="B17" s="11"/>
      <c r="C17" s="11"/>
    </row>
    <row r="18" spans="2:3" x14ac:dyDescent="0.25">
      <c r="B18" s="11"/>
      <c r="C18" s="11"/>
    </row>
    <row r="19" spans="2:3" x14ac:dyDescent="0.25">
      <c r="B19" s="11"/>
      <c r="C19" s="11"/>
    </row>
    <row r="20" spans="2:3" x14ac:dyDescent="0.25">
      <c r="B20" s="11"/>
      <c r="C20" s="11"/>
    </row>
    <row r="21" spans="2:3" x14ac:dyDescent="0.25">
      <c r="B21" s="11"/>
      <c r="C21" s="11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C9BD-8103-4C4F-B9AC-39BEF340D8DC}">
  <dimension ref="A1:AB46"/>
  <sheetViews>
    <sheetView workbookViewId="0">
      <selection sqref="A1:E1"/>
    </sheetView>
  </sheetViews>
  <sheetFormatPr defaultRowHeight="15" x14ac:dyDescent="0.25"/>
  <sheetData>
    <row r="1" spans="1:28" x14ac:dyDescent="0.25">
      <c r="A1" s="54" t="s">
        <v>116</v>
      </c>
      <c r="B1" s="54"/>
      <c r="C1" s="54"/>
      <c r="D1" s="54"/>
      <c r="E1" s="54"/>
    </row>
    <row r="3" spans="1:28" x14ac:dyDescent="0.25">
      <c r="P3" s="4" t="s">
        <v>15</v>
      </c>
    </row>
    <row r="4" spans="1:28" x14ac:dyDescent="0.25">
      <c r="P4" s="5"/>
      <c r="Q4" t="s">
        <v>2</v>
      </c>
      <c r="R4" t="s">
        <v>3</v>
      </c>
      <c r="S4" t="s">
        <v>4</v>
      </c>
      <c r="T4" t="s">
        <v>5</v>
      </c>
      <c r="U4" t="s">
        <v>6</v>
      </c>
      <c r="V4" t="s">
        <v>7</v>
      </c>
      <c r="W4" t="s">
        <v>8</v>
      </c>
      <c r="X4" t="s">
        <v>9</v>
      </c>
      <c r="Y4" t="s">
        <v>10</v>
      </c>
      <c r="Z4" t="s">
        <v>11</v>
      </c>
      <c r="AA4" t="s">
        <v>12</v>
      </c>
      <c r="AB4" t="s">
        <v>13</v>
      </c>
    </row>
    <row r="5" spans="1:28" x14ac:dyDescent="0.25">
      <c r="P5" s="6">
        <v>2019</v>
      </c>
      <c r="Q5">
        <v>300</v>
      </c>
      <c r="R5">
        <v>157</v>
      </c>
      <c r="S5">
        <v>210</v>
      </c>
      <c r="T5">
        <v>196</v>
      </c>
      <c r="U5">
        <v>202</v>
      </c>
      <c r="V5">
        <v>198</v>
      </c>
      <c r="W5">
        <v>102</v>
      </c>
      <c r="X5">
        <v>150</v>
      </c>
      <c r="Y5">
        <v>150</v>
      </c>
      <c r="Z5">
        <v>225</v>
      </c>
      <c r="AA5">
        <v>240</v>
      </c>
      <c r="AB5">
        <v>288</v>
      </c>
    </row>
    <row r="6" spans="1:28" x14ac:dyDescent="0.25">
      <c r="P6" s="6">
        <v>2020</v>
      </c>
      <c r="Q6">
        <v>382</v>
      </c>
      <c r="R6">
        <v>317</v>
      </c>
      <c r="S6">
        <v>319</v>
      </c>
      <c r="T6">
        <v>219</v>
      </c>
      <c r="U6">
        <v>208</v>
      </c>
      <c r="V6">
        <v>243</v>
      </c>
      <c r="W6">
        <v>234</v>
      </c>
      <c r="X6">
        <v>243</v>
      </c>
      <c r="Y6">
        <v>242</v>
      </c>
      <c r="Z6" s="7">
        <v>398</v>
      </c>
      <c r="AA6" s="7">
        <v>388</v>
      </c>
      <c r="AB6" s="7">
        <v>358</v>
      </c>
    </row>
    <row r="7" spans="1:28" x14ac:dyDescent="0.25">
      <c r="P7">
        <v>2021</v>
      </c>
      <c r="Q7">
        <v>328</v>
      </c>
      <c r="R7">
        <v>292</v>
      </c>
      <c r="S7">
        <v>302</v>
      </c>
      <c r="T7">
        <v>322</v>
      </c>
      <c r="U7">
        <v>305</v>
      </c>
      <c r="V7">
        <v>313</v>
      </c>
      <c r="W7">
        <v>238</v>
      </c>
      <c r="X7">
        <v>250</v>
      </c>
      <c r="Y7" s="8">
        <v>234</v>
      </c>
      <c r="Z7" s="8">
        <v>415</v>
      </c>
      <c r="AA7" s="8">
        <v>414</v>
      </c>
      <c r="AB7" s="8">
        <v>384</v>
      </c>
    </row>
    <row r="37" spans="2:14" x14ac:dyDescent="0.25">
      <c r="B37" s="4"/>
    </row>
    <row r="38" spans="2:14" x14ac:dyDescent="0.25">
      <c r="B38" s="5"/>
    </row>
    <row r="39" spans="2:14" x14ac:dyDescent="0.25">
      <c r="B39" s="6"/>
    </row>
    <row r="40" spans="2:14" x14ac:dyDescent="0.25">
      <c r="B40" s="6"/>
      <c r="L40" s="9"/>
      <c r="M40" s="9"/>
      <c r="N40" s="9"/>
    </row>
    <row r="41" spans="2:14" x14ac:dyDescent="0.25">
      <c r="L41" s="7"/>
      <c r="M41" s="7"/>
      <c r="N41" s="7"/>
    </row>
    <row r="43" spans="2:14" x14ac:dyDescent="0.25">
      <c r="B43" s="4"/>
    </row>
    <row r="44" spans="2:14" x14ac:dyDescent="0.25">
      <c r="B44" s="5"/>
    </row>
    <row r="45" spans="2:14" x14ac:dyDescent="0.25">
      <c r="B45" s="6"/>
    </row>
    <row r="46" spans="2:14" x14ac:dyDescent="0.25">
      <c r="B46" s="6"/>
      <c r="L46" s="7"/>
      <c r="M46" s="7"/>
      <c r="N46" s="7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958F-AF9E-4EC6-B7B8-D4CE2D051F87}">
  <dimension ref="A1:T8"/>
  <sheetViews>
    <sheetView workbookViewId="0">
      <selection sqref="A1:G1"/>
    </sheetView>
  </sheetViews>
  <sheetFormatPr defaultRowHeight="15" x14ac:dyDescent="0.25"/>
  <sheetData>
    <row r="1" spans="1:20" x14ac:dyDescent="0.25">
      <c r="A1" s="54" t="s">
        <v>117</v>
      </c>
      <c r="B1" s="54"/>
      <c r="C1" s="54"/>
      <c r="D1" s="54"/>
      <c r="E1" s="54"/>
      <c r="F1" s="54"/>
      <c r="G1" s="54"/>
    </row>
    <row r="3" spans="1:20" x14ac:dyDescent="0.25">
      <c r="J3" s="4" t="s">
        <v>18</v>
      </c>
    </row>
    <row r="4" spans="1:20" x14ac:dyDescent="0.25">
      <c r="J4" s="4" t="s">
        <v>19</v>
      </c>
      <c r="K4" s="4">
        <v>2022</v>
      </c>
      <c r="L4" s="4">
        <f t="shared" ref="L4:T4" si="0">K4+1</f>
        <v>2023</v>
      </c>
      <c r="M4" s="4">
        <f t="shared" si="0"/>
        <v>2024</v>
      </c>
      <c r="N4" s="4">
        <f t="shared" si="0"/>
        <v>2025</v>
      </c>
      <c r="O4" s="4">
        <f t="shared" si="0"/>
        <v>2026</v>
      </c>
      <c r="P4" s="4">
        <f t="shared" si="0"/>
        <v>2027</v>
      </c>
      <c r="Q4" s="4">
        <f t="shared" si="0"/>
        <v>2028</v>
      </c>
      <c r="R4" s="4">
        <f t="shared" si="0"/>
        <v>2029</v>
      </c>
      <c r="S4" s="4">
        <f t="shared" si="0"/>
        <v>2030</v>
      </c>
      <c r="T4" s="4">
        <f t="shared" si="0"/>
        <v>2031</v>
      </c>
    </row>
    <row r="5" spans="1:20" x14ac:dyDescent="0.25">
      <c r="J5" s="1" t="s">
        <v>20</v>
      </c>
      <c r="K5" s="12">
        <v>164.8774506276778</v>
      </c>
      <c r="L5" s="12">
        <v>339.99294764099233</v>
      </c>
      <c r="M5" s="12">
        <v>447.68827521653265</v>
      </c>
      <c r="N5" s="12">
        <v>615.44420370111311</v>
      </c>
      <c r="O5" s="12">
        <v>790.08553302852897</v>
      </c>
      <c r="P5" s="12">
        <v>971.08901286055493</v>
      </c>
      <c r="Q5" s="12">
        <v>1161.8395534279837</v>
      </c>
      <c r="R5" s="12">
        <v>1343.3933086403042</v>
      </c>
      <c r="S5" s="12">
        <v>1531.7622656327969</v>
      </c>
      <c r="T5" s="12">
        <v>1717.121818106431</v>
      </c>
    </row>
    <row r="6" spans="1:20" x14ac:dyDescent="0.25">
      <c r="J6" s="1" t="s">
        <v>21</v>
      </c>
      <c r="K6" s="12">
        <v>38.36073328946938</v>
      </c>
      <c r="L6" s="12">
        <v>83.294114310221886</v>
      </c>
      <c r="M6" s="12">
        <v>114.23528006846195</v>
      </c>
      <c r="N6" s="12">
        <v>170.65839623907399</v>
      </c>
      <c r="O6" s="12">
        <v>238.22345596904663</v>
      </c>
      <c r="P6" s="12">
        <v>316.48448443351151</v>
      </c>
      <c r="Q6" s="12">
        <v>406.54170560255375</v>
      </c>
      <c r="R6" s="12">
        <v>500.93113360173243</v>
      </c>
      <c r="S6" s="12">
        <v>603.6042126413048</v>
      </c>
      <c r="T6" s="12">
        <v>709.44824077055523</v>
      </c>
    </row>
    <row r="7" spans="1:20" x14ac:dyDescent="0.25">
      <c r="J7" s="1" t="s">
        <v>22</v>
      </c>
      <c r="K7" s="12">
        <v>23.1821648656381</v>
      </c>
      <c r="L7" s="12">
        <v>50.85162288917406</v>
      </c>
      <c r="M7" s="12">
        <v>61.836925275902921</v>
      </c>
      <c r="N7" s="12">
        <v>95.81283304461995</v>
      </c>
      <c r="O7" s="12">
        <v>137.18150830511553</v>
      </c>
      <c r="P7" s="12">
        <v>185.61228548662299</v>
      </c>
      <c r="Q7" s="12">
        <v>241.52488439784253</v>
      </c>
      <c r="R7" s="12">
        <v>300.12144330859473</v>
      </c>
      <c r="S7" s="12">
        <v>363.80521603811655</v>
      </c>
      <c r="T7" s="12">
        <v>429.32307561699344</v>
      </c>
    </row>
    <row r="8" spans="1:20" x14ac:dyDescent="0.25">
      <c r="J8" s="1" t="s">
        <v>23</v>
      </c>
      <c r="K8" s="12">
        <v>4.5032819640066784</v>
      </c>
      <c r="L8" s="12">
        <v>9.6838222914980445</v>
      </c>
      <c r="M8" s="12">
        <v>12.032415125068608</v>
      </c>
      <c r="N8" s="12">
        <v>18.679955527373735</v>
      </c>
      <c r="O8" s="12">
        <v>26.886294566718394</v>
      </c>
      <c r="P8" s="12">
        <v>36.679298502680638</v>
      </c>
      <c r="Q8" s="12">
        <v>48.174619404427624</v>
      </c>
      <c r="R8" s="12">
        <v>60.567681454322603</v>
      </c>
      <c r="S8" s="12">
        <v>74.19812442163105</v>
      </c>
      <c r="T8" s="12">
        <v>88.387957881785582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508D-5B3C-4334-9338-BFF4D7C441C1}">
  <dimension ref="A1:T7"/>
  <sheetViews>
    <sheetView workbookViewId="0">
      <selection activeCell="A2" sqref="A2"/>
    </sheetView>
  </sheetViews>
  <sheetFormatPr defaultRowHeight="15" x14ac:dyDescent="0.25"/>
  <cols>
    <col min="10" max="10" width="60.85546875" bestFit="1" customWidth="1"/>
  </cols>
  <sheetData>
    <row r="1" spans="1:20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</row>
    <row r="3" spans="1:20" x14ac:dyDescent="0.25">
      <c r="J3" s="4" t="s">
        <v>30</v>
      </c>
    </row>
    <row r="4" spans="1:20" x14ac:dyDescent="0.25">
      <c r="J4" s="4" t="s">
        <v>19</v>
      </c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33</v>
      </c>
      <c r="K5" s="12">
        <v>9.5156748825417932</v>
      </c>
      <c r="L5" s="12">
        <v>20.718310301308552</v>
      </c>
      <c r="M5" s="12">
        <v>25.830258489229553</v>
      </c>
      <c r="N5" s="12">
        <v>39.238487152372322</v>
      </c>
      <c r="O5" s="12">
        <v>55.360099363744531</v>
      </c>
      <c r="P5" s="12">
        <v>74.000041407558456</v>
      </c>
      <c r="Q5" s="12">
        <v>95.346237038241611</v>
      </c>
      <c r="R5" s="12">
        <v>117.62894234621639</v>
      </c>
      <c r="S5" s="12">
        <v>141.82637433467073</v>
      </c>
      <c r="T5" s="12">
        <v>166.73433998411554</v>
      </c>
    </row>
    <row r="6" spans="1:20" x14ac:dyDescent="0.25">
      <c r="J6" s="1" t="s">
        <v>32</v>
      </c>
      <c r="K6" s="12">
        <v>4.2340375184873134</v>
      </c>
      <c r="L6" s="12">
        <v>9.3500008508744212</v>
      </c>
      <c r="M6" s="12">
        <v>11.889357366488388</v>
      </c>
      <c r="N6" s="12">
        <v>18.141298291039899</v>
      </c>
      <c r="O6" s="12">
        <v>25.737763623206671</v>
      </c>
      <c r="P6" s="12">
        <v>34.597135233554916</v>
      </c>
      <c r="Q6" s="12">
        <v>44.825112171566133</v>
      </c>
      <c r="R6" s="12">
        <v>55.555499154871313</v>
      </c>
      <c r="S6" s="12">
        <v>67.273852115999517</v>
      </c>
      <c r="T6" s="12">
        <v>79.421281719874685</v>
      </c>
    </row>
    <row r="7" spans="1:20" x14ac:dyDescent="0.25">
      <c r="J7" s="1" t="s">
        <v>31</v>
      </c>
      <c r="K7" s="12">
        <v>9.2791318697774461</v>
      </c>
      <c r="L7" s="12">
        <v>20.783311736991099</v>
      </c>
      <c r="M7" s="12">
        <v>24.117309420184981</v>
      </c>
      <c r="N7" s="12">
        <v>38.43304760120774</v>
      </c>
      <c r="O7" s="12">
        <v>56.083645318164308</v>
      </c>
      <c r="P7" s="12">
        <v>77.015108845509644</v>
      </c>
      <c r="Q7" s="12">
        <v>101.35353518803473</v>
      </c>
      <c r="R7" s="12">
        <v>126.93700180750702</v>
      </c>
      <c r="S7" s="12">
        <v>154.70498958744628</v>
      </c>
      <c r="T7" s="12">
        <v>183.16745391300316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B49E-9289-4717-93A8-24F6B63BAA2B}">
  <dimension ref="A1:D1"/>
  <sheetViews>
    <sheetView workbookViewId="0">
      <selection activeCell="A2" sqref="A2"/>
    </sheetView>
  </sheetViews>
  <sheetFormatPr defaultRowHeight="15" x14ac:dyDescent="0.25"/>
  <sheetData>
    <row r="1" spans="1:4" x14ac:dyDescent="0.25">
      <c r="A1" s="54" t="s">
        <v>97</v>
      </c>
      <c r="B1" s="54"/>
      <c r="C1" s="54"/>
      <c r="D1" s="54"/>
    </row>
  </sheetData>
  <mergeCells count="1">
    <mergeCell ref="A1:D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D415-4907-47E1-BDF3-4BD007EEE61F}">
  <dimension ref="A1:T8"/>
  <sheetViews>
    <sheetView workbookViewId="0">
      <selection activeCell="A2" sqref="A2"/>
    </sheetView>
  </sheetViews>
  <sheetFormatPr defaultRowHeight="15" x14ac:dyDescent="0.25"/>
  <cols>
    <col min="10" max="10" width="46.7109375" bestFit="1" customWidth="1"/>
  </cols>
  <sheetData>
    <row r="1" spans="1:20" x14ac:dyDescent="0.25">
      <c r="A1" s="54" t="s">
        <v>98</v>
      </c>
      <c r="B1" s="54"/>
      <c r="C1" s="54"/>
      <c r="D1" s="54"/>
      <c r="E1" s="54"/>
      <c r="F1" s="54"/>
    </row>
    <row r="3" spans="1:20" x14ac:dyDescent="0.25">
      <c r="J3" s="4" t="s">
        <v>35</v>
      </c>
    </row>
    <row r="4" spans="1:20" x14ac:dyDescent="0.25">
      <c r="J4" s="4" t="s">
        <v>19</v>
      </c>
      <c r="K4" s="4">
        <v>2022</v>
      </c>
      <c r="L4" s="4">
        <v>2023</v>
      </c>
      <c r="M4" s="4">
        <v>2024</v>
      </c>
      <c r="N4" s="4">
        <v>2025</v>
      </c>
      <c r="O4" s="4">
        <v>2026</v>
      </c>
      <c r="P4" s="4">
        <v>2027</v>
      </c>
      <c r="Q4" s="4">
        <v>2028</v>
      </c>
      <c r="R4" s="4">
        <v>2029</v>
      </c>
      <c r="S4" s="4">
        <v>2030</v>
      </c>
      <c r="T4" s="4">
        <v>2031</v>
      </c>
    </row>
    <row r="5" spans="1:20" x14ac:dyDescent="0.25">
      <c r="J5" s="1" t="s">
        <v>20</v>
      </c>
      <c r="K5" s="12">
        <v>2620.3654176876271</v>
      </c>
      <c r="L5" s="12">
        <v>5370.5007865848338</v>
      </c>
      <c r="M5" s="12">
        <v>6935.6251065350343</v>
      </c>
      <c r="N5" s="12">
        <v>9518.9319793055074</v>
      </c>
      <c r="O5" s="12">
        <v>12229.588193475938</v>
      </c>
      <c r="P5" s="12">
        <v>15016.260527139135</v>
      </c>
      <c r="Q5" s="12">
        <v>17955.520614226887</v>
      </c>
      <c r="R5" s="12">
        <v>20744.150515994617</v>
      </c>
      <c r="S5" s="12">
        <v>23665.519942824889</v>
      </c>
      <c r="T5" s="12">
        <v>26572.834662314312</v>
      </c>
    </row>
    <row r="6" spans="1:20" x14ac:dyDescent="0.25">
      <c r="J6" s="1" t="s">
        <v>21</v>
      </c>
      <c r="K6" s="12">
        <v>582.67761180860225</v>
      </c>
      <c r="L6" s="12">
        <v>1256.5650675045715</v>
      </c>
      <c r="M6" s="12">
        <v>1612.9552242915656</v>
      </c>
      <c r="N6" s="12">
        <v>2365.2610767386072</v>
      </c>
      <c r="O6" s="12">
        <v>3262.2360459155466</v>
      </c>
      <c r="P6" s="12">
        <v>4297.7067466288963</v>
      </c>
      <c r="Q6" s="12">
        <v>5491.1622705245536</v>
      </c>
      <c r="R6" s="12">
        <v>6745.0794757211243</v>
      </c>
      <c r="S6" s="12">
        <v>8121.1479241051284</v>
      </c>
      <c r="T6" s="12">
        <v>9555.864470867431</v>
      </c>
    </row>
    <row r="7" spans="1:20" x14ac:dyDescent="0.25">
      <c r="J7" s="1" t="s">
        <v>22</v>
      </c>
      <c r="K7" s="12">
        <v>429.21270670930761</v>
      </c>
      <c r="L7" s="12">
        <v>927.22075206762065</v>
      </c>
      <c r="M7" s="12">
        <v>1082.4005051314628</v>
      </c>
      <c r="N7" s="12">
        <v>1608.3351093493893</v>
      </c>
      <c r="O7" s="12">
        <v>2240.1690221355148</v>
      </c>
      <c r="P7" s="12">
        <v>2971.9510806707494</v>
      </c>
      <c r="Q7" s="12">
        <v>3815.4893932596133</v>
      </c>
      <c r="R7" s="12">
        <v>4699.7198071239181</v>
      </c>
      <c r="S7" s="12">
        <v>5670.0939123668268</v>
      </c>
      <c r="T7" s="12">
        <v>6681.4892834488828</v>
      </c>
    </row>
    <row r="8" spans="1:20" x14ac:dyDescent="0.25">
      <c r="J8" s="1" t="s">
        <v>23</v>
      </c>
      <c r="K8" s="12">
        <v>91.093592724805546</v>
      </c>
      <c r="L8" s="12">
        <v>195.55211644571827</v>
      </c>
      <c r="M8" s="12">
        <v>317.56503091167508</v>
      </c>
      <c r="N8" s="12">
        <v>471.46389842315784</v>
      </c>
      <c r="O8" s="12">
        <v>659.92199751652504</v>
      </c>
      <c r="P8" s="12">
        <v>881.61481353725253</v>
      </c>
      <c r="Q8" s="12">
        <v>1138.1948072776338</v>
      </c>
      <c r="R8" s="12">
        <v>1407.1434828375582</v>
      </c>
      <c r="S8" s="12">
        <v>1694.8007874190062</v>
      </c>
      <c r="T8" s="12">
        <v>1985.5086974261385</v>
      </c>
    </row>
  </sheetData>
  <mergeCells count="1">
    <mergeCell ref="A1:F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2021-11-03T07:00:00+00:00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BA22ED-BF8F-4FF7-A32C-E25D91E589E8}"/>
</file>

<file path=customXml/itemProps2.xml><?xml version="1.0" encoding="utf-8"?>
<ds:datastoreItem xmlns:ds="http://schemas.openxmlformats.org/officeDocument/2006/customXml" ds:itemID="{4EB77EDF-8DFF-4D98-9027-5B2B4B14B025}"/>
</file>

<file path=customXml/itemProps3.xml><?xml version="1.0" encoding="utf-8"?>
<ds:datastoreItem xmlns:ds="http://schemas.openxmlformats.org/officeDocument/2006/customXml" ds:itemID="{964EA5E3-25BD-490A-BD21-50FACC5A3E8F}"/>
</file>

<file path=customXml/itemProps4.xml><?xml version="1.0" encoding="utf-8"?>
<ds:datastoreItem xmlns:ds="http://schemas.openxmlformats.org/officeDocument/2006/customXml" ds:itemID="{C942A9E1-47CC-4400-8EEF-31A48F6F6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Storvick, Jon</dc:creator>
  <cp:lastModifiedBy>Storvick, Jon</cp:lastModifiedBy>
  <dcterms:created xsi:type="dcterms:W3CDTF">2021-10-04T23:29:23Z</dcterms:created>
  <dcterms:modified xsi:type="dcterms:W3CDTF">2021-10-28T22:24:19Z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