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To File\"/>
    </mc:Choice>
  </mc:AlternateContent>
  <bookViews>
    <workbookView xWindow="0" yWindow="120" windowWidth="22980" windowHeight="10590"/>
  </bookViews>
  <sheets>
    <sheet name="01-2021 SOE" sheetId="22" r:id="rId1"/>
    <sheet name="02-2021 SOE" sheetId="26" r:id="rId2"/>
    <sheet name="03-2021 SOE" sheetId="24" r:id="rId3"/>
    <sheet name="12ME 03-2021 SOE" sheetId="25" r:id="rId4"/>
    <sheet name="Sheet2" sheetId="23" r:id="rId5"/>
  </sheets>
  <externalReferences>
    <externalReference r:id="rId6"/>
    <externalReference r:id="rId7"/>
    <externalReference r:id="rId8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>'[3]INPUT TAB'!#REF!</definedName>
    <definedName name="RdSch_PY">'[3]INPUT TAB'!#REF!</definedName>
    <definedName name="RdSch_PY2">'[3]INPUT TAB'!#REF!</definedName>
    <definedName name="Therm_upload">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</workbook>
</file>

<file path=xl/calcChain.xml><?xml version="1.0" encoding="utf-8"?>
<calcChain xmlns="http://schemas.openxmlformats.org/spreadsheetml/2006/main">
  <c r="F58" i="26" l="1"/>
  <c r="H58" i="26" s="1"/>
  <c r="F57" i="26"/>
  <c r="H57" i="26" s="1"/>
  <c r="F53" i="26"/>
  <c r="H53" i="26" s="1"/>
  <c r="F52" i="26"/>
  <c r="H52" i="26" s="1"/>
  <c r="D56" i="26"/>
  <c r="F51" i="26"/>
  <c r="F24" i="26"/>
  <c r="H24" i="26" s="1"/>
  <c r="F23" i="26"/>
  <c r="H23" i="26" s="1"/>
  <c r="F22" i="26"/>
  <c r="K18" i="26"/>
  <c r="J18" i="26"/>
  <c r="F18" i="26"/>
  <c r="H18" i="26" s="1"/>
  <c r="J17" i="26"/>
  <c r="J14" i="26"/>
  <c r="K13" i="26"/>
  <c r="J13" i="26"/>
  <c r="F13" i="26"/>
  <c r="H13" i="26" s="1"/>
  <c r="J12" i="26"/>
  <c r="K11" i="26"/>
  <c r="F11" i="26"/>
  <c r="H11" i="26" s="1"/>
  <c r="J10" i="26"/>
  <c r="D16" i="26"/>
  <c r="B16" i="26"/>
  <c r="B20" i="26" s="1"/>
  <c r="F59" i="25"/>
  <c r="H59" i="25" s="1"/>
  <c r="F58" i="25"/>
  <c r="H58" i="25" s="1"/>
  <c r="F54" i="25"/>
  <c r="H54" i="25" s="1"/>
  <c r="F53" i="25"/>
  <c r="H53" i="25" s="1"/>
  <c r="F26" i="25"/>
  <c r="H26" i="25" s="1"/>
  <c r="F25" i="25"/>
  <c r="H25" i="25" s="1"/>
  <c r="F24" i="25"/>
  <c r="H24" i="25" s="1"/>
  <c r="D27" i="25"/>
  <c r="L19" i="25"/>
  <c r="K19" i="25"/>
  <c r="J19" i="25"/>
  <c r="F19" i="25"/>
  <c r="H19" i="25" s="1"/>
  <c r="L18" i="25"/>
  <c r="J18" i="25"/>
  <c r="F18" i="25"/>
  <c r="H18" i="25" s="1"/>
  <c r="L15" i="25"/>
  <c r="J15" i="25"/>
  <c r="F15" i="25"/>
  <c r="H15" i="25" s="1"/>
  <c r="L14" i="25"/>
  <c r="J14" i="25"/>
  <c r="F14" i="25"/>
  <c r="H14" i="25" s="1"/>
  <c r="K14" i="25"/>
  <c r="L13" i="25"/>
  <c r="J13" i="25"/>
  <c r="F13" i="25"/>
  <c r="H13" i="25" s="1"/>
  <c r="L12" i="25"/>
  <c r="F12" i="25"/>
  <c r="H12" i="25"/>
  <c r="K12" i="25"/>
  <c r="L11" i="25"/>
  <c r="J11" i="25"/>
  <c r="F11" i="25"/>
  <c r="H11" i="25" s="1"/>
  <c r="D17" i="25"/>
  <c r="B17" i="25"/>
  <c r="B21" i="25" s="1"/>
  <c r="F58" i="24"/>
  <c r="H58" i="24" s="1"/>
  <c r="F57" i="24"/>
  <c r="H57" i="24" s="1"/>
  <c r="D56" i="24"/>
  <c r="F53" i="24"/>
  <c r="H53" i="24" s="1"/>
  <c r="F52" i="24"/>
  <c r="H52" i="24" s="1"/>
  <c r="D26" i="24"/>
  <c r="F24" i="24"/>
  <c r="H24" i="24" s="1"/>
  <c r="F23" i="24"/>
  <c r="H23" i="24" s="1"/>
  <c r="K18" i="24"/>
  <c r="J18" i="24"/>
  <c r="F18" i="24"/>
  <c r="H18" i="24" s="1"/>
  <c r="K13" i="24"/>
  <c r="J13" i="24"/>
  <c r="F13" i="24"/>
  <c r="H13" i="24" s="1"/>
  <c r="F11" i="24"/>
  <c r="H11" i="24" s="1"/>
  <c r="F58" i="22"/>
  <c r="H58" i="22" s="1"/>
  <c r="F57" i="22"/>
  <c r="H57" i="22" s="1"/>
  <c r="F53" i="22"/>
  <c r="H53" i="22" s="1"/>
  <c r="F52" i="22"/>
  <c r="H52" i="22" s="1"/>
  <c r="F25" i="22"/>
  <c r="H25" i="22" s="1"/>
  <c r="F24" i="22"/>
  <c r="H24" i="22" s="1"/>
  <c r="F23" i="22"/>
  <c r="H23" i="22" s="1"/>
  <c r="J18" i="22"/>
  <c r="K17" i="22"/>
  <c r="J17" i="22"/>
  <c r="F17" i="22"/>
  <c r="H17" i="22" s="1"/>
  <c r="K14" i="22"/>
  <c r="J14" i="22"/>
  <c r="F14" i="22"/>
  <c r="H14" i="22" s="1"/>
  <c r="K13" i="22"/>
  <c r="J13" i="22"/>
  <c r="K12" i="22"/>
  <c r="J12" i="22"/>
  <c r="F12" i="22"/>
  <c r="H12" i="22" s="1"/>
  <c r="D16" i="22"/>
  <c r="F11" i="22"/>
  <c r="K10" i="22"/>
  <c r="J10" i="22"/>
  <c r="H10" i="22"/>
  <c r="F10" i="22"/>
  <c r="F17" i="25" l="1"/>
  <c r="F21" i="25" s="1"/>
  <c r="D20" i="26"/>
  <c r="H14" i="26"/>
  <c r="H22" i="26"/>
  <c r="D60" i="26"/>
  <c r="K16" i="26"/>
  <c r="D26" i="26"/>
  <c r="B56" i="26"/>
  <c r="F10" i="26"/>
  <c r="H10" i="26" s="1"/>
  <c r="K10" i="26"/>
  <c r="J11" i="26"/>
  <c r="F12" i="26"/>
  <c r="H12" i="26" s="1"/>
  <c r="K12" i="26"/>
  <c r="F14" i="26"/>
  <c r="K14" i="26"/>
  <c r="F17" i="26"/>
  <c r="H17" i="26" s="1"/>
  <c r="K17" i="26"/>
  <c r="F25" i="26"/>
  <c r="F26" i="26" s="1"/>
  <c r="F50" i="26"/>
  <c r="H50" i="26" s="1"/>
  <c r="H51" i="26"/>
  <c r="F54" i="26"/>
  <c r="H54" i="26" s="1"/>
  <c r="B26" i="26"/>
  <c r="B28" i="26" s="1"/>
  <c r="D21" i="25"/>
  <c r="H21" i="25" s="1"/>
  <c r="H17" i="25"/>
  <c r="B27" i="25"/>
  <c r="B29" i="25" s="1"/>
  <c r="D57" i="25"/>
  <c r="K11" i="25"/>
  <c r="K13" i="25"/>
  <c r="K15" i="25"/>
  <c r="K18" i="25"/>
  <c r="F23" i="25"/>
  <c r="F27" i="25" s="1"/>
  <c r="F29" i="25" s="1"/>
  <c r="F52" i="25"/>
  <c r="H52" i="25" s="1"/>
  <c r="B57" i="25"/>
  <c r="J12" i="25"/>
  <c r="F51" i="25"/>
  <c r="F55" i="25"/>
  <c r="H55" i="25" s="1"/>
  <c r="F17" i="24"/>
  <c r="J17" i="24"/>
  <c r="F22" i="24"/>
  <c r="B26" i="24"/>
  <c r="D60" i="24"/>
  <c r="D16" i="24"/>
  <c r="K16" i="24" s="1"/>
  <c r="F14" i="24"/>
  <c r="H14" i="24" s="1"/>
  <c r="J14" i="24"/>
  <c r="B16" i="24"/>
  <c r="B20" i="24" s="1"/>
  <c r="F10" i="24"/>
  <c r="F16" i="24" s="1"/>
  <c r="F20" i="24" s="1"/>
  <c r="J10" i="24"/>
  <c r="K11" i="24"/>
  <c r="K12" i="24"/>
  <c r="H22" i="24"/>
  <c r="F12" i="24"/>
  <c r="H12" i="24" s="1"/>
  <c r="J12" i="24"/>
  <c r="H17" i="24"/>
  <c r="K17" i="24"/>
  <c r="J11" i="24"/>
  <c r="F51" i="24"/>
  <c r="H51" i="24" s="1"/>
  <c r="B56" i="24"/>
  <c r="K10" i="24"/>
  <c r="K14" i="24"/>
  <c r="F25" i="24"/>
  <c r="H25" i="24" s="1"/>
  <c r="F50" i="24"/>
  <c r="F54" i="24"/>
  <c r="H54" i="24" s="1"/>
  <c r="D20" i="22"/>
  <c r="K11" i="22"/>
  <c r="F13" i="22"/>
  <c r="F16" i="22" s="1"/>
  <c r="K18" i="22"/>
  <c r="D26" i="22"/>
  <c r="B56" i="22"/>
  <c r="D56" i="22"/>
  <c r="H11" i="22"/>
  <c r="F22" i="22"/>
  <c r="F26" i="22" s="1"/>
  <c r="F51" i="22"/>
  <c r="H51" i="22" s="1"/>
  <c r="B16" i="22"/>
  <c r="B20" i="22" s="1"/>
  <c r="F18" i="22"/>
  <c r="H18" i="22" s="1"/>
  <c r="B26" i="22"/>
  <c r="J11" i="22"/>
  <c r="F50" i="22"/>
  <c r="F54" i="22"/>
  <c r="H54" i="22" s="1"/>
  <c r="D29" i="25" l="1"/>
  <c r="H29" i="25" s="1"/>
  <c r="F56" i="22"/>
  <c r="F60" i="22" s="1"/>
  <c r="H22" i="22"/>
  <c r="B60" i="26"/>
  <c r="J16" i="26"/>
  <c r="F16" i="26"/>
  <c r="D28" i="26"/>
  <c r="H26" i="26"/>
  <c r="H25" i="26"/>
  <c r="F56" i="26"/>
  <c r="K17" i="25"/>
  <c r="F57" i="25"/>
  <c r="F61" i="25" s="1"/>
  <c r="H23" i="25"/>
  <c r="J17" i="25"/>
  <c r="B61" i="25"/>
  <c r="D61" i="25"/>
  <c r="L17" i="25"/>
  <c r="H27" i="25"/>
  <c r="H51" i="25"/>
  <c r="F56" i="24"/>
  <c r="H10" i="24"/>
  <c r="F26" i="24"/>
  <c r="J16" i="24"/>
  <c r="B60" i="24"/>
  <c r="H50" i="24"/>
  <c r="D20" i="24"/>
  <c r="H16" i="24"/>
  <c r="B28" i="24"/>
  <c r="F20" i="22"/>
  <c r="H16" i="22"/>
  <c r="H20" i="22"/>
  <c r="H50" i="22"/>
  <c r="J16" i="22"/>
  <c r="B60" i="22"/>
  <c r="D28" i="22"/>
  <c r="H26" i="22"/>
  <c r="B28" i="22"/>
  <c r="H13" i="22"/>
  <c r="F28" i="22"/>
  <c r="H56" i="22"/>
  <c r="D60" i="22"/>
  <c r="H60" i="22" s="1"/>
  <c r="K16" i="22"/>
  <c r="H28" i="22" l="1"/>
  <c r="F60" i="26"/>
  <c r="H60" i="26" s="1"/>
  <c r="H56" i="26"/>
  <c r="F20" i="26"/>
  <c r="H16" i="26"/>
  <c r="H61" i="25"/>
  <c r="H57" i="25"/>
  <c r="H20" i="24"/>
  <c r="D28" i="24"/>
  <c r="F60" i="24"/>
  <c r="H60" i="24" s="1"/>
  <c r="H56" i="24"/>
  <c r="F28" i="24"/>
  <c r="H26" i="24"/>
  <c r="F28" i="26" l="1"/>
  <c r="H28" i="26" s="1"/>
  <c r="H20" i="26"/>
  <c r="H28" i="24"/>
</calcChain>
</file>

<file path=xl/sharedStrings.xml><?xml version="1.0" encoding="utf-8"?>
<sst xmlns="http://schemas.openxmlformats.org/spreadsheetml/2006/main" count="245" uniqueCount="47">
  <si>
    <t>PUGET SOUND ENERGY</t>
  </si>
  <si>
    <t>SUMMARY OF ELECTRIC OPERATING REVENUE &amp; KWH SALES</t>
  </si>
  <si>
    <t>INCREASE (DECREASE)</t>
  </si>
  <si>
    <t/>
  </si>
  <si>
    <t>REVENUE PER KWH</t>
  </si>
  <si>
    <t>ACTUAL</t>
  </si>
  <si>
    <t>SALE OF ELECTRICITY - REVENUE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</si>
  <si>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</si>
  <si>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</si>
  <si>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</si>
  <si>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</si>
  <si>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</si>
  <si>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</si>
  <si>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</si>
  <si>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</si>
  <si>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</si>
  <si>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</si>
  <si>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</si>
  <si>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</si>
  <si>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</si>
  <si>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</si>
  <si>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</si>
  <si>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</si>
  <si>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</si>
  <si>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</si>
  <si>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94 (Res/farm credit) in above</t>
  </si>
  <si>
    <t>SCH. 120 (Cons. Rider rev) in above</t>
  </si>
  <si>
    <t>Low Income Surcharge included in above</t>
  </si>
  <si>
    <t>SCH. 132 (Merger Rate Credit) in above</t>
  </si>
  <si>
    <t>SCH. 133 (JPUD Gain on Sale Cr) in above</t>
  </si>
  <si>
    <t>SCH. 140 (Prop Tax in BillEngy) in above</t>
  </si>
  <si>
    <t>SCH. 141 (Expedt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</si>
  <si>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</si>
  <si>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</si>
  <si>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</si>
  <si>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SCH. 81 (B&amp;O tax) in above-billed</t>
  </si>
  <si>
    <t>SCH. 95A (Fed Incentive) in above</t>
  </si>
  <si>
    <t>SCH. 137 (REC Proceeds Credit) in above</t>
  </si>
  <si>
    <t>SCH. 141Y (TCJA Overcollection) in above</t>
  </si>
  <si>
    <t>BUDGET</t>
  </si>
  <si>
    <t>MONTH OF JANUARY 2021</t>
  </si>
  <si>
    <t>VARIANCE FROM 2020</t>
  </si>
  <si>
    <t>SCH. 141X (Protected-Plus EDIT) in above</t>
  </si>
  <si>
    <t>SCH. 141Z (Unprotected EDIT) in above</t>
  </si>
  <si>
    <t>MONTH OF FEBRUARY 2021</t>
  </si>
  <si>
    <t>MONTH OF MARCH 2021</t>
  </si>
  <si>
    <t>TWELVE MONTHS ENDED MARCH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</si>
</sst>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</numFmts>
  <fonts count="9" x14ac:knownFonts="1"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name val="Arial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7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92">
    <xf numFmtId="0" fontId="0" fillId="0" borderId="0" xfId="0"/>
    <xf numFmtId="0" fontId="7" fillId="0" borderId="0" xfId="1" applyFill="1" applyProtection="1"/>
    <xf numFmtId="166" fontId="7" fillId="0" borderId="0" xfId="1" applyNumberFormat="1" applyFill="1" applyProtection="1"/>
    <xf numFmtId="43" fontId="7" fillId="0" borderId="0" xfId="1" applyNumberFormat="1" applyFill="1" applyProtection="1"/>
    <xf numFmtId="0" fontId="7" fillId="0" borderId="0" xfId="1" applyFill="1" applyAlignment="1">
      <alignment wrapText="1"/>
    </xf>
    <xf numFmtId="39" fontId="1" fillId="0" borderId="0" xfId="1" applyNumberFormat="1" applyFont="1" applyFill="1" applyAlignment="1" applyProtection="1">
      <alignment horizontal="centerContinuous"/>
    </xf>
    <xf numFmtId="14" fontId="1" fillId="0" borderId="0" xfId="1" applyNumberFormat="1" applyFont="1" applyFill="1" applyAlignment="1" applyProtection="1">
      <alignment horizontal="centerContinuous"/>
    </xf>
    <xf numFmtId="39" fontId="3" fillId="0" borderId="0" xfId="1" applyNumberFormat="1" applyFont="1" applyFill="1" applyAlignment="1" applyProtection="1">
      <alignment horizontal="centerContinuous"/>
    </xf>
    <xf numFmtId="39" fontId="4" fillId="0" borderId="0" xfId="1" applyNumberFormat="1" applyFont="1" applyFill="1" applyAlignment="1" applyProtection="1">
      <alignment horizontal="centerContinuous"/>
    </xf>
    <xf numFmtId="39" fontId="4" fillId="0" borderId="0" xfId="1" applyNumberFormat="1" applyFont="1" applyFill="1" applyAlignment="1" applyProtection="1"/>
    <xf numFmtId="39" fontId="2" fillId="0" borderId="0" xfId="1" applyNumberFormat="1" applyFont="1" applyFill="1" applyAlignment="1" applyProtection="1"/>
    <xf numFmtId="39" fontId="2" fillId="0" borderId="0" xfId="1" applyNumberFormat="1" applyFont="1" applyFill="1" applyProtection="1"/>
    <xf numFmtId="39" fontId="4" fillId="0" borderId="0" xfId="1" applyNumberFormat="1" applyFont="1" applyFill="1" applyProtection="1"/>
    <xf numFmtId="43" fontId="2" fillId="0" borderId="1" xfId="1" applyNumberFormat="1" applyFont="1" applyFill="1" applyBorder="1" applyAlignment="1" applyProtection="1">
      <alignment horizontal="centerContinuous"/>
    </xf>
    <xf numFmtId="39" fontId="2" fillId="0" borderId="0" xfId="1" applyNumberFormat="1" applyFont="1" applyFill="1" applyBorder="1" applyProtection="1"/>
    <xf numFmtId="39" fontId="2" fillId="0" borderId="1" xfId="1" applyNumberFormat="1" applyFont="1" applyFill="1" applyBorder="1" applyAlignment="1" applyProtection="1">
      <alignment horizontal="centerContinuous"/>
    </xf>
    <xf numFmtId="39" fontId="2" fillId="0" borderId="0" xfId="1" applyNumberFormat="1" applyFont="1" applyFill="1" applyAlignment="1" applyProtection="1">
      <alignment horizontal="left"/>
    </xf>
    <xf numFmtId="39" fontId="2" fillId="0" borderId="0" xfId="1" applyNumberFormat="1" applyFont="1" applyFill="1" applyAlignment="1" applyProtection="1">
      <alignment horizontal="center"/>
    </xf>
    <xf numFmtId="39" fontId="4" fillId="0" borderId="0" xfId="1" applyNumberFormat="1" applyFont="1" applyFill="1" applyAlignment="1" applyProtection="1">
      <alignment horizontal="left"/>
    </xf>
    <xf numFmtId="0" fontId="2" fillId="0" borderId="1" xfId="1" quotePrefix="1" applyNumberFormat="1" applyFont="1" applyFill="1" applyBorder="1" applyAlignment="1" applyProtection="1">
      <alignment horizontal="center"/>
    </xf>
    <xf numFmtId="39" fontId="2" fillId="0" borderId="1" xfId="1" applyNumberFormat="1" applyFont="1" applyFill="1" applyBorder="1" applyAlignment="1" applyProtection="1">
      <alignment horizontal="center"/>
    </xf>
    <xf numFmtId="39" fontId="2" fillId="0" borderId="0" xfId="1" applyNumberFormat="1" applyFont="1" applyFill="1" applyBorder="1" applyAlignment="1" applyProtection="1">
      <alignment horizontal="center"/>
    </xf>
    <xf numFmtId="39" fontId="5" fillId="0" borderId="0" xfId="1" applyNumberFormat="1" applyFont="1" applyFill="1" applyProtection="1"/>
    <xf numFmtId="39" fontId="5" fillId="0" borderId="0" xfId="1" applyNumberFormat="1" applyFont="1" applyFill="1" applyAlignment="1" applyProtection="1">
      <alignment horizontal="fill"/>
    </xf>
    <xf numFmtId="39" fontId="5" fillId="0" borderId="0" xfId="1" applyNumberFormat="1" applyFont="1" applyFill="1" applyAlignment="1" applyProtection="1">
      <alignment horizontal="left"/>
    </xf>
    <xf numFmtId="44" fontId="5" fillId="0" borderId="0" xfId="1" applyNumberFormat="1" applyFont="1" applyFill="1" applyAlignment="1" applyProtection="1">
      <alignment horizontal="right"/>
    </xf>
    <xf numFmtId="164" fontId="5" fillId="0" borderId="0" xfId="1" applyNumberFormat="1" applyFont="1" applyFill="1" applyAlignment="1" applyProtection="1">
      <alignment horizontal="right"/>
    </xf>
    <xf numFmtId="39" fontId="5" fillId="0" borderId="0" xfId="1" applyNumberFormat="1" applyFont="1" applyFill="1" applyAlignment="1" applyProtection="1">
      <alignment horizontal="right"/>
    </xf>
    <xf numFmtId="10" fontId="5" fillId="0" borderId="0" xfId="1" applyNumberFormat="1" applyFont="1" applyFill="1" applyAlignment="1" applyProtection="1">
      <alignment horizontal="right"/>
    </xf>
    <xf numFmtId="166" fontId="5" fillId="0" borderId="0" xfId="1" applyNumberFormat="1" applyFont="1" applyFill="1" applyAlignment="1" applyProtection="1">
      <alignment horizontal="right"/>
    </xf>
    <xf numFmtId="166" fontId="5" fillId="0" borderId="0" xfId="1" applyNumberFormat="1" applyFont="1" applyFill="1" applyBorder="1" applyAlignment="1" applyProtection="1">
      <alignment horizontal="right"/>
    </xf>
    <xf numFmtId="43" fontId="5" fillId="0" borderId="0" xfId="1" applyNumberFormat="1" applyFont="1" applyFill="1" applyAlignment="1" applyProtection="1">
      <alignment horizontal="right"/>
    </xf>
    <xf numFmtId="168" fontId="5" fillId="0" borderId="0" xfId="1" applyNumberFormat="1" applyFont="1" applyFill="1" applyAlignment="1" applyProtection="1">
      <alignment horizontal="right"/>
    </xf>
    <xf numFmtId="168" fontId="5" fillId="0" borderId="0" xfId="1" applyNumberFormat="1" applyFont="1" applyFill="1" applyBorder="1" applyAlignment="1" applyProtection="1">
      <alignment horizontal="right"/>
    </xf>
    <xf numFmtId="9" fontId="7" fillId="0" borderId="0" xfId="1" applyNumberFormat="1" applyFont="1" applyFill="1" applyProtection="1"/>
    <xf numFmtId="43" fontId="5" fillId="0" borderId="0" xfId="1" applyNumberFormat="1" applyFont="1" applyFill="1" applyBorder="1" applyAlignment="1" applyProtection="1">
      <alignment horizontal="right"/>
    </xf>
    <xf numFmtId="10" fontId="5" fillId="0" borderId="0" xfId="1" applyNumberFormat="1" applyFont="1" applyFill="1" applyBorder="1" applyAlignment="1" applyProtection="1">
      <alignment horizontal="right"/>
    </xf>
    <xf numFmtId="43" fontId="5" fillId="0" borderId="2" xfId="1" applyNumberFormat="1" applyFont="1" applyFill="1" applyBorder="1" applyAlignment="1" applyProtection="1">
      <alignment horizontal="right"/>
    </xf>
    <xf numFmtId="39" fontId="5" fillId="0" borderId="2" xfId="1" applyNumberFormat="1" applyFont="1" applyFill="1" applyBorder="1" applyAlignment="1" applyProtection="1">
      <alignment horizontal="right"/>
    </xf>
    <xf numFmtId="169" fontId="5" fillId="0" borderId="2" xfId="1" applyNumberFormat="1" applyFont="1" applyFill="1" applyBorder="1" applyAlignment="1" applyProtection="1">
      <alignment horizontal="right"/>
    </xf>
    <xf numFmtId="39" fontId="5" fillId="0" borderId="0" xfId="1" applyNumberFormat="1" applyFont="1" applyFill="1" applyAlignment="1" applyProtection="1">
      <alignment horizontal="left" indent="1"/>
    </xf>
    <xf numFmtId="43" fontId="5" fillId="0" borderId="1" xfId="1" applyNumberFormat="1" applyFont="1" applyFill="1" applyBorder="1" applyAlignment="1" applyProtection="1">
      <alignment horizontal="right"/>
    </xf>
    <xf numFmtId="41" fontId="5" fillId="0" borderId="0" xfId="1" applyNumberFormat="1" applyFont="1" applyFill="1" applyAlignment="1" applyProtection="1">
      <alignment horizontal="right"/>
    </xf>
    <xf numFmtId="164" fontId="5" fillId="0" borderId="1" xfId="1" applyNumberFormat="1" applyFont="1" applyFill="1" applyBorder="1" applyAlignment="1" applyProtection="1">
      <alignment horizontal="right"/>
    </xf>
    <xf numFmtId="168" fontId="5" fillId="0" borderId="1" xfId="1" applyNumberFormat="1" applyFont="1" applyFill="1" applyBorder="1" applyAlignment="1" applyProtection="1">
      <alignment horizontal="right"/>
    </xf>
    <xf numFmtId="43" fontId="2" fillId="0" borderId="2" xfId="1" applyNumberFormat="1" applyFont="1" applyFill="1" applyBorder="1" applyAlignment="1" applyProtection="1">
      <alignment horizontal="right"/>
    </xf>
    <xf numFmtId="43" fontId="2" fillId="0" borderId="0" xfId="1" applyNumberFormat="1" applyFont="1" applyFill="1" applyAlignment="1" applyProtection="1">
      <alignment horizontal="right"/>
    </xf>
    <xf numFmtId="39" fontId="2" fillId="0" borderId="0" xfId="1" applyNumberFormat="1" applyFont="1" applyFill="1" applyAlignment="1" applyProtection="1">
      <alignment horizontal="right"/>
    </xf>
    <xf numFmtId="39" fontId="5" fillId="0" borderId="0" xfId="1" applyNumberFormat="1" applyFont="1" applyFill="1" applyBorder="1" applyAlignment="1" applyProtection="1">
      <alignment horizontal="left" indent="1"/>
    </xf>
    <xf numFmtId="164" fontId="5" fillId="0" borderId="0" xfId="1" applyNumberFormat="1" applyFont="1" applyFill="1" applyBorder="1" applyAlignment="1" applyProtection="1">
      <alignment horizontal="right"/>
    </xf>
    <xf numFmtId="39" fontId="5" fillId="0" borderId="0" xfId="1" applyNumberFormat="1" applyFont="1" applyFill="1" applyBorder="1" applyAlignment="1" applyProtection="1">
      <alignment horizontal="left"/>
    </xf>
    <xf numFmtId="39" fontId="5" fillId="0" borderId="0" xfId="1" applyNumberFormat="1" applyFont="1" applyFill="1" applyBorder="1" applyAlignment="1" applyProtection="1">
      <alignment horizontal="right"/>
    </xf>
    <xf numFmtId="44" fontId="5" fillId="0" borderId="0" xfId="1" applyNumberFormat="1" applyFont="1" applyFill="1" applyBorder="1" applyAlignment="1" applyProtection="1">
      <alignment horizontal="right"/>
    </xf>
    <xf numFmtId="44" fontId="5" fillId="0" borderId="3" xfId="1" applyNumberFormat="1" applyFont="1" applyFill="1" applyBorder="1" applyAlignment="1" applyProtection="1">
      <alignment horizontal="right"/>
    </xf>
    <xf numFmtId="164" fontId="5" fillId="0" borderId="3" xfId="1" applyNumberFormat="1" applyFont="1" applyFill="1" applyBorder="1" applyAlignment="1" applyProtection="1">
      <alignment horizontal="right"/>
    </xf>
    <xf numFmtId="170" fontId="5" fillId="0" borderId="0" xfId="1" applyNumberFormat="1" applyFont="1" applyFill="1" applyBorder="1" applyAlignment="1" applyProtection="1">
      <alignment horizontal="right"/>
    </xf>
    <xf numFmtId="44" fontId="2" fillId="0" borderId="0" xfId="1" applyNumberFormat="1" applyFont="1" applyFill="1" applyBorder="1" applyAlignment="1" applyProtection="1">
      <alignment horizontal="right"/>
    </xf>
    <xf numFmtId="43" fontId="2" fillId="0" borderId="0" xfId="1" applyNumberFormat="1" applyFont="1" applyFill="1" applyBorder="1" applyAlignment="1" applyProtection="1">
      <alignment horizontal="right"/>
    </xf>
    <xf numFmtId="39" fontId="2" fillId="0" borderId="0" xfId="1" applyNumberFormat="1" applyFont="1" applyFill="1" applyBorder="1" applyAlignment="1" applyProtection="1">
      <alignment horizontal="right"/>
    </xf>
    <xf numFmtId="167" fontId="7" fillId="0" borderId="0" xfId="1" applyNumberFormat="1" applyFont="1" applyFill="1" applyProtection="1"/>
    <xf numFmtId="43" fontId="5" fillId="0" borderId="0" xfId="1" applyNumberFormat="1" applyFont="1" applyFill="1" applyProtection="1"/>
    <xf numFmtId="44" fontId="5" fillId="0" borderId="0" xfId="1" applyNumberFormat="1" applyFont="1" applyFill="1" applyProtection="1"/>
    <xf numFmtId="44" fontId="6" fillId="0" borderId="0" xfId="1" applyNumberFormat="1" applyFont="1" applyFill="1" applyProtection="1"/>
    <xf numFmtId="44" fontId="2" fillId="0" borderId="0" xfId="1" applyNumberFormat="1" applyFont="1" applyFill="1" applyProtection="1"/>
    <xf numFmtId="43" fontId="2" fillId="0" borderId="0" xfId="1" applyNumberFormat="1" applyFont="1" applyFill="1" applyProtection="1"/>
    <xf numFmtId="44" fontId="2" fillId="0" borderId="1" xfId="1" applyNumberFormat="1" applyFont="1" applyFill="1" applyBorder="1" applyAlignment="1" applyProtection="1">
      <alignment horizontal="centerContinuous"/>
    </xf>
    <xf numFmtId="44" fontId="2" fillId="0" borderId="0" xfId="1" applyNumberFormat="1" applyFont="1" applyFill="1" applyAlignment="1" applyProtection="1">
      <alignment horizontal="center"/>
    </xf>
    <xf numFmtId="39" fontId="2" fillId="0" borderId="0" xfId="1" applyNumberFormat="1" applyFont="1" applyFill="1" applyAlignment="1" applyProtection="1">
      <alignment horizontal="fill"/>
    </xf>
    <xf numFmtId="43" fontId="2" fillId="0" borderId="1" xfId="1" applyNumberFormat="1" applyFont="1" applyFill="1" applyBorder="1" applyAlignment="1" applyProtection="1">
      <alignment horizontal="center"/>
    </xf>
    <xf numFmtId="44" fontId="5" fillId="0" borderId="0" xfId="1" applyNumberFormat="1" applyFont="1" applyFill="1" applyAlignment="1" applyProtection="1">
      <alignment horizontal="fill"/>
    </xf>
    <xf numFmtId="43" fontId="5" fillId="0" borderId="0" xfId="1" applyNumberFormat="1" applyFont="1" applyFill="1" applyAlignment="1" applyProtection="1">
      <alignment horizontal="fill"/>
    </xf>
    <xf numFmtId="171" fontId="5" fillId="0" borderId="0" xfId="1" applyNumberFormat="1" applyFont="1" applyFill="1" applyAlignment="1" applyProtection="1">
      <alignment horizontal="right"/>
    </xf>
    <xf numFmtId="10" fontId="5" fillId="0" borderId="0" xfId="1" applyNumberFormat="1" applyFont="1" applyFill="1" applyProtection="1"/>
    <xf numFmtId="165" fontId="5" fillId="0" borderId="0" xfId="1" applyNumberFormat="1" applyFont="1" applyFill="1" applyProtection="1"/>
    <xf numFmtId="171" fontId="5" fillId="0" borderId="0" xfId="1" applyNumberFormat="1" applyFont="1" applyFill="1" applyBorder="1" applyAlignment="1" applyProtection="1">
      <alignment horizontal="right"/>
    </xf>
    <xf numFmtId="41" fontId="5" fillId="0" borderId="0" xfId="1" applyNumberFormat="1" applyFont="1" applyFill="1" applyBorder="1" applyAlignment="1" applyProtection="1">
      <alignment horizontal="right"/>
    </xf>
    <xf numFmtId="171" fontId="2" fillId="0" borderId="2" xfId="1" applyNumberFormat="1" applyFont="1" applyFill="1" applyBorder="1" applyAlignment="1" applyProtection="1">
      <alignment horizontal="right"/>
    </xf>
    <xf numFmtId="171" fontId="2" fillId="0" borderId="0" xfId="1" applyNumberFormat="1" applyFont="1" applyFill="1" applyAlignment="1" applyProtection="1">
      <alignment horizontal="right"/>
    </xf>
    <xf numFmtId="41" fontId="2" fillId="0" borderId="0" xfId="1" applyNumberFormat="1" applyFont="1" applyFill="1" applyAlignment="1" applyProtection="1">
      <alignment horizontal="right"/>
    </xf>
    <xf numFmtId="41" fontId="2" fillId="0" borderId="2" xfId="1" applyNumberFormat="1" applyFont="1" applyFill="1" applyBorder="1" applyAlignment="1" applyProtection="1">
      <alignment horizontal="right"/>
    </xf>
    <xf numFmtId="171" fontId="5" fillId="0" borderId="1" xfId="1" applyNumberFormat="1" applyFont="1" applyFill="1" applyBorder="1" applyAlignment="1" applyProtection="1">
      <alignment horizontal="right"/>
    </xf>
    <xf numFmtId="171" fontId="5" fillId="0" borderId="2" xfId="1" applyNumberFormat="1" applyFont="1" applyFill="1" applyBorder="1" applyAlignment="1" applyProtection="1">
      <alignment horizontal="right"/>
    </xf>
    <xf numFmtId="41" fontId="5" fillId="0" borderId="2" xfId="1" applyNumberFormat="1" applyFont="1" applyFill="1" applyBorder="1" applyAlignment="1" applyProtection="1">
      <alignment horizontal="right"/>
    </xf>
    <xf numFmtId="171" fontId="5" fillId="0" borderId="3" xfId="1" applyNumberFormat="1" applyFont="1" applyFill="1" applyBorder="1" applyAlignment="1" applyProtection="1">
      <alignment horizontal="right"/>
    </xf>
    <xf numFmtId="41" fontId="2" fillId="0" borderId="0" xfId="1" applyNumberFormat="1" applyFont="1" applyFill="1" applyBorder="1" applyAlignment="1" applyProtection="1">
      <alignment horizontal="fill"/>
    </xf>
    <xf numFmtId="41" fontId="2" fillId="0" borderId="0" xfId="1" applyNumberFormat="1" applyFont="1" applyFill="1" applyProtection="1"/>
    <xf numFmtId="0" fontId="7" fillId="0" borderId="0" xfId="1" applyAlignment="1"/>
    <xf numFmtId="0" fontId="7" fillId="0" borderId="0" xfId="1" applyFill="1" applyAlignment="1" applyProtection="1"/>
    <xf numFmtId="39" fontId="2" fillId="0" borderId="0" xfId="1" applyNumberFormat="1" applyFont="1" applyFill="1" applyBorder="1" applyAlignment="1" applyProtection="1">
      <alignment horizontal="left"/>
    </xf>
    <xf numFmtId="44" fontId="2" fillId="0" borderId="1" xfId="1" applyNumberFormat="1" applyFont="1" applyFill="1" applyBorder="1" applyAlignment="1" applyProtection="1">
      <alignment horizontal="center"/>
    </xf>
    <xf numFmtId="43" fontId="2" fillId="0" borderId="0" xfId="1" applyNumberFormat="1" applyFont="1" applyFill="1" applyBorder="1" applyAlignment="1" applyProtection="1">
      <alignment horizontal="fill"/>
    </xf>
    <xf numFmtId="39" fontId="2" fillId="0" borderId="0" xfId="1" applyNumberFormat="1" applyFont="1" applyFill="1" applyAlignment="1" applyProtection="1">
      <alignment wrapText="1"/>
    </xf>
  </cellXfs>
  <cellStyles count="4">
    <cellStyle name="Comma 2" xfId="3"/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M23" sqref="M23"/>
    </sheetView>
  </sheetViews>
  <sheetFormatPr defaultColWidth="9.140625" defaultRowHeight="12.75" x14ac:dyDescent="0.2"/>
  <cols>
    <col min="1" max="1" width="41.85546875" style="1" customWidth="1"/>
    <col min="2" max="2" width="17" style="1" bestFit="1" customWidth="1"/>
    <col min="3" max="3" width="0.85546875" style="1" customWidth="1"/>
    <col min="4" max="4" width="17" style="1" bestFit="1" customWidth="1"/>
    <col min="5" max="5" width="0.7109375" style="1" customWidth="1"/>
    <col min="6" max="6" width="16.28515625" style="1" bestFit="1" customWidth="1"/>
    <col min="7" max="7" width="0.7109375" style="1" customWidth="1"/>
    <col min="8" max="8" width="7.7109375" style="1" customWidth="1"/>
    <col min="9" max="9" width="0.7109375" style="1" customWidth="1"/>
    <col min="10" max="10" width="7.7109375" style="1" customWidth="1"/>
    <col min="11" max="11" width="7.42578125" style="1" customWidth="1"/>
    <col min="12" max="12" width="9.140625" style="1"/>
    <col min="13" max="13" width="16.42578125" style="1" bestFit="1" customWidth="1"/>
    <col min="14" max="16384" width="9.140625" style="1"/>
  </cols>
  <sheetData>
    <row r="1" spans="1:13" ht="1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3" ht="1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ht="15" x14ac:dyDescent="0.25">
      <c r="A3" s="5" t="s">
        <v>40</v>
      </c>
      <c r="B3" s="5"/>
      <c r="C3" s="5"/>
      <c r="D3" s="5"/>
      <c r="E3" s="5"/>
      <c r="F3" s="5"/>
      <c r="G3" s="5"/>
      <c r="H3" s="5"/>
      <c r="I3" s="5"/>
      <c r="J3" s="6"/>
      <c r="K3" s="5"/>
    </row>
    <row r="4" spans="1:13" x14ac:dyDescent="0.2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x14ac:dyDescent="0.2">
      <c r="A5" s="9" t="s">
        <v>3</v>
      </c>
      <c r="B5" s="10"/>
      <c r="C5" s="10"/>
      <c r="D5" s="11"/>
      <c r="E5" s="10"/>
      <c r="F5" s="10"/>
      <c r="G5" s="10"/>
      <c r="H5" s="10"/>
      <c r="I5" s="10"/>
      <c r="J5" s="10"/>
      <c r="K5" s="10"/>
    </row>
    <row r="6" spans="1:13" x14ac:dyDescent="0.2">
      <c r="A6" s="12" t="s">
        <v>3</v>
      </c>
      <c r="B6" s="11"/>
      <c r="C6" s="11"/>
      <c r="D6" s="11"/>
      <c r="E6" s="11"/>
      <c r="F6" s="13" t="s">
        <v>41</v>
      </c>
      <c r="G6" s="13"/>
      <c r="H6" s="13"/>
      <c r="I6" s="14"/>
      <c r="J6" s="15" t="s">
        <v>4</v>
      </c>
      <c r="K6" s="15"/>
    </row>
    <row r="7" spans="1:13" x14ac:dyDescent="0.2">
      <c r="A7" s="16"/>
      <c r="B7" s="17" t="s">
        <v>5</v>
      </c>
      <c r="C7" s="11"/>
      <c r="D7" s="17" t="s">
        <v>5</v>
      </c>
      <c r="E7" s="11"/>
      <c r="F7" s="11"/>
      <c r="G7" s="11"/>
      <c r="H7" s="11"/>
      <c r="I7" s="11"/>
      <c r="J7" s="11"/>
      <c r="K7" s="11"/>
    </row>
    <row r="8" spans="1:13" ht="13.5" customHeight="1" x14ac:dyDescent="0.2">
      <c r="A8" s="18" t="s">
        <v>6</v>
      </c>
      <c r="B8" s="19">
        <v>2021</v>
      </c>
      <c r="C8" s="11"/>
      <c r="D8" s="19">
        <v>2020</v>
      </c>
      <c r="E8" s="11"/>
      <c r="F8" s="20" t="s">
        <v>7</v>
      </c>
      <c r="G8" s="11"/>
      <c r="H8" s="20" t="s">
        <v>8</v>
      </c>
      <c r="I8" s="21"/>
      <c r="J8" s="19">
        <v>2021</v>
      </c>
      <c r="K8" s="19">
        <v>2020</v>
      </c>
    </row>
    <row r="9" spans="1:13" ht="6.6" customHeight="1" x14ac:dyDescent="0.2">
      <c r="A9" s="22"/>
      <c r="B9" s="23"/>
      <c r="C9" s="22"/>
      <c r="D9" s="23"/>
      <c r="E9" s="22"/>
      <c r="F9" s="23"/>
      <c r="G9" s="22"/>
      <c r="H9" s="23"/>
      <c r="I9" s="23"/>
      <c r="J9" s="23"/>
      <c r="K9" s="23"/>
    </row>
    <row r="10" spans="1:13" x14ac:dyDescent="0.2">
      <c r="A10" s="24" t="s">
        <v>9</v>
      </c>
      <c r="B10" s="25">
        <v>137256208.38999999</v>
      </c>
      <c r="C10" s="25"/>
      <c r="D10" s="25">
        <v>122539562.92</v>
      </c>
      <c r="E10" s="25"/>
      <c r="F10" s="25">
        <f>B10-D10</f>
        <v>14716645.469999984</v>
      </c>
      <c r="G10" s="27"/>
      <c r="H10" s="26">
        <f>IF(D10=0,"n/a",IF(AND(F10/D10&lt;1,F10/D10&gt;-1),F10/D10,"n/a"))</f>
        <v>0.12009709451638693</v>
      </c>
      <c r="I10" s="28"/>
      <c r="J10" s="29">
        <f>IF(B50=0,"n/a",B10/B50)</f>
        <v>0.11329045065203693</v>
      </c>
      <c r="K10" s="30">
        <f>IF(D50=0,"n/a",D10/D50)</f>
        <v>0.10521405705868081</v>
      </c>
      <c r="M10" s="2"/>
    </row>
    <row r="11" spans="1:13" x14ac:dyDescent="0.2">
      <c r="A11" s="24" t="s">
        <v>10</v>
      </c>
      <c r="B11" s="31">
        <v>74692147.469999999</v>
      </c>
      <c r="C11" s="31"/>
      <c r="D11" s="31">
        <v>76816872.200000003</v>
      </c>
      <c r="E11" s="31"/>
      <c r="F11" s="31">
        <f>B11-D11</f>
        <v>-2124724.7300000042</v>
      </c>
      <c r="G11" s="31"/>
      <c r="H11" s="26">
        <f>IF(D11=0,"n/a",IF(AND(F11/D11&lt;1,F11/D11&gt;-1),F11/D11,"n/a"))</f>
        <v>-2.7659610045929522E-2</v>
      </c>
      <c r="I11" s="28"/>
      <c r="J11" s="32">
        <f>IF(B51=0,"n/a",B11/B51)</f>
        <v>0.10469441968180343</v>
      </c>
      <c r="K11" s="33">
        <f>IF(D51=0,"n/a",D11/D51)</f>
        <v>9.9515951552979931E-2</v>
      </c>
    </row>
    <row r="12" spans="1:13" x14ac:dyDescent="0.2">
      <c r="A12" s="24" t="s">
        <v>11</v>
      </c>
      <c r="B12" s="31">
        <v>8999686.6400000006</v>
      </c>
      <c r="C12" s="31"/>
      <c r="D12" s="31">
        <v>8282897.5300000003</v>
      </c>
      <c r="E12" s="31"/>
      <c r="F12" s="31">
        <f>B12-D12</f>
        <v>716789.11000000034</v>
      </c>
      <c r="G12" s="31"/>
      <c r="H12" s="26">
        <f>IF(D12=0,"n/a",IF(AND(F12/D12&lt;1,F12/D12&gt;-1),F12/D12,"n/a"))</f>
        <v>8.6538449546652824E-2</v>
      </c>
      <c r="I12" s="28"/>
      <c r="J12" s="32">
        <f>IF(B52=0,"n/a",B12/B52)</f>
        <v>0.10097323443939239</v>
      </c>
      <c r="K12" s="33">
        <f>IF(D52=0,"n/a",D12/D52)</f>
        <v>9.2756405398237124E-2</v>
      </c>
    </row>
    <row r="13" spans="1:13" x14ac:dyDescent="0.2">
      <c r="A13" s="24" t="s">
        <v>12</v>
      </c>
      <c r="B13" s="31">
        <v>1743850.86</v>
      </c>
      <c r="C13" s="31"/>
      <c r="D13" s="31">
        <v>1376230.48</v>
      </c>
      <c r="E13" s="31"/>
      <c r="F13" s="31">
        <f>B13-D13</f>
        <v>367620.38000000012</v>
      </c>
      <c r="G13" s="31"/>
      <c r="H13" s="26">
        <f>IF(D13=0,"n/a",IF(AND(F13/D13&lt;1,F13/D13&gt;-1),F13/D13,"n/a"))</f>
        <v>0.26712123103101171</v>
      </c>
      <c r="I13" s="28"/>
      <c r="J13" s="32">
        <f>IF(B53=0,"n/a",B13/B53)</f>
        <v>0.22560532744443412</v>
      </c>
      <c r="K13" s="33">
        <f>IF(D53=0,"n/a",D13/D53)</f>
        <v>0.23201622115211423</v>
      </c>
      <c r="L13" s="34"/>
    </row>
    <row r="14" spans="1:13" x14ac:dyDescent="0.2">
      <c r="A14" s="24" t="s">
        <v>13</v>
      </c>
      <c r="B14" s="31">
        <v>43779.41</v>
      </c>
      <c r="C14" s="35"/>
      <c r="D14" s="31">
        <v>31453.17</v>
      </c>
      <c r="E14" s="31"/>
      <c r="F14" s="31">
        <f>B14-D14</f>
        <v>12326.240000000005</v>
      </c>
      <c r="G14" s="35"/>
      <c r="H14" s="26">
        <f>IF(D14=0,"n/a",IF(AND(F14/D14&lt;1,F14/D14&gt;-1),F14/D14,"n/a"))</f>
        <v>0.39189181885323499</v>
      </c>
      <c r="I14" s="36"/>
      <c r="J14" s="32">
        <f>IF(B54=0,"n/a",B14/B54)</f>
        <v>4.6173019321633486E-2</v>
      </c>
      <c r="K14" s="33">
        <f>IF(D54=0,"n/a",D14/D54)</f>
        <v>4.7907469461114321E-2</v>
      </c>
    </row>
    <row r="15" spans="1:13" ht="8.4499999999999993" customHeight="1" x14ac:dyDescent="0.2">
      <c r="A15" s="22"/>
      <c r="B15" s="37"/>
      <c r="C15" s="31"/>
      <c r="D15" s="37"/>
      <c r="E15" s="31"/>
      <c r="F15" s="37"/>
      <c r="G15" s="31"/>
      <c r="H15" s="38" t="s">
        <v>3</v>
      </c>
      <c r="I15" s="28"/>
      <c r="J15" s="39"/>
      <c r="K15" s="39" t="s">
        <v>14</v>
      </c>
    </row>
    <row r="16" spans="1:13" x14ac:dyDescent="0.2">
      <c r="A16" s="40" t="s">
        <v>15</v>
      </c>
      <c r="B16" s="41">
        <f>SUM(B10:B15)</f>
        <v>222735672.77000001</v>
      </c>
      <c r="C16" s="31"/>
      <c r="D16" s="41">
        <f>SUM(D10:D15)</f>
        <v>209047016.29999998</v>
      </c>
      <c r="E16" s="31"/>
      <c r="F16" s="41">
        <f>SUM(F10:F15)</f>
        <v>13688656.46999998</v>
      </c>
      <c r="G16" s="42"/>
      <c r="H16" s="43">
        <f>IF(D16=0,"n/a",IF(AND(F16/D16&lt;1,F16/D16&gt;-1),F16/D16,"n/a"))</f>
        <v>6.5481233419546217E-2</v>
      </c>
      <c r="I16" s="28"/>
      <c r="J16" s="44">
        <f>IF(B56=0,"n/a",B16/B56)</f>
        <v>0.11011364608861582</v>
      </c>
      <c r="K16" s="44">
        <f>IF(D56=0,"n/a",D16/D56)</f>
        <v>0.10285420005067497</v>
      </c>
    </row>
    <row r="17" spans="1:13" x14ac:dyDescent="0.2">
      <c r="A17" s="24" t="s">
        <v>16</v>
      </c>
      <c r="B17" s="31">
        <v>1492768.11</v>
      </c>
      <c r="C17" s="31"/>
      <c r="D17" s="31">
        <v>1709492.35</v>
      </c>
      <c r="E17" s="31"/>
      <c r="F17" s="31">
        <f>B17-D17</f>
        <v>-216724.24</v>
      </c>
      <c r="G17" s="31"/>
      <c r="H17" s="26">
        <f>IF(D17=0,"n/a",IF(AND(F17/D17&lt;1,F17/D17&gt;-1),F17/D17,"n/a"))</f>
        <v>-0.12677695808349185</v>
      </c>
      <c r="I17" s="36"/>
      <c r="J17" s="33">
        <f>IF(B57=0,"n/a",B17/B57)</f>
        <v>7.9622961218458483E-3</v>
      </c>
      <c r="K17" s="33">
        <f>IF(D57=0,"n/a",D17/D57)</f>
        <v>1.020250411825698E-2</v>
      </c>
    </row>
    <row r="18" spans="1:13" ht="12.75" customHeight="1" x14ac:dyDescent="0.2">
      <c r="A18" s="24" t="s">
        <v>17</v>
      </c>
      <c r="B18" s="31">
        <v>3529514.8</v>
      </c>
      <c r="C18" s="35"/>
      <c r="D18" s="31">
        <v>6636072.9000000004</v>
      </c>
      <c r="E18" s="31"/>
      <c r="F18" s="31">
        <f>B18-D18</f>
        <v>-3106558.1000000006</v>
      </c>
      <c r="G18" s="35"/>
      <c r="H18" s="26">
        <f>IF(D18=0,"n/a",IF(AND(F18/D18&lt;1,F18/D18&gt;-1),F18/D18,"n/a"))</f>
        <v>-0.46813200319122478</v>
      </c>
      <c r="I18" s="28"/>
      <c r="J18" s="44">
        <f>IF(B58=0,"n/a",B18/B58)</f>
        <v>2.1059697958000698E-2</v>
      </c>
      <c r="K18" s="44">
        <f>IF(D58=0,"n/a",D18/D58)</f>
        <v>2.2095773256864418E-2</v>
      </c>
    </row>
    <row r="19" spans="1:13" ht="6" customHeight="1" x14ac:dyDescent="0.2">
      <c r="A19" s="22"/>
      <c r="B19" s="45"/>
      <c r="C19" s="46"/>
      <c r="D19" s="45"/>
      <c r="E19" s="46"/>
      <c r="F19" s="45"/>
      <c r="G19" s="46"/>
      <c r="H19" s="45" t="s">
        <v>3</v>
      </c>
      <c r="I19" s="47"/>
      <c r="J19" s="47"/>
      <c r="K19" s="47"/>
    </row>
    <row r="20" spans="1:13" x14ac:dyDescent="0.2">
      <c r="A20" s="48" t="s">
        <v>18</v>
      </c>
      <c r="B20" s="31">
        <f>SUM(B16:B18)</f>
        <v>227757955.68000004</v>
      </c>
      <c r="C20" s="31"/>
      <c r="D20" s="31">
        <f>SUM(D16:D18)</f>
        <v>217392581.54999998</v>
      </c>
      <c r="E20" s="31"/>
      <c r="F20" s="31">
        <f>SUM(F16:F18)</f>
        <v>10365374.12999998</v>
      </c>
      <c r="G20" s="31"/>
      <c r="H20" s="49">
        <f>IF(D20=0,"n/a",IF(AND(F20/D20&lt;1,F20/D20&gt;-1),F20/D20,"n/a"))</f>
        <v>4.7680440869211346E-2</v>
      </c>
      <c r="I20" s="28"/>
      <c r="J20" s="27"/>
      <c r="K20" s="27"/>
    </row>
    <row r="21" spans="1:13" ht="6.6" customHeight="1" x14ac:dyDescent="0.2">
      <c r="A21" s="50"/>
      <c r="B21" s="35"/>
      <c r="C21" s="35"/>
      <c r="D21" s="35"/>
      <c r="E21" s="35"/>
      <c r="F21" s="35"/>
      <c r="G21" s="35"/>
      <c r="H21" s="51" t="s">
        <v>3</v>
      </c>
      <c r="I21" s="36"/>
      <c r="J21" s="51"/>
      <c r="K21" s="51"/>
    </row>
    <row r="22" spans="1:13" x14ac:dyDescent="0.2">
      <c r="A22" s="24" t="s">
        <v>19</v>
      </c>
      <c r="B22" s="31">
        <v>3067457.68</v>
      </c>
      <c r="C22" s="31"/>
      <c r="D22" s="31">
        <v>-552764.79</v>
      </c>
      <c r="E22" s="31"/>
      <c r="F22" s="31">
        <f>B22-D22</f>
        <v>3620222.47</v>
      </c>
      <c r="G22" s="31"/>
      <c r="H22" s="26" t="str">
        <f>IF(D22=0,"n/a",IF(AND(F22/D22&lt;1,F22/D22&gt;-1),F22/D22,"n/a"))</f>
        <v>n/a</v>
      </c>
      <c r="I22" s="36"/>
      <c r="J22" s="51"/>
      <c r="K22" s="51"/>
    </row>
    <row r="23" spans="1:13" x14ac:dyDescent="0.2">
      <c r="A23" s="24" t="s">
        <v>20</v>
      </c>
      <c r="B23" s="31">
        <v>1420393.66</v>
      </c>
      <c r="C23" s="31"/>
      <c r="D23" s="31">
        <v>1590913.89</v>
      </c>
      <c r="E23" s="31"/>
      <c r="F23" s="31">
        <f>B23-D23</f>
        <v>-170520.22999999998</v>
      </c>
      <c r="G23" s="31"/>
      <c r="H23" s="26">
        <f>IF(D23=0,"n/a",IF(AND(F23/D23&lt;1,F23/D23&gt;-1),F23/D23,"n/a"))</f>
        <v>-0.1071838212437758</v>
      </c>
      <c r="I23" s="36"/>
      <c r="J23" s="51"/>
      <c r="K23" s="51"/>
    </row>
    <row r="24" spans="1:13" x14ac:dyDescent="0.2">
      <c r="A24" s="24" t="s">
        <v>21</v>
      </c>
      <c r="B24" s="31">
        <v>12507981.439999999</v>
      </c>
      <c r="C24" s="31"/>
      <c r="D24" s="31">
        <v>5036028.22</v>
      </c>
      <c r="E24" s="31"/>
      <c r="F24" s="31">
        <f>B24-D24</f>
        <v>7471953.2199999997</v>
      </c>
      <c r="G24" s="31"/>
      <c r="H24" s="26" t="str">
        <f>IF(D24=0,"n/a",IF(AND(F24/D24&lt;1,F24/D24&gt;-1),F24/D24,"n/a"))</f>
        <v>n/a</v>
      </c>
      <c r="I24" s="36"/>
      <c r="J24" s="51"/>
      <c r="K24" s="51"/>
    </row>
    <row r="25" spans="1:13" x14ac:dyDescent="0.2">
      <c r="A25" s="24" t="s">
        <v>22</v>
      </c>
      <c r="B25" s="41">
        <v>19418840.109999999</v>
      </c>
      <c r="C25" s="35"/>
      <c r="D25" s="41">
        <v>16018819.85</v>
      </c>
      <c r="E25" s="31"/>
      <c r="F25" s="41">
        <f>B25-D25</f>
        <v>3400020.26</v>
      </c>
      <c r="G25" s="35"/>
      <c r="H25" s="43">
        <f>IF(D25=0,"n/a",IF(AND(F25/D25&lt;1,F25/D25&gt;-1),F25/D25,"n/a"))</f>
        <v>0.21225160728678771</v>
      </c>
      <c r="I25" s="36"/>
      <c r="J25" s="51"/>
      <c r="K25" s="51"/>
    </row>
    <row r="26" spans="1:13" ht="12.75" customHeight="1" x14ac:dyDescent="0.2">
      <c r="A26" s="24" t="s">
        <v>23</v>
      </c>
      <c r="B26" s="41">
        <f>SUM(B22:B25)</f>
        <v>36414672.890000001</v>
      </c>
      <c r="C26" s="31"/>
      <c r="D26" s="41">
        <f>SUM(D22:D25)</f>
        <v>22092997.169999998</v>
      </c>
      <c r="E26" s="31"/>
      <c r="F26" s="41">
        <f>SUM(F22:F25)</f>
        <v>14321675.720000001</v>
      </c>
      <c r="G26" s="31"/>
      <c r="H26" s="43">
        <f>IF(D26=0,"n/a",IF(AND(F26/D26&lt;1,F26/D26&gt;-1),F26/D26,"n/a"))</f>
        <v>0.64824503483155071</v>
      </c>
      <c r="I26" s="28"/>
      <c r="J26" s="27"/>
      <c r="K26" s="27"/>
    </row>
    <row r="27" spans="1:13" ht="6.6" customHeight="1" x14ac:dyDescent="0.2">
      <c r="A27" s="50"/>
      <c r="B27" s="52"/>
      <c r="C27" s="52"/>
      <c r="D27" s="52"/>
      <c r="E27" s="52"/>
      <c r="F27" s="52"/>
      <c r="G27" s="35"/>
      <c r="H27" s="51" t="s">
        <v>3</v>
      </c>
      <c r="I27" s="36"/>
      <c r="J27" s="51"/>
      <c r="K27" s="51"/>
    </row>
    <row r="28" spans="1:13" ht="13.5" thickBot="1" x14ac:dyDescent="0.25">
      <c r="A28" s="40" t="s">
        <v>24</v>
      </c>
      <c r="B28" s="53">
        <f>+B26+B20</f>
        <v>264172628.57000005</v>
      </c>
      <c r="C28" s="25"/>
      <c r="D28" s="53">
        <f>+D26+D20</f>
        <v>239485578.71999997</v>
      </c>
      <c r="E28" s="25"/>
      <c r="F28" s="53">
        <f>+F26+F20</f>
        <v>24687049.849999979</v>
      </c>
      <c r="G28" s="31"/>
      <c r="H28" s="54">
        <f>IF(D28=0,"n/a",IF(AND(F28/D28&lt;1,F28/D28&gt;-1),F28/D28,"n/a"))</f>
        <v>0.10308365949192877</v>
      </c>
      <c r="I28" s="28"/>
      <c r="J28" s="27"/>
      <c r="K28" s="27"/>
    </row>
    <row r="29" spans="1:13" ht="4.1500000000000004" customHeight="1" thickTop="1" x14ac:dyDescent="0.2">
      <c r="A29" s="24"/>
      <c r="B29" s="52"/>
      <c r="C29" s="25"/>
      <c r="D29" s="52"/>
      <c r="E29" s="25"/>
      <c r="F29" s="52"/>
      <c r="G29" s="31"/>
      <c r="H29" s="55"/>
      <c r="I29" s="28"/>
      <c r="J29" s="27"/>
      <c r="K29" s="27"/>
    </row>
    <row r="30" spans="1:13" ht="12.75" customHeight="1" x14ac:dyDescent="0.2">
      <c r="A30" s="22"/>
      <c r="B30" s="56"/>
      <c r="C30" s="56"/>
      <c r="D30" s="56"/>
      <c r="E30" s="56"/>
      <c r="F30" s="56"/>
      <c r="G30" s="57"/>
      <c r="H30" s="31"/>
      <c r="I30" s="58"/>
      <c r="J30" s="47"/>
      <c r="K30" s="47"/>
    </row>
    <row r="31" spans="1:13" x14ac:dyDescent="0.2">
      <c r="A31" s="24" t="s">
        <v>35</v>
      </c>
      <c r="B31" s="25">
        <v>8379410.4299999997</v>
      </c>
      <c r="C31" s="25"/>
      <c r="D31" s="25">
        <v>8060252.5300000003</v>
      </c>
      <c r="E31" s="25"/>
      <c r="F31" s="25"/>
      <c r="G31" s="31"/>
      <c r="H31" s="31"/>
      <c r="I31" s="27"/>
      <c r="J31" s="27"/>
      <c r="K31" s="27"/>
    </row>
    <row r="32" spans="1:13" x14ac:dyDescent="0.2">
      <c r="A32" s="24" t="s">
        <v>25</v>
      </c>
      <c r="B32" s="31">
        <v>-9268114.2599999998</v>
      </c>
      <c r="C32" s="31"/>
      <c r="D32" s="31">
        <v>-8925884.5600000005</v>
      </c>
      <c r="E32" s="25"/>
      <c r="F32" s="25"/>
      <c r="G32" s="31"/>
      <c r="H32" s="31"/>
      <c r="I32" s="28"/>
      <c r="J32" s="27"/>
      <c r="K32" s="27"/>
      <c r="M32" s="59"/>
    </row>
    <row r="33" spans="1:13" x14ac:dyDescent="0.2">
      <c r="A33" s="24" t="s">
        <v>26</v>
      </c>
      <c r="B33" s="31">
        <v>9198705.3900000006</v>
      </c>
      <c r="C33" s="31"/>
      <c r="D33" s="31">
        <v>7646873.5700000003</v>
      </c>
      <c r="E33" s="61"/>
      <c r="F33" s="25"/>
      <c r="G33" s="60"/>
      <c r="H33" s="60"/>
      <c r="I33" s="22"/>
      <c r="J33" s="22"/>
      <c r="K33" s="22"/>
      <c r="M33" s="59"/>
    </row>
    <row r="34" spans="1:13" x14ac:dyDescent="0.2">
      <c r="A34" s="24" t="s">
        <v>36</v>
      </c>
      <c r="B34" s="31">
        <v>-2881953.08</v>
      </c>
      <c r="C34" s="31"/>
      <c r="D34" s="31">
        <v>-3705206.14</v>
      </c>
      <c r="E34" s="25"/>
      <c r="F34" s="25"/>
      <c r="G34" s="31"/>
      <c r="H34" s="31"/>
      <c r="I34" s="27"/>
      <c r="J34" s="27"/>
      <c r="K34" s="27"/>
      <c r="M34" s="3"/>
    </row>
    <row r="35" spans="1:13" x14ac:dyDescent="0.2">
      <c r="A35" s="24" t="s">
        <v>27</v>
      </c>
      <c r="B35" s="31">
        <v>2055903.14</v>
      </c>
      <c r="C35" s="31"/>
      <c r="D35" s="31">
        <v>2060327.2</v>
      </c>
      <c r="E35" s="25"/>
      <c r="F35" s="25"/>
      <c r="G35" s="31"/>
      <c r="H35" s="31"/>
      <c r="I35" s="27"/>
      <c r="J35" s="27"/>
      <c r="K35" s="27"/>
      <c r="M35" s="3"/>
    </row>
    <row r="36" spans="1:13" x14ac:dyDescent="0.2">
      <c r="A36" s="24" t="s">
        <v>28</v>
      </c>
      <c r="B36" s="31">
        <v>0</v>
      </c>
      <c r="C36" s="31"/>
      <c r="D36" s="31">
        <v>-103.47</v>
      </c>
      <c r="E36" s="25"/>
      <c r="F36" s="25"/>
      <c r="G36" s="31"/>
      <c r="H36" s="31"/>
      <c r="I36" s="27"/>
      <c r="J36" s="27"/>
      <c r="K36" s="27"/>
    </row>
    <row r="37" spans="1:13" x14ac:dyDescent="0.2">
      <c r="A37" s="24" t="s">
        <v>29</v>
      </c>
      <c r="B37" s="31">
        <v>0</v>
      </c>
      <c r="C37" s="31"/>
      <c r="D37" s="31">
        <v>-12.52</v>
      </c>
      <c r="E37" s="25"/>
      <c r="F37" s="25"/>
      <c r="G37" s="31"/>
      <c r="H37" s="31"/>
      <c r="I37" s="27"/>
      <c r="J37" s="27"/>
      <c r="K37" s="27"/>
      <c r="M37" s="3"/>
    </row>
    <row r="38" spans="1:13" x14ac:dyDescent="0.2">
      <c r="A38" s="24" t="s">
        <v>37</v>
      </c>
      <c r="B38" s="31">
        <v>-82820.06</v>
      </c>
      <c r="C38" s="31"/>
      <c r="D38" s="31">
        <v>-163500.66</v>
      </c>
      <c r="E38" s="25"/>
      <c r="F38" s="25"/>
      <c r="G38" s="31"/>
      <c r="H38" s="31"/>
      <c r="I38" s="27"/>
      <c r="J38" s="27"/>
      <c r="K38" s="27"/>
    </row>
    <row r="39" spans="1:13" x14ac:dyDescent="0.2">
      <c r="A39" s="24" t="s">
        <v>30</v>
      </c>
      <c r="B39" s="31">
        <v>5711433.6799999997</v>
      </c>
      <c r="C39" s="31"/>
      <c r="D39" s="31">
        <v>5768123.1399999997</v>
      </c>
      <c r="E39" s="25"/>
      <c r="F39" s="25"/>
      <c r="G39" s="31"/>
      <c r="H39" s="31"/>
      <c r="I39" s="27"/>
      <c r="J39" s="27"/>
      <c r="K39" s="27"/>
    </row>
    <row r="40" spans="1:13" x14ac:dyDescent="0.2">
      <c r="A40" s="24" t="s">
        <v>31</v>
      </c>
      <c r="B40" s="31">
        <v>0</v>
      </c>
      <c r="C40" s="31"/>
      <c r="D40" s="31">
        <v>57.03</v>
      </c>
      <c r="E40" s="25"/>
      <c r="F40" s="25"/>
      <c r="G40" s="31"/>
      <c r="H40" s="31"/>
      <c r="I40" s="27"/>
      <c r="J40" s="27"/>
      <c r="K40" s="27"/>
    </row>
    <row r="41" spans="1:13" x14ac:dyDescent="0.2">
      <c r="A41" s="24" t="s">
        <v>38</v>
      </c>
      <c r="B41" s="31">
        <v>-111099.63</v>
      </c>
      <c r="C41" s="31"/>
      <c r="D41" s="31">
        <v>-2278743.92</v>
      </c>
      <c r="E41" s="25"/>
      <c r="F41" s="25"/>
      <c r="G41" s="31"/>
      <c r="H41" s="31"/>
      <c r="I41" s="27"/>
      <c r="J41" s="27"/>
      <c r="K41" s="27"/>
    </row>
    <row r="42" spans="1:13" x14ac:dyDescent="0.2">
      <c r="A42" s="24" t="s">
        <v>42</v>
      </c>
      <c r="B42" s="31">
        <v>-5409177.5199999996</v>
      </c>
      <c r="C42" s="31"/>
      <c r="D42" s="31">
        <v>0</v>
      </c>
      <c r="E42" s="25"/>
      <c r="F42" s="25"/>
      <c r="G42" s="31"/>
      <c r="H42" s="31"/>
      <c r="I42" s="27"/>
      <c r="J42" s="27"/>
      <c r="K42" s="27"/>
    </row>
    <row r="43" spans="1:13" x14ac:dyDescent="0.2">
      <c r="A43" s="24" t="s">
        <v>43</v>
      </c>
      <c r="B43" s="31">
        <v>-1586838.87</v>
      </c>
      <c r="C43" s="31"/>
      <c r="D43" s="31">
        <v>0</v>
      </c>
      <c r="E43" s="25"/>
      <c r="F43" s="25"/>
      <c r="G43" s="31"/>
      <c r="H43" s="31"/>
      <c r="I43" s="27"/>
      <c r="J43" s="27"/>
      <c r="K43" s="27"/>
    </row>
    <row r="44" spans="1:13" x14ac:dyDescent="0.2">
      <c r="A44" s="24"/>
      <c r="B44" s="31"/>
      <c r="C44" s="62"/>
      <c r="D44" s="31"/>
      <c r="E44" s="63"/>
      <c r="F44" s="63"/>
      <c r="G44" s="64"/>
      <c r="H44" s="64"/>
      <c r="I44" s="11"/>
      <c r="J44" s="11"/>
      <c r="K44" s="11"/>
    </row>
    <row r="45" spans="1:13" x14ac:dyDescent="0.2">
      <c r="A45" s="24"/>
      <c r="B45" s="25"/>
      <c r="C45" s="62"/>
      <c r="D45" s="25"/>
      <c r="E45" s="63"/>
      <c r="F45" s="63"/>
      <c r="G45" s="64"/>
      <c r="H45" s="64"/>
      <c r="I45" s="11"/>
      <c r="J45" s="11"/>
      <c r="K45" s="11"/>
    </row>
    <row r="46" spans="1:13" ht="12.75" customHeight="1" x14ac:dyDescent="0.2">
      <c r="A46" s="16"/>
      <c r="B46" s="63"/>
      <c r="C46" s="63"/>
      <c r="D46" s="63"/>
      <c r="E46" s="63"/>
      <c r="F46" s="65" t="s">
        <v>41</v>
      </c>
      <c r="G46" s="13"/>
      <c r="H46" s="13"/>
      <c r="I46" s="11"/>
      <c r="J46" s="11"/>
      <c r="K46" s="11"/>
    </row>
    <row r="47" spans="1:13" x14ac:dyDescent="0.2">
      <c r="A47" s="11"/>
      <c r="B47" s="66" t="s">
        <v>5</v>
      </c>
      <c r="C47" s="63"/>
      <c r="D47" s="66" t="s">
        <v>5</v>
      </c>
      <c r="E47" s="63"/>
      <c r="F47" s="63"/>
      <c r="G47" s="11"/>
      <c r="H47" s="11"/>
      <c r="I47" s="67"/>
      <c r="J47" s="11"/>
      <c r="K47" s="11"/>
    </row>
    <row r="48" spans="1:13" x14ac:dyDescent="0.2">
      <c r="A48" s="18" t="s">
        <v>32</v>
      </c>
      <c r="B48" s="19">
        <v>2021</v>
      </c>
      <c r="C48" s="63"/>
      <c r="D48" s="19">
        <v>2020</v>
      </c>
      <c r="E48" s="64"/>
      <c r="F48" s="68" t="s">
        <v>7</v>
      </c>
      <c r="G48" s="11"/>
      <c r="H48" s="20" t="s">
        <v>8</v>
      </c>
      <c r="I48" s="17"/>
      <c r="J48" s="11"/>
      <c r="K48" s="11"/>
    </row>
    <row r="49" spans="1:11" ht="6" customHeight="1" x14ac:dyDescent="0.2">
      <c r="A49" s="22"/>
      <c r="B49" s="69"/>
      <c r="C49" s="61"/>
      <c r="D49" s="70"/>
      <c r="E49" s="60"/>
      <c r="F49" s="70"/>
      <c r="G49" s="60"/>
      <c r="H49" s="70"/>
      <c r="I49" s="23"/>
      <c r="J49" s="22"/>
      <c r="K49" s="22"/>
    </row>
    <row r="50" spans="1:11" ht="12.75" customHeight="1" x14ac:dyDescent="0.2">
      <c r="A50" s="24" t="s">
        <v>9</v>
      </c>
      <c r="B50" s="71">
        <v>1211542611.05</v>
      </c>
      <c r="C50" s="71"/>
      <c r="D50" s="71">
        <v>1164669116.9000001</v>
      </c>
      <c r="E50" s="71"/>
      <c r="F50" s="71">
        <f>+B50-D50</f>
        <v>46873494.149999857</v>
      </c>
      <c r="G50" s="42"/>
      <c r="H50" s="49">
        <f>IF(D50=0,"n/a",IF(AND(F50/D50&lt;1,F50/D50&gt;-1),F50/D50,"n/a"))</f>
        <v>4.0246189642911663E-2</v>
      </c>
      <c r="I50" s="72"/>
      <c r="J50" s="22"/>
      <c r="K50" s="22"/>
    </row>
    <row r="51" spans="1:11" x14ac:dyDescent="0.2">
      <c r="A51" s="24" t="s">
        <v>10</v>
      </c>
      <c r="B51" s="71">
        <v>713430072.94000006</v>
      </c>
      <c r="C51" s="71"/>
      <c r="D51" s="71">
        <v>771905116.73000002</v>
      </c>
      <c r="E51" s="71"/>
      <c r="F51" s="71">
        <f>+B51-D51</f>
        <v>-58475043.789999962</v>
      </c>
      <c r="G51" s="42"/>
      <c r="H51" s="49">
        <f>IF(D51=0,"n/a",IF(AND(F51/D51&lt;1,F51/D51&gt;-1),F51/D51,"n/a"))</f>
        <v>-7.5754186003735985E-2</v>
      </c>
      <c r="I51" s="72"/>
      <c r="J51" s="22"/>
      <c r="K51" s="22"/>
    </row>
    <row r="52" spans="1:11" ht="12.75" customHeight="1" x14ac:dyDescent="0.2">
      <c r="A52" s="24" t="s">
        <v>11</v>
      </c>
      <c r="B52" s="71">
        <v>89129428.109999999</v>
      </c>
      <c r="C52" s="71"/>
      <c r="D52" s="71">
        <v>89297310.459999993</v>
      </c>
      <c r="E52" s="71"/>
      <c r="F52" s="71">
        <f>+B52-D52</f>
        <v>-167882.34999999404</v>
      </c>
      <c r="G52" s="42"/>
      <c r="H52" s="49">
        <f>IF(D52=0,"n/a",IF(AND(F52/D52&lt;1,F52/D52&gt;-1),F52/D52,"n/a"))</f>
        <v>-1.8800381459998796E-3</v>
      </c>
      <c r="I52" s="72"/>
      <c r="J52" s="22"/>
      <c r="K52" s="22"/>
    </row>
    <row r="53" spans="1:11" x14ac:dyDescent="0.2">
      <c r="A53" s="24" t="s">
        <v>12</v>
      </c>
      <c r="B53" s="71">
        <v>7729652.8399999999</v>
      </c>
      <c r="C53" s="71"/>
      <c r="D53" s="71">
        <v>5931613.2000000002</v>
      </c>
      <c r="E53" s="71"/>
      <c r="F53" s="71">
        <f>+B53-D53</f>
        <v>1798039.6399999997</v>
      </c>
      <c r="G53" s="42"/>
      <c r="H53" s="49">
        <f>IF(D53=0,"n/a",IF(AND(F53/D53&lt;1,F53/D53&gt;-1),F53/D53,"n/a"))</f>
        <v>0.30312826871448723</v>
      </c>
      <c r="I53" s="72"/>
      <c r="J53" s="73"/>
      <c r="K53" s="22"/>
    </row>
    <row r="54" spans="1:11" x14ac:dyDescent="0.2">
      <c r="A54" s="24" t="s">
        <v>13</v>
      </c>
      <c r="B54" s="71">
        <v>948160</v>
      </c>
      <c r="C54" s="74"/>
      <c r="D54" s="71">
        <v>656540</v>
      </c>
      <c r="E54" s="74"/>
      <c r="F54" s="71">
        <f>+B54-D54</f>
        <v>291620</v>
      </c>
      <c r="G54" s="75"/>
      <c r="H54" s="49">
        <f>IF(D54=0,"n/a",IF(AND(F54/D54&lt;1,F54/D54&gt;-1),F54/D54,"n/a"))</f>
        <v>0.44417704938008346</v>
      </c>
      <c r="I54" s="72"/>
      <c r="J54" s="22"/>
      <c r="K54" s="22"/>
    </row>
    <row r="55" spans="1:11" ht="6" customHeight="1" x14ac:dyDescent="0.2">
      <c r="A55" s="22"/>
      <c r="B55" s="76"/>
      <c r="C55" s="77"/>
      <c r="D55" s="76"/>
      <c r="E55" s="77"/>
      <c r="F55" s="76"/>
      <c r="G55" s="78"/>
      <c r="H55" s="79"/>
      <c r="I55" s="11"/>
      <c r="J55" s="11"/>
      <c r="K55" s="11"/>
    </row>
    <row r="56" spans="1:11" ht="12.75" customHeight="1" x14ac:dyDescent="0.2">
      <c r="A56" s="40" t="s">
        <v>15</v>
      </c>
      <c r="B56" s="80">
        <f>SUM(B50:B55)</f>
        <v>2022779924.9399998</v>
      </c>
      <c r="C56" s="71"/>
      <c r="D56" s="80">
        <f>SUM(D50:D55)</f>
        <v>2032459697.2900002</v>
      </c>
      <c r="E56" s="71"/>
      <c r="F56" s="80">
        <f>SUM(F50:F55)</f>
        <v>-9679772.3500000983</v>
      </c>
      <c r="G56" s="42"/>
      <c r="H56" s="43">
        <f>IF(D56=0,"n/a",IF(AND(F56/D56&lt;1,F56/D56&gt;-1),F56/D56,"n/a"))</f>
        <v>-4.762590059181354E-3</v>
      </c>
      <c r="I56" s="72"/>
      <c r="J56" s="22"/>
      <c r="K56" s="22"/>
    </row>
    <row r="57" spans="1:11" ht="12.75" customHeight="1" x14ac:dyDescent="0.2">
      <c r="A57" s="24" t="s">
        <v>16</v>
      </c>
      <c r="B57" s="71">
        <v>187479602.25999999</v>
      </c>
      <c r="C57" s="74"/>
      <c r="D57" s="71">
        <v>167556153.88</v>
      </c>
      <c r="E57" s="74"/>
      <c r="F57" s="71">
        <f>+B57-D57</f>
        <v>19923448.379999995</v>
      </c>
      <c r="G57" s="75"/>
      <c r="H57" s="49">
        <f>IF(D57=0,"n/a",IF(AND(F57/D57&lt;1,F57/D57&gt;-1),F57/D57,"n/a"))</f>
        <v>0.11890609755979913</v>
      </c>
      <c r="I57" s="72"/>
      <c r="J57" s="22"/>
      <c r="K57" s="22"/>
    </row>
    <row r="58" spans="1:11" x14ac:dyDescent="0.2">
      <c r="A58" s="24" t="s">
        <v>17</v>
      </c>
      <c r="B58" s="71">
        <v>167595699</v>
      </c>
      <c r="C58" s="74"/>
      <c r="D58" s="71">
        <v>300332232</v>
      </c>
      <c r="E58" s="74"/>
      <c r="F58" s="71">
        <f>+B58-D58</f>
        <v>-132736533</v>
      </c>
      <c r="G58" s="75"/>
      <c r="H58" s="49">
        <f>IF(D58=0,"n/a",IF(AND(F58/D58&lt;1,F58/D58&gt;-1),F58/D58,"n/a"))</f>
        <v>-0.44196565954998795</v>
      </c>
      <c r="I58" s="72"/>
      <c r="J58" s="22"/>
      <c r="K58" s="22"/>
    </row>
    <row r="59" spans="1:11" ht="6" customHeight="1" x14ac:dyDescent="0.2">
      <c r="A59" s="11"/>
      <c r="B59" s="81"/>
      <c r="C59" s="71"/>
      <c r="D59" s="81"/>
      <c r="E59" s="71"/>
      <c r="F59" s="81"/>
      <c r="G59" s="42"/>
      <c r="H59" s="82"/>
      <c r="I59" s="11"/>
      <c r="J59" s="11"/>
      <c r="K59" s="11"/>
    </row>
    <row r="60" spans="1:11" ht="13.5" thickBot="1" x14ac:dyDescent="0.25">
      <c r="A60" s="40" t="s">
        <v>33</v>
      </c>
      <c r="B60" s="83">
        <f>SUM(B56:B58)</f>
        <v>2377855226.1999998</v>
      </c>
      <c r="C60" s="71"/>
      <c r="D60" s="83">
        <f>SUM(D56:D58)</f>
        <v>2500348083.1700001</v>
      </c>
      <c r="E60" s="71"/>
      <c r="F60" s="83">
        <f>SUM(F56:F58)</f>
        <v>-122492856.9700001</v>
      </c>
      <c r="G60" s="42"/>
      <c r="H60" s="54">
        <f>IF(D60=0,"n/a",IF(AND(F60/D60&lt;1,F60/D60&gt;-1),F60/D60,"n/a"))</f>
        <v>-4.8990321705408624E-2</v>
      </c>
      <c r="I60" s="72"/>
      <c r="J60" s="22"/>
      <c r="K60" s="22"/>
    </row>
    <row r="61" spans="1:11" ht="12.75" customHeight="1" thickTop="1" x14ac:dyDescent="0.2">
      <c r="A61" s="11"/>
      <c r="B61" s="84"/>
      <c r="C61" s="85"/>
      <c r="D61" s="84"/>
      <c r="E61" s="85"/>
      <c r="F61" s="84"/>
      <c r="G61" s="85"/>
      <c r="H61" s="84"/>
      <c r="I61" s="67"/>
      <c r="J61" s="11"/>
      <c r="K61" s="11"/>
    </row>
    <row r="62" spans="1:11" s="87" customFormat="1" x14ac:dyDescent="0.2">
      <c r="A62" s="10"/>
      <c r="B62" s="86"/>
      <c r="C62" s="86"/>
      <c r="D62" s="86"/>
      <c r="E62" s="86"/>
      <c r="F62" s="86"/>
      <c r="G62" s="86"/>
      <c r="H62" s="86"/>
      <c r="I62" s="86"/>
      <c r="J62" s="86"/>
      <c r="K62" s="86"/>
    </row>
    <row r="63" spans="1:11" s="87" customFormat="1" ht="12.75" customHeight="1" x14ac:dyDescent="0.2">
      <c r="A63" s="10" t="s">
        <v>34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K1" sqref="K1:K1048576"/>
    </sheetView>
  </sheetViews>
  <sheetFormatPr defaultColWidth="9.140625" defaultRowHeight="12.75" x14ac:dyDescent="0.2"/>
  <cols>
    <col min="1" max="1" width="41.85546875" style="1" customWidth="1"/>
    <col min="2" max="2" width="17" style="1" bestFit="1" customWidth="1"/>
    <col min="3" max="3" width="0.85546875" style="1" customWidth="1"/>
    <col min="4" max="4" width="17" style="1" bestFit="1" customWidth="1"/>
    <col min="5" max="5" width="0.7109375" style="1" customWidth="1"/>
    <col min="6" max="6" width="16.28515625" style="1" bestFit="1" customWidth="1"/>
    <col min="7" max="7" width="0.7109375" style="1" customWidth="1"/>
    <col min="8" max="8" width="7.7109375" style="1" customWidth="1"/>
    <col min="9" max="9" width="0.7109375" style="1" customWidth="1"/>
    <col min="10" max="10" width="7.7109375" style="1" customWidth="1"/>
    <col min="11" max="11" width="7.42578125" style="1" customWidth="1"/>
    <col min="12" max="12" width="9.140625" style="1"/>
    <col min="13" max="13" width="16.42578125" style="1" bestFit="1" customWidth="1"/>
    <col min="14" max="16384" width="9.140625" style="1"/>
  </cols>
  <sheetData>
    <row r="1" spans="1:13" ht="1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3" ht="1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ht="15" x14ac:dyDescent="0.25">
      <c r="A3" s="5" t="s">
        <v>44</v>
      </c>
      <c r="B3" s="5"/>
      <c r="C3" s="5"/>
      <c r="D3" s="5"/>
      <c r="E3" s="5"/>
      <c r="F3" s="5"/>
      <c r="G3" s="5"/>
      <c r="H3" s="5"/>
      <c r="I3" s="5"/>
      <c r="J3" s="6"/>
      <c r="K3" s="5"/>
    </row>
    <row r="4" spans="1:13" x14ac:dyDescent="0.2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x14ac:dyDescent="0.2">
      <c r="A5" s="9" t="s">
        <v>3</v>
      </c>
      <c r="B5" s="10"/>
      <c r="C5" s="10"/>
      <c r="D5" s="11"/>
      <c r="E5" s="10"/>
      <c r="F5" s="10"/>
      <c r="G5" s="10"/>
      <c r="H5" s="10"/>
      <c r="I5" s="10"/>
      <c r="J5" s="10"/>
      <c r="K5" s="10"/>
    </row>
    <row r="6" spans="1:13" x14ac:dyDescent="0.2">
      <c r="A6" s="12" t="s">
        <v>3</v>
      </c>
      <c r="B6" s="11"/>
      <c r="C6" s="11"/>
      <c r="D6" s="11"/>
      <c r="E6" s="11"/>
      <c r="F6" s="13" t="s">
        <v>41</v>
      </c>
      <c r="G6" s="13"/>
      <c r="H6" s="13"/>
      <c r="I6" s="14"/>
      <c r="J6" s="15" t="s">
        <v>4</v>
      </c>
      <c r="K6" s="15"/>
    </row>
    <row r="7" spans="1:13" x14ac:dyDescent="0.2">
      <c r="A7" s="16"/>
      <c r="B7" s="17" t="s">
        <v>5</v>
      </c>
      <c r="C7" s="11"/>
      <c r="D7" s="17" t="s">
        <v>5</v>
      </c>
      <c r="E7" s="11"/>
      <c r="F7" s="11"/>
      <c r="G7" s="11"/>
      <c r="H7" s="11"/>
      <c r="I7" s="11"/>
      <c r="J7" s="11"/>
      <c r="K7" s="11"/>
    </row>
    <row r="8" spans="1:13" ht="13.5" customHeight="1" x14ac:dyDescent="0.2">
      <c r="A8" s="18" t="s">
        <v>6</v>
      </c>
      <c r="B8" s="19">
        <v>2021</v>
      </c>
      <c r="C8" s="11"/>
      <c r="D8" s="19">
        <v>2020</v>
      </c>
      <c r="E8" s="11"/>
      <c r="F8" s="20" t="s">
        <v>7</v>
      </c>
      <c r="G8" s="11"/>
      <c r="H8" s="20" t="s">
        <v>8</v>
      </c>
      <c r="I8" s="21"/>
      <c r="J8" s="19">
        <v>2021</v>
      </c>
      <c r="K8" s="19">
        <v>2020</v>
      </c>
    </row>
    <row r="9" spans="1:13" ht="6.6" customHeight="1" x14ac:dyDescent="0.2">
      <c r="A9" s="22"/>
      <c r="B9" s="23"/>
      <c r="C9" s="22"/>
      <c r="D9" s="23"/>
      <c r="E9" s="22"/>
      <c r="F9" s="23"/>
      <c r="G9" s="22"/>
      <c r="H9" s="23"/>
      <c r="I9" s="23"/>
      <c r="J9" s="23"/>
      <c r="K9" s="23"/>
    </row>
    <row r="10" spans="1:13" x14ac:dyDescent="0.2">
      <c r="A10" s="24" t="s">
        <v>9</v>
      </c>
      <c r="B10" s="25">
        <v>134539301.66</v>
      </c>
      <c r="C10" s="25"/>
      <c r="D10" s="25">
        <v>116001219.59999999</v>
      </c>
      <c r="E10" s="25"/>
      <c r="F10" s="25">
        <f>B10-D10</f>
        <v>18538082.060000002</v>
      </c>
      <c r="G10" s="27"/>
      <c r="H10" s="26">
        <f>IF(D10=0,"n/a",IF(AND(F10/D10&lt;1,F10/D10&gt;-1),F10/D10,"n/a"))</f>
        <v>0.15980937203870574</v>
      </c>
      <c r="I10" s="28"/>
      <c r="J10" s="29">
        <f>IF(B50=0,"n/a",B10/B50)</f>
        <v>0.11350963229144057</v>
      </c>
      <c r="K10" s="30">
        <f>IF(D50=0,"n/a",D10/D50)</f>
        <v>0.10547841548608107</v>
      </c>
      <c r="M10" s="2"/>
    </row>
    <row r="11" spans="1:13" x14ac:dyDescent="0.2">
      <c r="A11" s="24" t="s">
        <v>10</v>
      </c>
      <c r="B11" s="31">
        <v>80218222.670000002</v>
      </c>
      <c r="C11" s="31"/>
      <c r="D11" s="31">
        <v>72150162.549999997</v>
      </c>
      <c r="E11" s="31"/>
      <c r="F11" s="31">
        <f>B11-D11</f>
        <v>8068060.1200000048</v>
      </c>
      <c r="G11" s="31"/>
      <c r="H11" s="26">
        <f>IF(D11=0,"n/a",IF(AND(F11/D11&lt;1,F11/D11&gt;-1),F11/D11,"n/a"))</f>
        <v>0.11182317315513803</v>
      </c>
      <c r="I11" s="28"/>
      <c r="J11" s="32">
        <f>IF(B51=0,"n/a",B11/B51)</f>
        <v>0.1072859558839577</v>
      </c>
      <c r="K11" s="33">
        <f>IF(D51=0,"n/a",D11/D51)</f>
        <v>9.8743161363240101E-2</v>
      </c>
    </row>
    <row r="12" spans="1:13" x14ac:dyDescent="0.2">
      <c r="A12" s="24" t="s">
        <v>11</v>
      </c>
      <c r="B12" s="31">
        <v>9587044.6300000008</v>
      </c>
      <c r="C12" s="31"/>
      <c r="D12" s="31">
        <v>9961562.3200000003</v>
      </c>
      <c r="E12" s="31"/>
      <c r="F12" s="31">
        <f>B12-D12</f>
        <v>-374517.68999999948</v>
      </c>
      <c r="G12" s="31"/>
      <c r="H12" s="26">
        <f>IF(D12=0,"n/a",IF(AND(F12/D12&lt;1,F12/D12&gt;-1),F12/D12,"n/a"))</f>
        <v>-3.7596280379441474E-2</v>
      </c>
      <c r="I12" s="28"/>
      <c r="J12" s="32">
        <f>IF(B52=0,"n/a",B12/B52)</f>
        <v>0.10168709448300013</v>
      </c>
      <c r="K12" s="33">
        <f>IF(D52=0,"n/a",D12/D52)</f>
        <v>9.0610909077007681E-2</v>
      </c>
    </row>
    <row r="13" spans="1:13" x14ac:dyDescent="0.2">
      <c r="A13" s="24" t="s">
        <v>12</v>
      </c>
      <c r="B13" s="31">
        <v>1319998.53</v>
      </c>
      <c r="C13" s="31"/>
      <c r="D13" s="31">
        <v>1309480.42</v>
      </c>
      <c r="E13" s="31"/>
      <c r="F13" s="31">
        <f>B13-D13</f>
        <v>10518.110000000102</v>
      </c>
      <c r="G13" s="31"/>
      <c r="H13" s="26">
        <f>IF(D13=0,"n/a",IF(AND(F13/D13&lt;1,F13/D13&gt;-1),F13/D13,"n/a"))</f>
        <v>8.0322774127467318E-3</v>
      </c>
      <c r="I13" s="28"/>
      <c r="J13" s="32">
        <f>IF(B53=0,"n/a",B13/B53)</f>
        <v>0.26376873901383247</v>
      </c>
      <c r="K13" s="33">
        <f>IF(D53=0,"n/a",D13/D53)</f>
        <v>0.25837578421823981</v>
      </c>
      <c r="L13" s="34"/>
    </row>
    <row r="14" spans="1:13" x14ac:dyDescent="0.2">
      <c r="A14" s="24" t="s">
        <v>13</v>
      </c>
      <c r="B14" s="31">
        <v>40850.85</v>
      </c>
      <c r="C14" s="35"/>
      <c r="D14" s="31">
        <v>25347.53</v>
      </c>
      <c r="E14" s="31"/>
      <c r="F14" s="31">
        <f>B14-D14</f>
        <v>15503.32</v>
      </c>
      <c r="G14" s="35"/>
      <c r="H14" s="26">
        <f>IF(D14=0,"n/a",IF(AND(F14/D14&lt;1,F14/D14&gt;-1),F14/D14,"n/a"))</f>
        <v>0.61163040343575881</v>
      </c>
      <c r="I14" s="36"/>
      <c r="J14" s="32">
        <f>IF(B54=0,"n/a",B14/B54)</f>
        <v>4.7745266479663394E-2</v>
      </c>
      <c r="K14" s="33">
        <f>IF(D54=0,"n/a",D14/D54)</f>
        <v>4.5986084905660377E-2</v>
      </c>
    </row>
    <row r="15" spans="1:13" ht="8.4499999999999993" customHeight="1" x14ac:dyDescent="0.2">
      <c r="A15" s="22"/>
      <c r="B15" s="37"/>
      <c r="C15" s="31"/>
      <c r="D15" s="37"/>
      <c r="E15" s="31"/>
      <c r="F15" s="37"/>
      <c r="G15" s="31"/>
      <c r="H15" s="38" t="s">
        <v>3</v>
      </c>
      <c r="I15" s="28"/>
      <c r="J15" s="39"/>
      <c r="K15" s="39" t="s">
        <v>14</v>
      </c>
    </row>
    <row r="16" spans="1:13" x14ac:dyDescent="0.2">
      <c r="A16" s="40" t="s">
        <v>15</v>
      </c>
      <c r="B16" s="41">
        <f>SUM(B10:B15)</f>
        <v>225705418.33999997</v>
      </c>
      <c r="C16" s="31"/>
      <c r="D16" s="41">
        <f>SUM(D10:D15)</f>
        <v>199447772.41999996</v>
      </c>
      <c r="E16" s="31"/>
      <c r="F16" s="41">
        <f>SUM(F10:F15)</f>
        <v>26257645.920000009</v>
      </c>
      <c r="G16" s="42"/>
      <c r="H16" s="43">
        <f>IF(D16=0,"n/a",IF(AND(F16/D16&lt;1,F16/D16&gt;-1),F16/D16,"n/a"))</f>
        <v>0.1316517382039559</v>
      </c>
      <c r="I16" s="28"/>
      <c r="J16" s="44">
        <f>IF(B56=0,"n/a",B16/B56)</f>
        <v>0.11101473108954245</v>
      </c>
      <c r="K16" s="44">
        <f>IF(D56=0,"n/a",D16/D56)</f>
        <v>0.10249088944150046</v>
      </c>
    </row>
    <row r="17" spans="1:13" x14ac:dyDescent="0.2">
      <c r="A17" s="24" t="s">
        <v>16</v>
      </c>
      <c r="B17" s="31">
        <v>1930008.28</v>
      </c>
      <c r="C17" s="31"/>
      <c r="D17" s="31">
        <v>2712822.47</v>
      </c>
      <c r="E17" s="31"/>
      <c r="F17" s="31">
        <f>B17-D17</f>
        <v>-782814.19000000018</v>
      </c>
      <c r="G17" s="31"/>
      <c r="H17" s="26">
        <f>IF(D17=0,"n/a",IF(AND(F17/D17&lt;1,F17/D17&gt;-1),F17/D17,"n/a"))</f>
        <v>-0.2885607881300099</v>
      </c>
      <c r="I17" s="36"/>
      <c r="J17" s="33">
        <f>IF(B57=0,"n/a",B17/B57)</f>
        <v>1.1184869699299854E-2</v>
      </c>
      <c r="K17" s="33">
        <f>IF(D57=0,"n/a",D17/D57)</f>
        <v>1.0870481113485665E-2</v>
      </c>
    </row>
    <row r="18" spans="1:13" ht="12.75" customHeight="1" x14ac:dyDescent="0.2">
      <c r="A18" s="24" t="s">
        <v>17</v>
      </c>
      <c r="B18" s="31">
        <v>10161493.67</v>
      </c>
      <c r="C18" s="35"/>
      <c r="D18" s="31">
        <v>4565988.53</v>
      </c>
      <c r="E18" s="31"/>
      <c r="F18" s="31">
        <f>B18-D18</f>
        <v>5595505.1399999997</v>
      </c>
      <c r="G18" s="35"/>
      <c r="H18" s="26" t="str">
        <f>IF(D18=0,"n/a",IF(AND(F18/D18&lt;1,F18/D18&gt;-1),F18/D18,"n/a"))</f>
        <v>n/a</v>
      </c>
      <c r="I18" s="28"/>
      <c r="J18" s="44">
        <f>IF(B58=0,"n/a",B18/B58)</f>
        <v>4.6234969496412669E-2</v>
      </c>
      <c r="K18" s="44">
        <f>IF(D58=0,"n/a",D18/D58)</f>
        <v>1.9059159587961807E-2</v>
      </c>
    </row>
    <row r="19" spans="1:13" ht="6" customHeight="1" x14ac:dyDescent="0.2">
      <c r="A19" s="22"/>
      <c r="B19" s="45"/>
      <c r="C19" s="46"/>
      <c r="D19" s="45"/>
      <c r="E19" s="46"/>
      <c r="F19" s="45"/>
      <c r="G19" s="46"/>
      <c r="H19" s="45" t="s">
        <v>3</v>
      </c>
      <c r="I19" s="47"/>
      <c r="J19" s="47"/>
      <c r="K19" s="47"/>
    </row>
    <row r="20" spans="1:13" x14ac:dyDescent="0.2">
      <c r="A20" s="48" t="s">
        <v>18</v>
      </c>
      <c r="B20" s="31">
        <f>SUM(B16:B18)</f>
        <v>237796920.28999996</v>
      </c>
      <c r="C20" s="31"/>
      <c r="D20" s="31">
        <f>SUM(D16:D18)</f>
        <v>206726583.41999996</v>
      </c>
      <c r="E20" s="31"/>
      <c r="F20" s="31">
        <f>SUM(F16:F18)</f>
        <v>31070336.870000008</v>
      </c>
      <c r="G20" s="31"/>
      <c r="H20" s="49">
        <f>IF(D20=0,"n/a",IF(AND(F20/D20&lt;1,F20/D20&gt;-1),F20/D20,"n/a"))</f>
        <v>0.15029676568917782</v>
      </c>
      <c r="I20" s="28"/>
      <c r="J20" s="27"/>
      <c r="K20" s="27"/>
    </row>
    <row r="21" spans="1:13" ht="6.6" customHeight="1" x14ac:dyDescent="0.2">
      <c r="A21" s="50"/>
      <c r="B21" s="35"/>
      <c r="C21" s="35"/>
      <c r="D21" s="35"/>
      <c r="E21" s="35"/>
      <c r="F21" s="35"/>
      <c r="G21" s="35"/>
      <c r="H21" s="51" t="s">
        <v>3</v>
      </c>
      <c r="I21" s="36"/>
      <c r="J21" s="51"/>
      <c r="K21" s="51"/>
    </row>
    <row r="22" spans="1:13" x14ac:dyDescent="0.2">
      <c r="A22" s="24" t="s">
        <v>19</v>
      </c>
      <c r="B22" s="31">
        <v>3950358</v>
      </c>
      <c r="C22" s="31"/>
      <c r="D22" s="31">
        <v>-1162924.5</v>
      </c>
      <c r="E22" s="31"/>
      <c r="F22" s="31">
        <f>B22-D22</f>
        <v>5113282.5</v>
      </c>
      <c r="G22" s="31"/>
      <c r="H22" s="26" t="str">
        <f>IF(D22=0,"n/a",IF(AND(F22/D22&lt;1,F22/D22&gt;-1),F22/D22,"n/a"))</f>
        <v>n/a</v>
      </c>
      <c r="I22" s="36"/>
      <c r="J22" s="51"/>
      <c r="K22" s="51"/>
    </row>
    <row r="23" spans="1:13" x14ac:dyDescent="0.2">
      <c r="A23" s="24" t="s">
        <v>20</v>
      </c>
      <c r="B23" s="31">
        <v>1677593.44</v>
      </c>
      <c r="C23" s="31"/>
      <c r="D23" s="31">
        <v>1498259.29</v>
      </c>
      <c r="E23" s="31"/>
      <c r="F23" s="31">
        <f>B23-D23</f>
        <v>179334.14999999991</v>
      </c>
      <c r="G23" s="31"/>
      <c r="H23" s="26">
        <f>IF(D23=0,"n/a",IF(AND(F23/D23&lt;1,F23/D23&gt;-1),F23/D23,"n/a"))</f>
        <v>0.119695002858951</v>
      </c>
      <c r="I23" s="36"/>
      <c r="J23" s="51"/>
      <c r="K23" s="51"/>
    </row>
    <row r="24" spans="1:13" x14ac:dyDescent="0.2">
      <c r="A24" s="24" t="s">
        <v>21</v>
      </c>
      <c r="B24" s="31">
        <v>-8454650.9499999993</v>
      </c>
      <c r="C24" s="31"/>
      <c r="D24" s="31">
        <v>-1319593.08</v>
      </c>
      <c r="E24" s="31"/>
      <c r="F24" s="31">
        <f>B24-D24</f>
        <v>-7135057.8699999992</v>
      </c>
      <c r="G24" s="31"/>
      <c r="H24" s="26" t="str">
        <f>IF(D24=0,"n/a",IF(AND(F24/D24&lt;1,F24/D24&gt;-1),F24/D24,"n/a"))</f>
        <v>n/a</v>
      </c>
      <c r="I24" s="36"/>
      <c r="J24" s="51"/>
      <c r="K24" s="51"/>
    </row>
    <row r="25" spans="1:13" x14ac:dyDescent="0.2">
      <c r="A25" s="24" t="s">
        <v>22</v>
      </c>
      <c r="B25" s="41">
        <v>22848940.449999999</v>
      </c>
      <c r="C25" s="35"/>
      <c r="D25" s="41">
        <v>15561481.82</v>
      </c>
      <c r="E25" s="31"/>
      <c r="F25" s="41">
        <f>B25-D25</f>
        <v>7287458.629999999</v>
      </c>
      <c r="G25" s="35"/>
      <c r="H25" s="43">
        <f>IF(D25=0,"n/a",IF(AND(F25/D25&lt;1,F25/D25&gt;-1),F25/D25,"n/a"))</f>
        <v>0.46830107275734995</v>
      </c>
      <c r="I25" s="36"/>
      <c r="J25" s="51"/>
      <c r="K25" s="51"/>
    </row>
    <row r="26" spans="1:13" ht="12.75" customHeight="1" x14ac:dyDescent="0.2">
      <c r="A26" s="24" t="s">
        <v>23</v>
      </c>
      <c r="B26" s="41">
        <f>SUM(B22:B25)</f>
        <v>20022240.939999998</v>
      </c>
      <c r="C26" s="31"/>
      <c r="D26" s="41">
        <f>SUM(D22:D25)</f>
        <v>14577223.530000001</v>
      </c>
      <c r="E26" s="31"/>
      <c r="F26" s="41">
        <f>SUM(F22:F25)</f>
        <v>5445017.4100000001</v>
      </c>
      <c r="G26" s="31"/>
      <c r="H26" s="43">
        <f>IF(D26=0,"n/a",IF(AND(F26/D26&lt;1,F26/D26&gt;-1),F26/D26,"n/a"))</f>
        <v>0.37352911538978095</v>
      </c>
      <c r="I26" s="28"/>
      <c r="J26" s="27"/>
      <c r="K26" s="27"/>
    </row>
    <row r="27" spans="1:13" ht="6.6" customHeight="1" x14ac:dyDescent="0.2">
      <c r="A27" s="50"/>
      <c r="B27" s="52"/>
      <c r="C27" s="52"/>
      <c r="D27" s="52"/>
      <c r="E27" s="52"/>
      <c r="F27" s="52"/>
      <c r="G27" s="35"/>
      <c r="H27" s="51" t="s">
        <v>3</v>
      </c>
      <c r="I27" s="36"/>
      <c r="J27" s="51"/>
      <c r="K27" s="51"/>
    </row>
    <row r="28" spans="1:13" ht="13.5" thickBot="1" x14ac:dyDescent="0.25">
      <c r="A28" s="40" t="s">
        <v>24</v>
      </c>
      <c r="B28" s="53">
        <f>+B26+B20</f>
        <v>257819161.22999996</v>
      </c>
      <c r="C28" s="25"/>
      <c r="D28" s="53">
        <f>+D26+D20</f>
        <v>221303806.94999996</v>
      </c>
      <c r="E28" s="25"/>
      <c r="F28" s="53">
        <f>+F26+F20</f>
        <v>36515354.280000009</v>
      </c>
      <c r="G28" s="31"/>
      <c r="H28" s="54">
        <f>IF(D28=0,"n/a",IF(AND(F28/D28&lt;1,F28/D28&gt;-1),F28/D28,"n/a"))</f>
        <v>0.16500102182268409</v>
      </c>
      <c r="I28" s="28"/>
      <c r="J28" s="27"/>
      <c r="K28" s="27"/>
    </row>
    <row r="29" spans="1:13" ht="4.1500000000000004" customHeight="1" thickTop="1" x14ac:dyDescent="0.2">
      <c r="A29" s="24"/>
      <c r="B29" s="52"/>
      <c r="C29" s="25"/>
      <c r="D29" s="52"/>
      <c r="E29" s="25"/>
      <c r="F29" s="52"/>
      <c r="G29" s="31"/>
      <c r="H29" s="55"/>
      <c r="I29" s="28"/>
      <c r="J29" s="27"/>
      <c r="K29" s="27"/>
    </row>
    <row r="30" spans="1:13" ht="12.75" customHeight="1" x14ac:dyDescent="0.2">
      <c r="A30" s="22"/>
      <c r="B30" s="56"/>
      <c r="C30" s="56"/>
      <c r="D30" s="56"/>
      <c r="E30" s="56"/>
      <c r="F30" s="56"/>
      <c r="G30" s="57"/>
      <c r="H30" s="31"/>
      <c r="I30" s="58"/>
      <c r="J30" s="47"/>
      <c r="K30" s="47"/>
    </row>
    <row r="31" spans="1:13" x14ac:dyDescent="0.2">
      <c r="A31" s="24" t="s">
        <v>35</v>
      </c>
      <c r="B31" s="25">
        <v>8566666.4299999997</v>
      </c>
      <c r="C31" s="25"/>
      <c r="D31" s="25">
        <v>8018571.8200000003</v>
      </c>
      <c r="E31" s="25"/>
      <c r="F31" s="25"/>
      <c r="G31" s="31"/>
      <c r="H31" s="31"/>
      <c r="I31" s="27"/>
      <c r="J31" s="27"/>
      <c r="K31" s="27"/>
    </row>
    <row r="32" spans="1:13" x14ac:dyDescent="0.2">
      <c r="A32" s="24" t="s">
        <v>25</v>
      </c>
      <c r="B32" s="31">
        <v>-9059456.5800000001</v>
      </c>
      <c r="C32" s="31"/>
      <c r="D32" s="31">
        <v>-8415919.0899999999</v>
      </c>
      <c r="E32" s="25"/>
      <c r="F32" s="25"/>
      <c r="G32" s="31"/>
      <c r="H32" s="31"/>
      <c r="I32" s="28"/>
      <c r="J32" s="27"/>
      <c r="K32" s="27"/>
      <c r="M32" s="59"/>
    </row>
    <row r="33" spans="1:13" x14ac:dyDescent="0.2">
      <c r="A33" s="24" t="s">
        <v>26</v>
      </c>
      <c r="B33" s="31">
        <v>9470600.0600000005</v>
      </c>
      <c r="C33" s="31"/>
      <c r="D33" s="31">
        <v>7379858.9199999999</v>
      </c>
      <c r="E33" s="61"/>
      <c r="F33" s="25"/>
      <c r="G33" s="60"/>
      <c r="H33" s="60"/>
      <c r="I33" s="22"/>
      <c r="J33" s="22"/>
      <c r="K33" s="22"/>
      <c r="M33" s="59"/>
    </row>
    <row r="34" spans="1:13" x14ac:dyDescent="0.2">
      <c r="A34" s="24" t="s">
        <v>36</v>
      </c>
      <c r="B34" s="31">
        <v>-2992333.15</v>
      </c>
      <c r="C34" s="31"/>
      <c r="D34" s="31">
        <v>-3506571.46</v>
      </c>
      <c r="E34" s="25"/>
      <c r="F34" s="25"/>
      <c r="G34" s="31"/>
      <c r="H34" s="31"/>
      <c r="I34" s="27"/>
      <c r="J34" s="27"/>
      <c r="K34" s="27"/>
      <c r="M34" s="3"/>
    </row>
    <row r="35" spans="1:13" x14ac:dyDescent="0.2">
      <c r="A35" s="24" t="s">
        <v>27</v>
      </c>
      <c r="B35" s="31">
        <v>2079159.24</v>
      </c>
      <c r="C35" s="31"/>
      <c r="D35" s="31">
        <v>1977901.79</v>
      </c>
      <c r="E35" s="25"/>
      <c r="F35" s="25"/>
      <c r="G35" s="31"/>
      <c r="H35" s="31"/>
      <c r="I35" s="27"/>
      <c r="J35" s="27"/>
      <c r="K35" s="27"/>
      <c r="M35" s="3"/>
    </row>
    <row r="36" spans="1:13" x14ac:dyDescent="0.2">
      <c r="A36" s="24" t="s">
        <v>28</v>
      </c>
      <c r="B36" s="31">
        <v>0</v>
      </c>
      <c r="C36" s="31"/>
      <c r="D36" s="31">
        <v>0</v>
      </c>
      <c r="E36" s="25"/>
      <c r="F36" s="25"/>
      <c r="G36" s="31"/>
      <c r="H36" s="31"/>
      <c r="I36" s="27"/>
      <c r="J36" s="27"/>
      <c r="K36" s="27"/>
    </row>
    <row r="37" spans="1:13" x14ac:dyDescent="0.2">
      <c r="A37" s="24" t="s">
        <v>37</v>
      </c>
      <c r="B37" s="31">
        <v>-91898.14</v>
      </c>
      <c r="C37" s="31"/>
      <c r="D37" s="31">
        <v>-150984.76999999999</v>
      </c>
      <c r="E37" s="25"/>
      <c r="F37" s="25"/>
      <c r="G37" s="31"/>
      <c r="H37" s="31"/>
      <c r="I37" s="27"/>
      <c r="J37" s="27"/>
      <c r="K37" s="27"/>
      <c r="M37" s="3"/>
    </row>
    <row r="38" spans="1:13" x14ac:dyDescent="0.2">
      <c r="A38" s="24" t="s">
        <v>30</v>
      </c>
      <c r="B38" s="31">
        <v>5930013.2699999996</v>
      </c>
      <c r="C38" s="31"/>
      <c r="D38" s="31">
        <v>5508703.3200000003</v>
      </c>
      <c r="E38" s="25"/>
      <c r="F38" s="25"/>
      <c r="G38" s="31"/>
      <c r="H38" s="31"/>
      <c r="I38" s="27"/>
      <c r="J38" s="27"/>
      <c r="K38" s="27"/>
    </row>
    <row r="39" spans="1:13" x14ac:dyDescent="0.2">
      <c r="A39" s="24" t="s">
        <v>38</v>
      </c>
      <c r="B39" s="31">
        <v>-114868.91</v>
      </c>
      <c r="C39" s="31"/>
      <c r="D39" s="31">
        <v>-2183424.4500000002</v>
      </c>
      <c r="E39" s="25"/>
      <c r="F39" s="25"/>
      <c r="G39" s="31"/>
      <c r="H39" s="31"/>
      <c r="I39" s="27"/>
      <c r="J39" s="27"/>
      <c r="K39" s="27"/>
    </row>
    <row r="40" spans="1:13" x14ac:dyDescent="0.2">
      <c r="A40" s="24" t="s">
        <v>42</v>
      </c>
      <c r="B40" s="31">
        <v>-5470353.6699999999</v>
      </c>
      <c r="C40" s="31"/>
      <c r="D40" s="31">
        <v>0</v>
      </c>
      <c r="E40" s="25"/>
      <c r="F40" s="25"/>
      <c r="G40" s="31"/>
      <c r="H40" s="31"/>
      <c r="I40" s="27"/>
      <c r="J40" s="27"/>
      <c r="K40" s="27"/>
    </row>
    <row r="41" spans="1:13" x14ac:dyDescent="0.2">
      <c r="A41" s="24" t="s">
        <v>43</v>
      </c>
      <c r="B41" s="31">
        <v>-1616859.37</v>
      </c>
      <c r="C41" s="31"/>
      <c r="D41" s="31">
        <v>0</v>
      </c>
      <c r="E41" s="25"/>
      <c r="F41" s="25"/>
      <c r="G41" s="31"/>
      <c r="H41" s="31"/>
      <c r="I41" s="27"/>
      <c r="J41" s="27"/>
      <c r="K41" s="27"/>
    </row>
    <row r="42" spans="1:13" x14ac:dyDescent="0.2">
      <c r="A42" s="24"/>
      <c r="B42" s="31"/>
      <c r="C42" s="31"/>
      <c r="D42" s="31"/>
      <c r="E42" s="25"/>
      <c r="F42" s="25"/>
      <c r="G42" s="31"/>
      <c r="H42" s="31"/>
      <c r="I42" s="27"/>
      <c r="J42" s="27"/>
      <c r="K42" s="27"/>
    </row>
    <row r="43" spans="1:13" x14ac:dyDescent="0.2">
      <c r="A43" s="24"/>
      <c r="B43" s="31"/>
      <c r="C43" s="31"/>
      <c r="D43" s="31"/>
      <c r="E43" s="25"/>
      <c r="F43" s="25"/>
      <c r="G43" s="31"/>
      <c r="H43" s="31"/>
      <c r="I43" s="27"/>
      <c r="J43" s="27"/>
      <c r="K43" s="27"/>
    </row>
    <row r="44" spans="1:13" x14ac:dyDescent="0.2">
      <c r="A44" s="24"/>
      <c r="B44" s="31"/>
      <c r="C44" s="62"/>
      <c r="D44" s="31"/>
      <c r="E44" s="63"/>
      <c r="F44" s="63"/>
      <c r="G44" s="64"/>
      <c r="H44" s="64"/>
      <c r="I44" s="11"/>
      <c r="J44" s="11"/>
      <c r="K44" s="11"/>
    </row>
    <row r="45" spans="1:13" x14ac:dyDescent="0.2">
      <c r="A45" s="24"/>
      <c r="B45" s="25"/>
      <c r="C45" s="62"/>
      <c r="D45" s="25"/>
      <c r="E45" s="63"/>
      <c r="F45" s="63"/>
      <c r="G45" s="64"/>
      <c r="H45" s="64"/>
      <c r="I45" s="11"/>
      <c r="J45" s="11"/>
      <c r="K45" s="11"/>
    </row>
    <row r="46" spans="1:13" ht="12.75" customHeight="1" x14ac:dyDescent="0.2">
      <c r="A46" s="16"/>
      <c r="B46" s="63"/>
      <c r="C46" s="63"/>
      <c r="D46" s="63"/>
      <c r="E46" s="63"/>
      <c r="F46" s="65" t="s">
        <v>41</v>
      </c>
      <c r="G46" s="13"/>
      <c r="H46" s="13"/>
      <c r="I46" s="11"/>
      <c r="J46" s="11"/>
      <c r="K46" s="11"/>
    </row>
    <row r="47" spans="1:13" x14ac:dyDescent="0.2">
      <c r="A47" s="11"/>
      <c r="B47" s="66" t="s">
        <v>5</v>
      </c>
      <c r="C47" s="63"/>
      <c r="D47" s="66" t="s">
        <v>5</v>
      </c>
      <c r="E47" s="63"/>
      <c r="F47" s="63"/>
      <c r="G47" s="11"/>
      <c r="H47" s="11"/>
      <c r="I47" s="67"/>
      <c r="J47" s="11"/>
      <c r="K47" s="11"/>
    </row>
    <row r="48" spans="1:13" x14ac:dyDescent="0.2">
      <c r="A48" s="18" t="s">
        <v>32</v>
      </c>
      <c r="B48" s="19">
        <v>2021</v>
      </c>
      <c r="C48" s="63"/>
      <c r="D48" s="19">
        <v>2020</v>
      </c>
      <c r="E48" s="64"/>
      <c r="F48" s="68" t="s">
        <v>7</v>
      </c>
      <c r="G48" s="11"/>
      <c r="H48" s="20" t="s">
        <v>8</v>
      </c>
      <c r="I48" s="17"/>
      <c r="J48" s="11"/>
      <c r="K48" s="11"/>
    </row>
    <row r="49" spans="1:11" ht="6" customHeight="1" x14ac:dyDescent="0.2">
      <c r="A49" s="22"/>
      <c r="B49" s="69"/>
      <c r="C49" s="61"/>
      <c r="D49" s="70"/>
      <c r="E49" s="60"/>
      <c r="F49" s="70"/>
      <c r="G49" s="60"/>
      <c r="H49" s="70"/>
      <c r="I49" s="23"/>
      <c r="J49" s="22"/>
      <c r="K49" s="22"/>
    </row>
    <row r="50" spans="1:11" ht="12.75" customHeight="1" x14ac:dyDescent="0.2">
      <c r="A50" s="24" t="s">
        <v>9</v>
      </c>
      <c r="B50" s="71">
        <v>1185267707.6300001</v>
      </c>
      <c r="C50" s="71"/>
      <c r="D50" s="71">
        <v>1099762629.78</v>
      </c>
      <c r="E50" s="71"/>
      <c r="F50" s="71">
        <f>+B50-D50</f>
        <v>85505077.850000143</v>
      </c>
      <c r="G50" s="42"/>
      <c r="H50" s="49">
        <f>IF(D50=0,"n/a",IF(AND(F50/D50&lt;1,F50/D50&gt;-1),F50/D50,"n/a"))</f>
        <v>7.774866642550389E-2</v>
      </c>
      <c r="I50" s="72"/>
      <c r="J50" s="22"/>
      <c r="K50" s="22"/>
    </row>
    <row r="51" spans="1:11" x14ac:dyDescent="0.2">
      <c r="A51" s="24" t="s">
        <v>10</v>
      </c>
      <c r="B51" s="71">
        <v>747704785.86000001</v>
      </c>
      <c r="C51" s="71"/>
      <c r="D51" s="71">
        <v>730685158.88999999</v>
      </c>
      <c r="E51" s="71"/>
      <c r="F51" s="71">
        <f>+B51-D51</f>
        <v>17019626.970000029</v>
      </c>
      <c r="G51" s="42"/>
      <c r="H51" s="49">
        <f>IF(D51=0,"n/a",IF(AND(F51/D51&lt;1,F51/D51&gt;-1),F51/D51,"n/a"))</f>
        <v>2.3292695578838524E-2</v>
      </c>
      <c r="I51" s="72"/>
      <c r="J51" s="22"/>
      <c r="K51" s="22"/>
    </row>
    <row r="52" spans="1:11" ht="12.75" customHeight="1" x14ac:dyDescent="0.2">
      <c r="A52" s="24" t="s">
        <v>11</v>
      </c>
      <c r="B52" s="71">
        <v>94279856.049999997</v>
      </c>
      <c r="C52" s="71"/>
      <c r="D52" s="71">
        <v>109937781.45999999</v>
      </c>
      <c r="E52" s="71"/>
      <c r="F52" s="71">
        <f>+B52-D52</f>
        <v>-15657925.409999996</v>
      </c>
      <c r="G52" s="42"/>
      <c r="H52" s="49">
        <f>IF(D52=0,"n/a",IF(AND(F52/D52&lt;1,F52/D52&gt;-1),F52/D52,"n/a"))</f>
        <v>-0.1424253355130421</v>
      </c>
      <c r="I52" s="72"/>
      <c r="J52" s="22"/>
      <c r="K52" s="22"/>
    </row>
    <row r="53" spans="1:11" x14ac:dyDescent="0.2">
      <c r="A53" s="24" t="s">
        <v>12</v>
      </c>
      <c r="B53" s="71">
        <v>5004378.21</v>
      </c>
      <c r="C53" s="71"/>
      <c r="D53" s="71">
        <v>5068123.6399999997</v>
      </c>
      <c r="E53" s="71"/>
      <c r="F53" s="71">
        <f>+B53-D53</f>
        <v>-63745.429999999702</v>
      </c>
      <c r="G53" s="42"/>
      <c r="H53" s="49">
        <f>IF(D53=0,"n/a",IF(AND(F53/D53&lt;1,F53/D53&gt;-1),F53/D53,"n/a"))</f>
        <v>-1.2577718013209265E-2</v>
      </c>
      <c r="I53" s="72"/>
      <c r="J53" s="73"/>
      <c r="K53" s="22"/>
    </row>
    <row r="54" spans="1:11" x14ac:dyDescent="0.2">
      <c r="A54" s="24" t="s">
        <v>13</v>
      </c>
      <c r="B54" s="71">
        <v>855600</v>
      </c>
      <c r="C54" s="74"/>
      <c r="D54" s="71">
        <v>551200</v>
      </c>
      <c r="E54" s="74"/>
      <c r="F54" s="71">
        <f>+B54-D54</f>
        <v>304400</v>
      </c>
      <c r="G54" s="75"/>
      <c r="H54" s="49">
        <f>IF(D54=0,"n/a",IF(AND(F54/D54&lt;1,F54/D54&gt;-1),F54/D54,"n/a"))</f>
        <v>0.55224963715529751</v>
      </c>
      <c r="I54" s="72"/>
      <c r="J54" s="22"/>
      <c r="K54" s="22"/>
    </row>
    <row r="55" spans="1:11" ht="6" customHeight="1" x14ac:dyDescent="0.2">
      <c r="A55" s="22"/>
      <c r="B55" s="76"/>
      <c r="C55" s="77"/>
      <c r="D55" s="76"/>
      <c r="E55" s="77"/>
      <c r="F55" s="76"/>
      <c r="G55" s="78"/>
      <c r="H55" s="79"/>
      <c r="I55" s="11"/>
      <c r="J55" s="11"/>
      <c r="K55" s="11"/>
    </row>
    <row r="56" spans="1:11" ht="12.75" customHeight="1" x14ac:dyDescent="0.2">
      <c r="A56" s="40" t="s">
        <v>15</v>
      </c>
      <c r="B56" s="80">
        <f>SUM(B50:B55)</f>
        <v>2033112327.7500002</v>
      </c>
      <c r="C56" s="71"/>
      <c r="D56" s="80">
        <f>SUM(D50:D55)</f>
        <v>1946004893.7700002</v>
      </c>
      <c r="E56" s="71"/>
      <c r="F56" s="80">
        <f>SUM(F50:F55)</f>
        <v>87107433.980000168</v>
      </c>
      <c r="G56" s="42"/>
      <c r="H56" s="43">
        <f>IF(D56=0,"n/a",IF(AND(F56/D56&lt;1,F56/D56&gt;-1),F56/D56,"n/a"))</f>
        <v>4.4762186497510147E-2</v>
      </c>
      <c r="I56" s="72"/>
      <c r="J56" s="22"/>
      <c r="K56" s="22"/>
    </row>
    <row r="57" spans="1:11" ht="12.75" customHeight="1" x14ac:dyDescent="0.2">
      <c r="A57" s="24" t="s">
        <v>16</v>
      </c>
      <c r="B57" s="71">
        <v>172555276.18000001</v>
      </c>
      <c r="C57" s="74"/>
      <c r="D57" s="71">
        <v>249558638.81999999</v>
      </c>
      <c r="E57" s="74"/>
      <c r="F57" s="71">
        <f>+B57-D57</f>
        <v>-77003362.639999986</v>
      </c>
      <c r="G57" s="75"/>
      <c r="H57" s="49">
        <f>IF(D57=0,"n/a",IF(AND(F57/D57&lt;1,F57/D57&gt;-1),F57/D57,"n/a"))</f>
        <v>-0.30855819299263154</v>
      </c>
      <c r="I57" s="72"/>
      <c r="J57" s="22"/>
      <c r="K57" s="22"/>
    </row>
    <row r="58" spans="1:11" x14ac:dyDescent="0.2">
      <c r="A58" s="24" t="s">
        <v>17</v>
      </c>
      <c r="B58" s="71">
        <v>219779396</v>
      </c>
      <c r="C58" s="74"/>
      <c r="D58" s="71">
        <v>239569248</v>
      </c>
      <c r="E58" s="74"/>
      <c r="F58" s="71">
        <f>+B58-D58</f>
        <v>-19789852</v>
      </c>
      <c r="G58" s="75"/>
      <c r="H58" s="49">
        <f>IF(D58=0,"n/a",IF(AND(F58/D58&lt;1,F58/D58&gt;-1),F58/D58,"n/a"))</f>
        <v>-8.2605977875758074E-2</v>
      </c>
      <c r="I58" s="72"/>
      <c r="J58" s="22"/>
      <c r="K58" s="22"/>
    </row>
    <row r="59" spans="1:11" ht="6" customHeight="1" x14ac:dyDescent="0.2">
      <c r="A59" s="11"/>
      <c r="B59" s="81"/>
      <c r="C59" s="71"/>
      <c r="D59" s="81"/>
      <c r="E59" s="71"/>
      <c r="F59" s="81"/>
      <c r="G59" s="42"/>
      <c r="H59" s="82"/>
      <c r="I59" s="11"/>
      <c r="J59" s="11"/>
      <c r="K59" s="11"/>
    </row>
    <row r="60" spans="1:11" ht="13.5" thickBot="1" x14ac:dyDescent="0.25">
      <c r="A60" s="40" t="s">
        <v>33</v>
      </c>
      <c r="B60" s="83">
        <f>SUM(B56:B58)</f>
        <v>2425446999.9300003</v>
      </c>
      <c r="C60" s="71"/>
      <c r="D60" s="83">
        <f>SUM(D56:D58)</f>
        <v>2435132780.5900002</v>
      </c>
      <c r="E60" s="71"/>
      <c r="F60" s="83">
        <f>SUM(F56:F58)</f>
        <v>-9685780.6599998176</v>
      </c>
      <c r="G60" s="42"/>
      <c r="H60" s="54">
        <f>IF(D60=0,"n/a",IF(AND(F60/D60&lt;1,F60/D60&gt;-1),F60/D60,"n/a"))</f>
        <v>-3.9775164365587826E-3</v>
      </c>
      <c r="I60" s="72"/>
      <c r="J60" s="22"/>
      <c r="K60" s="22"/>
    </row>
    <row r="61" spans="1:11" ht="12.75" customHeight="1" thickTop="1" x14ac:dyDescent="0.2">
      <c r="A61" s="11"/>
      <c r="B61" s="84"/>
      <c r="C61" s="85"/>
      <c r="D61" s="84"/>
      <c r="E61" s="85"/>
      <c r="F61" s="84"/>
      <c r="G61" s="85"/>
      <c r="H61" s="84"/>
      <c r="I61" s="67"/>
      <c r="J61" s="11"/>
      <c r="K61" s="11"/>
    </row>
    <row r="62" spans="1:11" s="87" customFormat="1" x14ac:dyDescent="0.2">
      <c r="A62" s="10"/>
      <c r="B62" s="86"/>
      <c r="C62" s="86"/>
      <c r="D62" s="86"/>
      <c r="E62" s="86"/>
      <c r="F62" s="86"/>
      <c r="G62" s="86"/>
      <c r="H62" s="86"/>
      <c r="I62" s="86"/>
      <c r="J62" s="86"/>
      <c r="K62" s="86"/>
    </row>
    <row r="63" spans="1:11" s="87" customFormat="1" ht="12.75" customHeight="1" x14ac:dyDescent="0.2">
      <c r="A63" s="10" t="s">
        <v>34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K1" sqref="K1:K1048576"/>
    </sheetView>
  </sheetViews>
  <sheetFormatPr defaultColWidth="9.140625" defaultRowHeight="12.75" x14ac:dyDescent="0.2"/>
  <cols>
    <col min="1" max="1" width="41.85546875" style="1" customWidth="1"/>
    <col min="2" max="2" width="17" style="1" bestFit="1" customWidth="1"/>
    <col min="3" max="3" width="0.85546875" style="1" customWidth="1"/>
    <col min="4" max="4" width="17" style="1" bestFit="1" customWidth="1"/>
    <col min="5" max="5" width="0.7109375" style="1" customWidth="1"/>
    <col min="6" max="6" width="16.28515625" style="1" bestFit="1" customWidth="1"/>
    <col min="7" max="7" width="0.7109375" style="1" customWidth="1"/>
    <col min="8" max="8" width="7.7109375" style="1" customWidth="1"/>
    <col min="9" max="9" width="0.7109375" style="1" customWidth="1"/>
    <col min="10" max="10" width="7.7109375" style="1" customWidth="1"/>
    <col min="11" max="11" width="7.42578125" style="1" customWidth="1"/>
    <col min="12" max="12" width="9.140625" style="1"/>
    <col min="13" max="13" width="16.42578125" style="1" bestFit="1" customWidth="1"/>
    <col min="14" max="16384" width="9.140625" style="1"/>
  </cols>
  <sheetData>
    <row r="1" spans="1:13" ht="1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3" ht="1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ht="15" x14ac:dyDescent="0.25">
      <c r="A3" s="5" t="s">
        <v>45</v>
      </c>
      <c r="B3" s="5"/>
      <c r="C3" s="5"/>
      <c r="D3" s="5"/>
      <c r="E3" s="5"/>
      <c r="F3" s="5"/>
      <c r="G3" s="5"/>
      <c r="H3" s="5"/>
      <c r="I3" s="5"/>
      <c r="J3" s="6"/>
      <c r="K3" s="5"/>
    </row>
    <row r="4" spans="1:13" x14ac:dyDescent="0.2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x14ac:dyDescent="0.2">
      <c r="A5" s="9" t="s">
        <v>3</v>
      </c>
      <c r="B5" s="10"/>
      <c r="C5" s="10"/>
      <c r="D5" s="11"/>
      <c r="E5" s="10"/>
      <c r="F5" s="10"/>
      <c r="G5" s="10"/>
      <c r="H5" s="10"/>
      <c r="I5" s="10"/>
      <c r="J5" s="10"/>
      <c r="K5" s="10"/>
    </row>
    <row r="6" spans="1:13" x14ac:dyDescent="0.2">
      <c r="A6" s="12" t="s">
        <v>3</v>
      </c>
      <c r="B6" s="11"/>
      <c r="C6" s="11"/>
      <c r="D6" s="11"/>
      <c r="E6" s="11"/>
      <c r="F6" s="13" t="s">
        <v>41</v>
      </c>
      <c r="G6" s="13"/>
      <c r="H6" s="13"/>
      <c r="I6" s="14"/>
      <c r="J6" s="15" t="s">
        <v>4</v>
      </c>
      <c r="K6" s="15"/>
    </row>
    <row r="7" spans="1:13" x14ac:dyDescent="0.2">
      <c r="A7" s="16"/>
      <c r="B7" s="17" t="s">
        <v>5</v>
      </c>
      <c r="C7" s="11"/>
      <c r="D7" s="17" t="s">
        <v>5</v>
      </c>
      <c r="E7" s="11"/>
      <c r="F7" s="11"/>
      <c r="G7" s="11"/>
      <c r="H7" s="11"/>
      <c r="I7" s="11"/>
      <c r="J7" s="11"/>
      <c r="K7" s="11"/>
    </row>
    <row r="8" spans="1:13" ht="13.5" customHeight="1" x14ac:dyDescent="0.2">
      <c r="A8" s="18" t="s">
        <v>6</v>
      </c>
      <c r="B8" s="19">
        <v>2021</v>
      </c>
      <c r="C8" s="11"/>
      <c r="D8" s="19">
        <v>2020</v>
      </c>
      <c r="E8" s="11"/>
      <c r="F8" s="20" t="s">
        <v>7</v>
      </c>
      <c r="G8" s="11"/>
      <c r="H8" s="20" t="s">
        <v>8</v>
      </c>
      <c r="I8" s="21"/>
      <c r="J8" s="19">
        <v>2021</v>
      </c>
      <c r="K8" s="19">
        <v>2020</v>
      </c>
    </row>
    <row r="9" spans="1:13" ht="6.6" customHeight="1" x14ac:dyDescent="0.2">
      <c r="A9" s="22"/>
      <c r="B9" s="23"/>
      <c r="C9" s="22"/>
      <c r="D9" s="23"/>
      <c r="E9" s="22"/>
      <c r="F9" s="23"/>
      <c r="G9" s="22"/>
      <c r="H9" s="23"/>
      <c r="I9" s="23"/>
      <c r="J9" s="23"/>
      <c r="K9" s="23"/>
    </row>
    <row r="10" spans="1:13" x14ac:dyDescent="0.2">
      <c r="A10" s="24" t="s">
        <v>9</v>
      </c>
      <c r="B10" s="25">
        <v>129714765.83</v>
      </c>
      <c r="C10" s="25"/>
      <c r="D10" s="25">
        <v>116016554.04000001</v>
      </c>
      <c r="E10" s="25"/>
      <c r="F10" s="25">
        <f>B10-D10</f>
        <v>13698211.789999992</v>
      </c>
      <c r="G10" s="27"/>
      <c r="H10" s="26">
        <f>IF(D10=0,"n/a",IF(AND(F10/D10&lt;1,F10/D10&gt;-1),F10/D10,"n/a"))</f>
        <v>0.11807118305959288</v>
      </c>
      <c r="I10" s="28"/>
      <c r="J10" s="29">
        <f>IF(B50=0,"n/a",B10/B50)</f>
        <v>0.11324486004127012</v>
      </c>
      <c r="K10" s="30">
        <f>IF(D50=0,"n/a",D10/D50)</f>
        <v>0.10475268778007746</v>
      </c>
      <c r="M10" s="2"/>
    </row>
    <row r="11" spans="1:13" x14ac:dyDescent="0.2">
      <c r="A11" s="24" t="s">
        <v>10</v>
      </c>
      <c r="B11" s="31">
        <v>74728871.439999998</v>
      </c>
      <c r="C11" s="31"/>
      <c r="D11" s="31">
        <v>66594981.57</v>
      </c>
      <c r="E11" s="31"/>
      <c r="F11" s="31">
        <f>B11-D11</f>
        <v>8133889.8699999973</v>
      </c>
      <c r="G11" s="31"/>
      <c r="H11" s="26">
        <f>IF(D11=0,"n/a",IF(AND(F11/D11&lt;1,F11/D11&gt;-1),F11/D11,"n/a"))</f>
        <v>0.1221396819736367</v>
      </c>
      <c r="I11" s="28"/>
      <c r="J11" s="32">
        <f>IF(B51=0,"n/a",B11/B51)</f>
        <v>0.10674294827914464</v>
      </c>
      <c r="K11" s="33">
        <f>IF(D51=0,"n/a",D11/D51)</f>
        <v>0.10123277523136387</v>
      </c>
    </row>
    <row r="12" spans="1:13" x14ac:dyDescent="0.2">
      <c r="A12" s="24" t="s">
        <v>11</v>
      </c>
      <c r="B12" s="31">
        <v>8946334.3100000005</v>
      </c>
      <c r="C12" s="31"/>
      <c r="D12" s="31">
        <v>8396266.4700000007</v>
      </c>
      <c r="E12" s="31"/>
      <c r="F12" s="31">
        <f>B12-D12</f>
        <v>550067.83999999985</v>
      </c>
      <c r="G12" s="31"/>
      <c r="H12" s="26">
        <f>IF(D12=0,"n/a",IF(AND(F12/D12&lt;1,F12/D12&gt;-1),F12/D12,"n/a"))</f>
        <v>6.551338526062761E-2</v>
      </c>
      <c r="I12" s="28"/>
      <c r="J12" s="32">
        <f>IF(B52=0,"n/a",B12/B52)</f>
        <v>0.10003656225437293</v>
      </c>
      <c r="K12" s="33">
        <f>IF(D52=0,"n/a",D12/D52)</f>
        <v>9.5007324304365717E-2</v>
      </c>
    </row>
    <row r="13" spans="1:13" x14ac:dyDescent="0.2">
      <c r="A13" s="24" t="s">
        <v>12</v>
      </c>
      <c r="B13" s="31">
        <v>1893043.7</v>
      </c>
      <c r="C13" s="31"/>
      <c r="D13" s="31">
        <v>1576304.88</v>
      </c>
      <c r="E13" s="31"/>
      <c r="F13" s="31">
        <f>B13-D13</f>
        <v>316738.82000000007</v>
      </c>
      <c r="G13" s="31"/>
      <c r="H13" s="26">
        <f>IF(D13=0,"n/a",IF(AND(F13/D13&lt;1,F13/D13&gt;-1),F13/D13,"n/a"))</f>
        <v>0.20093753690593161</v>
      </c>
      <c r="I13" s="28"/>
      <c r="J13" s="32">
        <f>IF(B53=0,"n/a",B13/B53)</f>
        <v>0.23940459769014549</v>
      </c>
      <c r="K13" s="33">
        <f>IF(D53=0,"n/a",D13/D53)</f>
        <v>0.23588579302725698</v>
      </c>
      <c r="L13" s="34"/>
    </row>
    <row r="14" spans="1:13" x14ac:dyDescent="0.2">
      <c r="A14" s="24" t="s">
        <v>13</v>
      </c>
      <c r="B14" s="31">
        <v>44727.64</v>
      </c>
      <c r="C14" s="35"/>
      <c r="D14" s="31">
        <v>60220.17</v>
      </c>
      <c r="E14" s="31"/>
      <c r="F14" s="31">
        <f>B14-D14</f>
        <v>-15492.529999999999</v>
      </c>
      <c r="G14" s="35"/>
      <c r="H14" s="26">
        <f>IF(D14=0,"n/a",IF(AND(F14/D14&lt;1,F14/D14&gt;-1),F14/D14,"n/a"))</f>
        <v>-0.2572648001491859</v>
      </c>
      <c r="I14" s="36"/>
      <c r="J14" s="32">
        <f>IF(B54=0,"n/a",B14/B54)</f>
        <v>4.7779814553689695E-2</v>
      </c>
      <c r="K14" s="33">
        <f>IF(D54=0,"n/a",D14/D54)</f>
        <v>4.2774867882713945E-2</v>
      </c>
    </row>
    <row r="15" spans="1:13" ht="8.4499999999999993" customHeight="1" x14ac:dyDescent="0.2">
      <c r="A15" s="22"/>
      <c r="B15" s="37"/>
      <c r="C15" s="31"/>
      <c r="D15" s="37"/>
      <c r="E15" s="31"/>
      <c r="F15" s="37"/>
      <c r="G15" s="31"/>
      <c r="H15" s="38" t="s">
        <v>3</v>
      </c>
      <c r="I15" s="28"/>
      <c r="J15" s="39"/>
      <c r="K15" s="39" t="s">
        <v>14</v>
      </c>
    </row>
    <row r="16" spans="1:13" x14ac:dyDescent="0.2">
      <c r="A16" s="40" t="s">
        <v>15</v>
      </c>
      <c r="B16" s="41">
        <f>SUM(B10:B15)</f>
        <v>215327742.91999996</v>
      </c>
      <c r="C16" s="31"/>
      <c r="D16" s="41">
        <f>SUM(D10:D15)</f>
        <v>192644327.13</v>
      </c>
      <c r="E16" s="31"/>
      <c r="F16" s="41">
        <f>SUM(F10:F15)</f>
        <v>22683415.789999988</v>
      </c>
      <c r="G16" s="42"/>
      <c r="H16" s="43">
        <f>IF(D16=0,"n/a",IF(AND(F16/D16&lt;1,F16/D16&gt;-1),F16/D16,"n/a"))</f>
        <v>0.117747644729205</v>
      </c>
      <c r="I16" s="28"/>
      <c r="J16" s="44">
        <f>IF(B56=0,"n/a",B16/B56)</f>
        <v>0.11077710643894276</v>
      </c>
      <c r="K16" s="44">
        <f>IF(D56=0,"n/a",D16/D56)</f>
        <v>0.10347021839528622</v>
      </c>
    </row>
    <row r="17" spans="1:13" x14ac:dyDescent="0.2">
      <c r="A17" s="24" t="s">
        <v>16</v>
      </c>
      <c r="B17" s="31">
        <v>991296.73</v>
      </c>
      <c r="C17" s="31"/>
      <c r="D17" s="31">
        <v>619589.25</v>
      </c>
      <c r="E17" s="31"/>
      <c r="F17" s="31">
        <f>B17-D17</f>
        <v>371707.48</v>
      </c>
      <c r="G17" s="31"/>
      <c r="H17" s="26">
        <f>IF(D17=0,"n/a",IF(AND(F17/D17&lt;1,F17/D17&gt;-1),F17/D17,"n/a"))</f>
        <v>0.59992564428772766</v>
      </c>
      <c r="I17" s="36"/>
      <c r="J17" s="33">
        <f>IF(B57=0,"n/a",B17/B57)</f>
        <v>5.2948568499521821E-3</v>
      </c>
      <c r="K17" s="33">
        <f>IF(D57=0,"n/a",D17/D57)</f>
        <v>4.8642221623880237E-3</v>
      </c>
    </row>
    <row r="18" spans="1:13" ht="12.75" customHeight="1" x14ac:dyDescent="0.2">
      <c r="A18" s="24" t="s">
        <v>17</v>
      </c>
      <c r="B18" s="31">
        <v>6527296.5499999998</v>
      </c>
      <c r="C18" s="35"/>
      <c r="D18" s="31">
        <v>5622568.8700000001</v>
      </c>
      <c r="E18" s="31"/>
      <c r="F18" s="31">
        <f>B18-D18</f>
        <v>904727.6799999997</v>
      </c>
      <c r="G18" s="35"/>
      <c r="H18" s="26">
        <f>IF(D18=0,"n/a",IF(AND(F18/D18&lt;1,F18/D18&gt;-1),F18/D18,"n/a"))</f>
        <v>0.16091002189894024</v>
      </c>
      <c r="I18" s="28"/>
      <c r="J18" s="44">
        <f>IF(B58=0,"n/a",B18/B58)</f>
        <v>2.6198054191506261E-2</v>
      </c>
      <c r="K18" s="44">
        <f>IF(D58=0,"n/a",D18/D58)</f>
        <v>2.2313775302459569E-2</v>
      </c>
    </row>
    <row r="19" spans="1:13" ht="6" customHeight="1" x14ac:dyDescent="0.2">
      <c r="A19" s="22"/>
      <c r="B19" s="45"/>
      <c r="C19" s="46"/>
      <c r="D19" s="45"/>
      <c r="E19" s="46"/>
      <c r="F19" s="45"/>
      <c r="G19" s="46"/>
      <c r="H19" s="45" t="s">
        <v>3</v>
      </c>
      <c r="I19" s="47"/>
      <c r="J19" s="47"/>
      <c r="K19" s="47"/>
    </row>
    <row r="20" spans="1:13" x14ac:dyDescent="0.2">
      <c r="A20" s="48" t="s">
        <v>18</v>
      </c>
      <c r="B20" s="31">
        <f>SUM(B16:B18)</f>
        <v>222846336.19999996</v>
      </c>
      <c r="C20" s="31"/>
      <c r="D20" s="31">
        <f>SUM(D16:D18)</f>
        <v>198886485.25</v>
      </c>
      <c r="E20" s="31"/>
      <c r="F20" s="31">
        <f>SUM(F16:F18)</f>
        <v>23959850.949999988</v>
      </c>
      <c r="G20" s="31"/>
      <c r="H20" s="49">
        <f>IF(D20=0,"n/a",IF(AND(F20/D20&lt;1,F20/D20&gt;-1),F20/D20,"n/a"))</f>
        <v>0.12046998024970119</v>
      </c>
      <c r="I20" s="28"/>
      <c r="J20" s="27"/>
      <c r="K20" s="27"/>
    </row>
    <row r="21" spans="1:13" ht="6.6" customHeight="1" x14ac:dyDescent="0.2">
      <c r="A21" s="50"/>
      <c r="B21" s="35"/>
      <c r="C21" s="35"/>
      <c r="D21" s="35"/>
      <c r="E21" s="35"/>
      <c r="F21" s="35"/>
      <c r="G21" s="35"/>
      <c r="H21" s="51" t="s">
        <v>3</v>
      </c>
      <c r="I21" s="36"/>
      <c r="J21" s="51"/>
      <c r="K21" s="51"/>
    </row>
    <row r="22" spans="1:13" x14ac:dyDescent="0.2">
      <c r="A22" s="24" t="s">
        <v>19</v>
      </c>
      <c r="B22" s="31">
        <v>1355716.28</v>
      </c>
      <c r="C22" s="31"/>
      <c r="D22" s="31">
        <v>-581936.96</v>
      </c>
      <c r="E22" s="31"/>
      <c r="F22" s="31">
        <f>B22-D22</f>
        <v>1937653.24</v>
      </c>
      <c r="G22" s="31"/>
      <c r="H22" s="26" t="str">
        <f>IF(D22=0,"n/a",IF(AND(F22/D22&lt;1,F22/D22&gt;-1),F22/D22,"n/a"))</f>
        <v>n/a</v>
      </c>
      <c r="I22" s="36"/>
      <c r="J22" s="51"/>
      <c r="K22" s="51"/>
    </row>
    <row r="23" spans="1:13" x14ac:dyDescent="0.2">
      <c r="A23" s="24" t="s">
        <v>20</v>
      </c>
      <c r="B23" s="31">
        <v>1714126.43</v>
      </c>
      <c r="C23" s="31"/>
      <c r="D23" s="31">
        <v>1645150.77</v>
      </c>
      <c r="E23" s="31"/>
      <c r="F23" s="31">
        <f>B23-D23</f>
        <v>68975.659999999916</v>
      </c>
      <c r="G23" s="31"/>
      <c r="H23" s="26">
        <f>IF(D23=0,"n/a",IF(AND(F23/D23&lt;1,F23/D23&gt;-1),F23/D23,"n/a"))</f>
        <v>4.192664967722072E-2</v>
      </c>
      <c r="I23" s="36"/>
      <c r="J23" s="51"/>
      <c r="K23" s="51"/>
    </row>
    <row r="24" spans="1:13" x14ac:dyDescent="0.2">
      <c r="A24" s="24" t="s">
        <v>21</v>
      </c>
      <c r="B24" s="31">
        <v>-4108614.84</v>
      </c>
      <c r="C24" s="31"/>
      <c r="D24" s="31">
        <v>-247680.24</v>
      </c>
      <c r="E24" s="31"/>
      <c r="F24" s="31">
        <f>B24-D24</f>
        <v>-3860934.5999999996</v>
      </c>
      <c r="G24" s="31"/>
      <c r="H24" s="26" t="str">
        <f>IF(D24=0,"n/a",IF(AND(F24/D24&lt;1,F24/D24&gt;-1),F24/D24,"n/a"))</f>
        <v>n/a</v>
      </c>
      <c r="I24" s="36"/>
      <c r="J24" s="51"/>
      <c r="K24" s="51"/>
    </row>
    <row r="25" spans="1:13" x14ac:dyDescent="0.2">
      <c r="A25" s="24" t="s">
        <v>22</v>
      </c>
      <c r="B25" s="41">
        <v>14792662.619999999</v>
      </c>
      <c r="C25" s="35"/>
      <c r="D25" s="41">
        <v>8597959.9499999993</v>
      </c>
      <c r="E25" s="31"/>
      <c r="F25" s="41">
        <f>B25-D25</f>
        <v>6194702.6699999999</v>
      </c>
      <c r="G25" s="35"/>
      <c r="H25" s="43">
        <f>IF(D25=0,"n/a",IF(AND(F25/D25&lt;1,F25/D25&gt;-1),F25/D25,"n/a"))</f>
        <v>0.72048517392779909</v>
      </c>
      <c r="I25" s="36"/>
      <c r="J25" s="51"/>
      <c r="K25" s="51"/>
    </row>
    <row r="26" spans="1:13" ht="12.75" customHeight="1" x14ac:dyDescent="0.2">
      <c r="A26" s="24" t="s">
        <v>23</v>
      </c>
      <c r="B26" s="41">
        <f>SUM(B22:B25)</f>
        <v>13753890.489999998</v>
      </c>
      <c r="C26" s="31"/>
      <c r="D26" s="41">
        <f>SUM(D22:D25)</f>
        <v>9413493.5199999996</v>
      </c>
      <c r="E26" s="31"/>
      <c r="F26" s="41">
        <f>SUM(F22:F25)</f>
        <v>4340396.9700000007</v>
      </c>
      <c r="G26" s="31"/>
      <c r="H26" s="43">
        <f>IF(D26=0,"n/a",IF(AND(F26/D26&lt;1,F26/D26&gt;-1),F26/D26,"n/a"))</f>
        <v>0.46108248343490665</v>
      </c>
      <c r="I26" s="28"/>
      <c r="J26" s="27"/>
      <c r="K26" s="27"/>
    </row>
    <row r="27" spans="1:13" ht="6.6" customHeight="1" x14ac:dyDescent="0.2">
      <c r="A27" s="50"/>
      <c r="B27" s="52"/>
      <c r="C27" s="52"/>
      <c r="D27" s="52"/>
      <c r="E27" s="52"/>
      <c r="F27" s="52"/>
      <c r="G27" s="35"/>
      <c r="H27" s="51" t="s">
        <v>3</v>
      </c>
      <c r="I27" s="36"/>
      <c r="J27" s="51"/>
      <c r="K27" s="51"/>
    </row>
    <row r="28" spans="1:13" ht="13.5" thickBot="1" x14ac:dyDescent="0.25">
      <c r="A28" s="40" t="s">
        <v>24</v>
      </c>
      <c r="B28" s="53">
        <f>+B26+B20</f>
        <v>236600226.68999997</v>
      </c>
      <c r="C28" s="25"/>
      <c r="D28" s="53">
        <f>+D26+D20</f>
        <v>208299978.77000001</v>
      </c>
      <c r="E28" s="25"/>
      <c r="F28" s="53">
        <f>+F26+F20</f>
        <v>28300247.919999987</v>
      </c>
      <c r="G28" s="31"/>
      <c r="H28" s="54">
        <f>IF(D28=0,"n/a",IF(AND(F28/D28&lt;1,F28/D28&gt;-1),F28/D28,"n/a"))</f>
        <v>0.13586294193168624</v>
      </c>
      <c r="I28" s="28"/>
      <c r="J28" s="27"/>
      <c r="K28" s="27"/>
    </row>
    <row r="29" spans="1:13" ht="4.1500000000000004" customHeight="1" thickTop="1" x14ac:dyDescent="0.2">
      <c r="A29" s="24"/>
      <c r="B29" s="52"/>
      <c r="C29" s="25"/>
      <c r="D29" s="52"/>
      <c r="E29" s="25"/>
      <c r="F29" s="52"/>
      <c r="G29" s="31"/>
      <c r="H29" s="55"/>
      <c r="I29" s="28"/>
      <c r="J29" s="27"/>
      <c r="K29" s="27"/>
    </row>
    <row r="30" spans="1:13" ht="12.75" customHeight="1" x14ac:dyDescent="0.2">
      <c r="A30" s="22"/>
      <c r="B30" s="56"/>
      <c r="C30" s="56"/>
      <c r="D30" s="56"/>
      <c r="E30" s="56"/>
      <c r="F30" s="56"/>
      <c r="G30" s="57"/>
      <c r="H30" s="31"/>
      <c r="I30" s="58"/>
      <c r="J30" s="47"/>
      <c r="K30" s="47"/>
    </row>
    <row r="31" spans="1:13" x14ac:dyDescent="0.2">
      <c r="A31" s="24" t="s">
        <v>35</v>
      </c>
      <c r="B31" s="25">
        <v>8420905.2300000004</v>
      </c>
      <c r="C31" s="25"/>
      <c r="D31" s="25">
        <v>7728449.3200000003</v>
      </c>
      <c r="E31" s="25"/>
      <c r="F31" s="25"/>
      <c r="G31" s="31"/>
      <c r="H31" s="31"/>
      <c r="I31" s="27"/>
      <c r="J31" s="27"/>
      <c r="K31" s="27"/>
    </row>
    <row r="32" spans="1:13" x14ac:dyDescent="0.2">
      <c r="A32" s="24" t="s">
        <v>25</v>
      </c>
      <c r="B32" s="31">
        <v>-8764778.7200000007</v>
      </c>
      <c r="C32" s="31"/>
      <c r="D32" s="31">
        <v>-8523747.6899999995</v>
      </c>
      <c r="E32" s="25"/>
      <c r="F32" s="25"/>
      <c r="G32" s="31"/>
      <c r="H32" s="31"/>
      <c r="I32" s="28"/>
      <c r="J32" s="27"/>
      <c r="K32" s="27"/>
      <c r="M32" s="59"/>
    </row>
    <row r="33" spans="1:13" x14ac:dyDescent="0.2">
      <c r="A33" s="24" t="s">
        <v>26</v>
      </c>
      <c r="B33" s="31">
        <v>8746891.2899999991</v>
      </c>
      <c r="C33" s="31"/>
      <c r="D33" s="31">
        <v>6941389.7699999996</v>
      </c>
      <c r="E33" s="61"/>
      <c r="F33" s="25"/>
      <c r="G33" s="60"/>
      <c r="H33" s="60"/>
      <c r="I33" s="22"/>
      <c r="J33" s="22"/>
      <c r="K33" s="22"/>
      <c r="M33" s="59"/>
    </row>
    <row r="34" spans="1:13" x14ac:dyDescent="0.2">
      <c r="A34" s="24" t="s">
        <v>36</v>
      </c>
      <c r="B34" s="31">
        <v>-2797277.87</v>
      </c>
      <c r="C34" s="31"/>
      <c r="D34" s="31">
        <v>-3383248.19</v>
      </c>
      <c r="E34" s="25"/>
      <c r="F34" s="25"/>
      <c r="G34" s="31"/>
      <c r="H34" s="31"/>
      <c r="I34" s="27"/>
      <c r="J34" s="27"/>
      <c r="K34" s="27"/>
      <c r="M34" s="3"/>
    </row>
    <row r="35" spans="1:13" x14ac:dyDescent="0.2">
      <c r="A35" s="24" t="s">
        <v>27</v>
      </c>
      <c r="B35" s="31">
        <v>1935666.24</v>
      </c>
      <c r="C35" s="31"/>
      <c r="D35" s="31">
        <v>1878444.3</v>
      </c>
      <c r="E35" s="25"/>
      <c r="F35" s="25"/>
      <c r="G35" s="31"/>
      <c r="H35" s="31"/>
      <c r="I35" s="27"/>
      <c r="J35" s="27"/>
      <c r="K35" s="27"/>
      <c r="M35" s="3"/>
    </row>
    <row r="36" spans="1:13" x14ac:dyDescent="0.2">
      <c r="A36" s="24" t="s">
        <v>28</v>
      </c>
      <c r="B36" s="31">
        <v>0</v>
      </c>
      <c r="C36" s="31"/>
      <c r="D36" s="31">
        <v>0</v>
      </c>
      <c r="E36" s="25"/>
      <c r="F36" s="25"/>
      <c r="G36" s="31"/>
      <c r="H36" s="31"/>
      <c r="I36" s="27"/>
      <c r="J36" s="27"/>
      <c r="K36" s="27"/>
    </row>
    <row r="37" spans="1:13" x14ac:dyDescent="0.2">
      <c r="A37" s="24" t="s">
        <v>37</v>
      </c>
      <c r="B37" s="31">
        <v>-83866.880000000005</v>
      </c>
      <c r="C37" s="31"/>
      <c r="D37" s="31">
        <v>-146185.32999999999</v>
      </c>
      <c r="E37" s="25"/>
      <c r="F37" s="25"/>
      <c r="G37" s="31"/>
      <c r="H37" s="31"/>
      <c r="I37" s="27"/>
      <c r="J37" s="27"/>
      <c r="K37" s="27"/>
      <c r="M37" s="3"/>
    </row>
    <row r="38" spans="1:13" x14ac:dyDescent="0.2">
      <c r="A38" s="24" t="s">
        <v>30</v>
      </c>
      <c r="B38" s="31">
        <v>5573184.4000000004</v>
      </c>
      <c r="C38" s="31"/>
      <c r="D38" s="31">
        <v>5289829.47</v>
      </c>
      <c r="E38" s="25"/>
      <c r="F38" s="25"/>
      <c r="G38" s="31"/>
      <c r="H38" s="31"/>
      <c r="I38" s="27"/>
      <c r="J38" s="27"/>
      <c r="K38" s="27"/>
    </row>
    <row r="39" spans="1:13" x14ac:dyDescent="0.2">
      <c r="A39" s="24" t="s">
        <v>38</v>
      </c>
      <c r="B39" s="31">
        <v>-107616.97</v>
      </c>
      <c r="C39" s="31"/>
      <c r="D39" s="31">
        <v>-2090789.1</v>
      </c>
      <c r="E39" s="25"/>
      <c r="F39" s="25"/>
      <c r="G39" s="31"/>
      <c r="H39" s="31"/>
      <c r="I39" s="27"/>
      <c r="J39" s="27"/>
      <c r="K39" s="27"/>
    </row>
    <row r="40" spans="1:13" x14ac:dyDescent="0.2">
      <c r="A40" s="24" t="s">
        <v>42</v>
      </c>
      <c r="B40" s="31">
        <v>-5235798.84</v>
      </c>
      <c r="C40" s="31"/>
      <c r="D40" s="31">
        <v>0</v>
      </c>
      <c r="E40" s="25"/>
      <c r="F40" s="25"/>
      <c r="G40" s="31"/>
      <c r="H40" s="31"/>
      <c r="I40" s="27"/>
      <c r="J40" s="27"/>
      <c r="K40" s="27"/>
    </row>
    <row r="41" spans="1:13" x14ac:dyDescent="0.2">
      <c r="A41" s="24" t="s">
        <v>43</v>
      </c>
      <c r="B41" s="31">
        <v>-1534703.12</v>
      </c>
      <c r="C41" s="31"/>
      <c r="D41" s="31">
        <v>0</v>
      </c>
      <c r="E41" s="25"/>
      <c r="F41" s="25"/>
      <c r="G41" s="31"/>
      <c r="H41" s="31"/>
      <c r="I41" s="27"/>
      <c r="J41" s="27"/>
      <c r="K41" s="27"/>
    </row>
    <row r="42" spans="1:13" x14ac:dyDescent="0.2">
      <c r="A42" s="24"/>
      <c r="B42" s="31"/>
      <c r="C42" s="31"/>
      <c r="D42" s="31"/>
      <c r="E42" s="25"/>
      <c r="F42" s="25"/>
      <c r="G42" s="31"/>
      <c r="H42" s="31"/>
      <c r="I42" s="27"/>
      <c r="J42" s="27"/>
      <c r="K42" s="27"/>
    </row>
    <row r="43" spans="1:13" x14ac:dyDescent="0.2">
      <c r="A43" s="24"/>
      <c r="B43" s="31"/>
      <c r="C43" s="31"/>
      <c r="D43" s="31"/>
      <c r="E43" s="25"/>
      <c r="F43" s="25"/>
      <c r="G43" s="31"/>
      <c r="H43" s="31"/>
      <c r="I43" s="27"/>
      <c r="J43" s="27"/>
      <c r="K43" s="27"/>
    </row>
    <row r="44" spans="1:13" x14ac:dyDescent="0.2">
      <c r="A44" s="24"/>
      <c r="B44" s="31"/>
      <c r="C44" s="62"/>
      <c r="D44" s="31"/>
      <c r="E44" s="63"/>
      <c r="F44" s="63"/>
      <c r="G44" s="64"/>
      <c r="H44" s="64"/>
      <c r="I44" s="11"/>
      <c r="J44" s="11"/>
      <c r="K44" s="11"/>
    </row>
    <row r="45" spans="1:13" x14ac:dyDescent="0.2">
      <c r="A45" s="24"/>
      <c r="B45" s="25"/>
      <c r="C45" s="62"/>
      <c r="D45" s="25"/>
      <c r="E45" s="63"/>
      <c r="F45" s="63"/>
      <c r="G45" s="64"/>
      <c r="H45" s="64"/>
      <c r="I45" s="11"/>
      <c r="J45" s="11"/>
      <c r="K45" s="11"/>
    </row>
    <row r="46" spans="1:13" ht="12.75" customHeight="1" x14ac:dyDescent="0.2">
      <c r="A46" s="16"/>
      <c r="B46" s="63"/>
      <c r="C46" s="63"/>
      <c r="D46" s="63"/>
      <c r="E46" s="63"/>
      <c r="F46" s="65" t="s">
        <v>41</v>
      </c>
      <c r="G46" s="13"/>
      <c r="H46" s="13"/>
      <c r="I46" s="11"/>
      <c r="J46" s="11"/>
      <c r="K46" s="11"/>
    </row>
    <row r="47" spans="1:13" x14ac:dyDescent="0.2">
      <c r="A47" s="11"/>
      <c r="B47" s="66" t="s">
        <v>5</v>
      </c>
      <c r="C47" s="63"/>
      <c r="D47" s="66" t="s">
        <v>5</v>
      </c>
      <c r="E47" s="63"/>
      <c r="F47" s="63"/>
      <c r="G47" s="11"/>
      <c r="H47" s="11"/>
      <c r="I47" s="67"/>
      <c r="J47" s="11"/>
      <c r="K47" s="11"/>
    </row>
    <row r="48" spans="1:13" x14ac:dyDescent="0.2">
      <c r="A48" s="18" t="s">
        <v>32</v>
      </c>
      <c r="B48" s="19">
        <v>2021</v>
      </c>
      <c r="C48" s="63"/>
      <c r="D48" s="19">
        <v>2020</v>
      </c>
      <c r="E48" s="64"/>
      <c r="F48" s="68" t="s">
        <v>7</v>
      </c>
      <c r="G48" s="11"/>
      <c r="H48" s="20" t="s">
        <v>8</v>
      </c>
      <c r="I48" s="17"/>
      <c r="J48" s="11"/>
      <c r="K48" s="11"/>
    </row>
    <row r="49" spans="1:11" ht="6" customHeight="1" x14ac:dyDescent="0.2">
      <c r="A49" s="22"/>
      <c r="B49" s="69"/>
      <c r="C49" s="61"/>
      <c r="D49" s="70"/>
      <c r="E49" s="60"/>
      <c r="F49" s="70"/>
      <c r="G49" s="60"/>
      <c r="H49" s="70"/>
      <c r="I49" s="23"/>
      <c r="J49" s="22"/>
      <c r="K49" s="22"/>
    </row>
    <row r="50" spans="1:11" ht="12.75" customHeight="1" x14ac:dyDescent="0.2">
      <c r="A50" s="24" t="s">
        <v>9</v>
      </c>
      <c r="B50" s="71">
        <v>1145436232.45</v>
      </c>
      <c r="C50" s="71"/>
      <c r="D50" s="71">
        <v>1107528183.75</v>
      </c>
      <c r="E50" s="71"/>
      <c r="F50" s="71">
        <f>+B50-D50</f>
        <v>37908048.700000048</v>
      </c>
      <c r="G50" s="42"/>
      <c r="H50" s="49">
        <f>IF(D50=0,"n/a",IF(AND(F50/D50&lt;1,F50/D50&gt;-1),F50/D50,"n/a"))</f>
        <v>3.4227615383697493E-2</v>
      </c>
      <c r="I50" s="72"/>
      <c r="J50" s="22"/>
      <c r="K50" s="22"/>
    </row>
    <row r="51" spans="1:11" x14ac:dyDescent="0.2">
      <c r="A51" s="24" t="s">
        <v>10</v>
      </c>
      <c r="B51" s="71">
        <v>700082512.65999997</v>
      </c>
      <c r="C51" s="71"/>
      <c r="D51" s="71">
        <v>657840125.57000005</v>
      </c>
      <c r="E51" s="71"/>
      <c r="F51" s="71">
        <f>+B51-D51</f>
        <v>42242387.089999914</v>
      </c>
      <c r="G51" s="42"/>
      <c r="H51" s="49">
        <f>IF(D51=0,"n/a",IF(AND(F51/D51&lt;1,F51/D51&gt;-1),F51/D51,"n/a"))</f>
        <v>6.4213758705275195E-2</v>
      </c>
      <c r="I51" s="72"/>
      <c r="J51" s="22"/>
      <c r="K51" s="22"/>
    </row>
    <row r="52" spans="1:11" ht="12.75" customHeight="1" x14ac:dyDescent="0.2">
      <c r="A52" s="24" t="s">
        <v>11</v>
      </c>
      <c r="B52" s="71">
        <v>89430645.239999995</v>
      </c>
      <c r="C52" s="71"/>
      <c r="D52" s="71">
        <v>88374938.790000007</v>
      </c>
      <c r="E52" s="71"/>
      <c r="F52" s="71">
        <f>+B52-D52</f>
        <v>1055706.4499999881</v>
      </c>
      <c r="G52" s="42"/>
      <c r="H52" s="49">
        <f>IF(D52=0,"n/a",IF(AND(F52/D52&lt;1,F52/D52&gt;-1),F52/D52,"n/a"))</f>
        <v>1.1945767255450089E-2</v>
      </c>
      <c r="I52" s="72"/>
      <c r="J52" s="22"/>
      <c r="K52" s="22"/>
    </row>
    <row r="53" spans="1:11" x14ac:dyDescent="0.2">
      <c r="A53" s="24" t="s">
        <v>12</v>
      </c>
      <c r="B53" s="71">
        <v>7907298.8499999996</v>
      </c>
      <c r="C53" s="71"/>
      <c r="D53" s="71">
        <v>6682491.8099999996</v>
      </c>
      <c r="E53" s="71"/>
      <c r="F53" s="71">
        <f>+B53-D53</f>
        <v>1224807.04</v>
      </c>
      <c r="G53" s="42"/>
      <c r="H53" s="49">
        <f>IF(D53=0,"n/a",IF(AND(F53/D53&lt;1,F53/D53&gt;-1),F53/D53,"n/a"))</f>
        <v>0.18328597697151539</v>
      </c>
      <c r="I53" s="72"/>
      <c r="J53" s="73"/>
      <c r="K53" s="22"/>
    </row>
    <row r="54" spans="1:11" x14ac:dyDescent="0.2">
      <c r="A54" s="24" t="s">
        <v>13</v>
      </c>
      <c r="B54" s="71">
        <v>936120</v>
      </c>
      <c r="C54" s="74"/>
      <c r="D54" s="71">
        <v>1407840</v>
      </c>
      <c r="E54" s="74"/>
      <c r="F54" s="71">
        <f>+B54-D54</f>
        <v>-471720</v>
      </c>
      <c r="G54" s="75"/>
      <c r="H54" s="49">
        <f>IF(D54=0,"n/a",IF(AND(F54/D54&lt;1,F54/D54&gt;-1),F54/D54,"n/a"))</f>
        <v>-0.33506648482782136</v>
      </c>
      <c r="I54" s="72"/>
      <c r="J54" s="22"/>
      <c r="K54" s="22"/>
    </row>
    <row r="55" spans="1:11" ht="6" customHeight="1" x14ac:dyDescent="0.2">
      <c r="A55" s="22"/>
      <c r="B55" s="76"/>
      <c r="C55" s="77"/>
      <c r="D55" s="76"/>
      <c r="E55" s="77"/>
      <c r="F55" s="76"/>
      <c r="G55" s="78"/>
      <c r="H55" s="79"/>
      <c r="I55" s="11"/>
      <c r="J55" s="11"/>
      <c r="K55" s="11"/>
    </row>
    <row r="56" spans="1:11" ht="12.75" customHeight="1" x14ac:dyDescent="0.2">
      <c r="A56" s="40" t="s">
        <v>15</v>
      </c>
      <c r="B56" s="80">
        <f>SUM(B50:B55)</f>
        <v>1943792809.2</v>
      </c>
      <c r="C56" s="71"/>
      <c r="D56" s="80">
        <f>SUM(D50:D55)</f>
        <v>1861833579.9200001</v>
      </c>
      <c r="E56" s="71"/>
      <c r="F56" s="80">
        <f>SUM(F50:F55)</f>
        <v>81959229.279999956</v>
      </c>
      <c r="G56" s="42"/>
      <c r="H56" s="43">
        <f>IF(D56=0,"n/a",IF(AND(F56/D56&lt;1,F56/D56&gt;-1),F56/D56,"n/a"))</f>
        <v>4.4020706342358273E-2</v>
      </c>
      <c r="I56" s="72"/>
      <c r="J56" s="22"/>
      <c r="K56" s="22"/>
    </row>
    <row r="57" spans="1:11" ht="12.75" customHeight="1" x14ac:dyDescent="0.2">
      <c r="A57" s="24" t="s">
        <v>16</v>
      </c>
      <c r="B57" s="71">
        <v>187218797.05000001</v>
      </c>
      <c r="C57" s="74"/>
      <c r="D57" s="71">
        <v>127376840.39</v>
      </c>
      <c r="E57" s="74"/>
      <c r="F57" s="71">
        <f>+B57-D57</f>
        <v>59841956.660000011</v>
      </c>
      <c r="G57" s="75"/>
      <c r="H57" s="49">
        <f>IF(D57=0,"n/a",IF(AND(F57/D57&lt;1,F57/D57&gt;-1),F57/D57,"n/a"))</f>
        <v>0.46980248903000765</v>
      </c>
      <c r="I57" s="72"/>
      <c r="J57" s="22"/>
      <c r="K57" s="22"/>
    </row>
    <row r="58" spans="1:11" x14ac:dyDescent="0.2">
      <c r="A58" s="24" t="s">
        <v>17</v>
      </c>
      <c r="B58" s="71">
        <v>249151960</v>
      </c>
      <c r="C58" s="74"/>
      <c r="D58" s="71">
        <v>251977480</v>
      </c>
      <c r="E58" s="74"/>
      <c r="F58" s="71">
        <f>+B58-D58</f>
        <v>-2825520</v>
      </c>
      <c r="G58" s="75"/>
      <c r="H58" s="49">
        <f>IF(D58=0,"n/a",IF(AND(F58/D58&lt;1,F58/D58&gt;-1),F58/D58,"n/a"))</f>
        <v>-1.1213383037246026E-2</v>
      </c>
      <c r="I58" s="72"/>
      <c r="J58" s="22"/>
      <c r="K58" s="22"/>
    </row>
    <row r="59" spans="1:11" ht="6" customHeight="1" x14ac:dyDescent="0.2">
      <c r="A59" s="11"/>
      <c r="B59" s="81"/>
      <c r="C59" s="71"/>
      <c r="D59" s="81"/>
      <c r="E59" s="71"/>
      <c r="F59" s="81"/>
      <c r="G59" s="42"/>
      <c r="H59" s="82"/>
      <c r="I59" s="11"/>
      <c r="J59" s="11"/>
      <c r="K59" s="11"/>
    </row>
    <row r="60" spans="1:11" ht="13.5" thickBot="1" x14ac:dyDescent="0.25">
      <c r="A60" s="40" t="s">
        <v>33</v>
      </c>
      <c r="B60" s="83">
        <f>SUM(B56:B58)</f>
        <v>2380163566.25</v>
      </c>
      <c r="C60" s="71"/>
      <c r="D60" s="83">
        <f>SUM(D56:D58)</f>
        <v>2241187900.3100004</v>
      </c>
      <c r="E60" s="71"/>
      <c r="F60" s="83">
        <f>SUM(F56:F58)</f>
        <v>138975665.93999997</v>
      </c>
      <c r="G60" s="42"/>
      <c r="H60" s="54">
        <f>IF(D60=0,"n/a",IF(AND(F60/D60&lt;1,F60/D60&gt;-1),F60/D60,"n/a"))</f>
        <v>6.2009823415866604E-2</v>
      </c>
      <c r="I60" s="72"/>
      <c r="J60" s="22"/>
      <c r="K60" s="22"/>
    </row>
    <row r="61" spans="1:11" ht="12.75" customHeight="1" thickTop="1" x14ac:dyDescent="0.2">
      <c r="A61" s="11"/>
      <c r="B61" s="84"/>
      <c r="C61" s="85"/>
      <c r="D61" s="84"/>
      <c r="E61" s="85"/>
      <c r="F61" s="84"/>
      <c r="G61" s="85"/>
      <c r="H61" s="84"/>
      <c r="I61" s="67"/>
      <c r="J61" s="11"/>
      <c r="K61" s="11"/>
    </row>
    <row r="62" spans="1:11" s="87" customFormat="1" x14ac:dyDescent="0.2">
      <c r="A62" s="10"/>
      <c r="B62" s="86"/>
      <c r="C62" s="86"/>
      <c r="D62" s="86"/>
      <c r="E62" s="86"/>
      <c r="F62" s="86"/>
      <c r="G62" s="86"/>
      <c r="H62" s="86"/>
      <c r="I62" s="86"/>
      <c r="J62" s="86"/>
      <c r="K62" s="86"/>
    </row>
    <row r="63" spans="1:11" s="87" customFormat="1" ht="12.75" customHeight="1" x14ac:dyDescent="0.2">
      <c r="A63" s="10" t="s">
        <v>34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zoomScaleNormal="100" workbookViewId="0">
      <pane ySplit="9" topLeftCell="A10" activePane="bottomLeft" state="frozen"/>
      <selection activeCell="F24" sqref="F24"/>
      <selection pane="bottomLeft" activeCell="J40" sqref="J40"/>
    </sheetView>
  </sheetViews>
  <sheetFormatPr defaultColWidth="9.140625" defaultRowHeight="12.75" x14ac:dyDescent="0.2"/>
  <cols>
    <col min="1" max="1" width="41.85546875" style="1" customWidth="1"/>
    <col min="2" max="2" width="18.140625" style="1" bestFit="1" customWidth="1"/>
    <col min="3" max="3" width="0.7109375" style="1" customWidth="1"/>
    <col min="4" max="4" width="18.140625" style="1" bestFit="1" customWidth="1"/>
    <col min="5" max="5" width="0.7109375" style="1" customWidth="1"/>
    <col min="6" max="6" width="16.28515625" style="1" bestFit="1" customWidth="1"/>
    <col min="7" max="7" width="0.7109375" style="1" customWidth="1"/>
    <col min="8" max="8" width="7.7109375" style="1" bestFit="1" customWidth="1"/>
    <col min="9" max="9" width="0.7109375" style="1" customWidth="1"/>
    <col min="10" max="10" width="7.7109375" style="1" customWidth="1"/>
    <col min="11" max="11" width="9.140625" style="1" hidden="1" customWidth="1"/>
    <col min="12" max="12" width="7.85546875" style="1" customWidth="1"/>
    <col min="13" max="16384" width="9.140625" style="1"/>
  </cols>
  <sheetData>
    <row r="1" spans="1:12" ht="1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" x14ac:dyDescent="0.25">
      <c r="A3" s="5" t="s">
        <v>46</v>
      </c>
      <c r="B3" s="5"/>
      <c r="C3" s="5"/>
      <c r="D3" s="5"/>
      <c r="E3" s="5"/>
      <c r="F3" s="5"/>
      <c r="G3" s="5"/>
      <c r="H3" s="5"/>
      <c r="I3" s="5"/>
      <c r="J3" s="6"/>
      <c r="K3" s="5"/>
      <c r="L3" s="5"/>
    </row>
    <row r="4" spans="1:12" x14ac:dyDescent="0.2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">
      <c r="A5" s="9" t="s">
        <v>3</v>
      </c>
      <c r="B5" s="10"/>
      <c r="C5" s="10"/>
      <c r="D5" s="11"/>
      <c r="E5" s="10"/>
      <c r="F5" s="10"/>
      <c r="G5" s="10"/>
      <c r="H5" s="10"/>
      <c r="I5" s="10"/>
      <c r="J5" s="10"/>
      <c r="K5" s="10"/>
      <c r="L5" s="10"/>
    </row>
    <row r="6" spans="1:12" x14ac:dyDescent="0.2">
      <c r="A6" s="12" t="s">
        <v>3</v>
      </c>
      <c r="B6" s="11"/>
      <c r="C6" s="11"/>
      <c r="D6" s="11"/>
      <c r="E6" s="11"/>
      <c r="F6" s="13" t="s">
        <v>41</v>
      </c>
      <c r="G6" s="13"/>
      <c r="H6" s="13"/>
      <c r="I6" s="14"/>
      <c r="J6" s="15" t="s">
        <v>4</v>
      </c>
      <c r="K6" s="15"/>
      <c r="L6" s="15"/>
    </row>
    <row r="7" spans="1:12" x14ac:dyDescent="0.2">
      <c r="A7" s="16"/>
      <c r="B7" s="17" t="s">
        <v>5</v>
      </c>
      <c r="C7" s="11"/>
      <c r="D7" s="17" t="s">
        <v>5</v>
      </c>
      <c r="E7" s="11"/>
      <c r="F7" s="11"/>
      <c r="G7" s="11"/>
      <c r="H7" s="11"/>
      <c r="I7" s="11"/>
      <c r="J7" s="11"/>
      <c r="K7" s="17"/>
      <c r="L7" s="11"/>
    </row>
    <row r="8" spans="1:12" ht="13.15" hidden="1" customHeight="1" x14ac:dyDescent="0.2">
      <c r="A8" s="16"/>
      <c r="B8" s="16"/>
      <c r="C8" s="11"/>
      <c r="D8" s="16"/>
      <c r="E8" s="14"/>
      <c r="F8" s="88"/>
      <c r="G8" s="14"/>
      <c r="H8" s="14"/>
      <c r="I8" s="14"/>
      <c r="J8" s="88"/>
      <c r="K8" s="21"/>
      <c r="L8" s="14"/>
    </row>
    <row r="9" spans="1:12" ht="12.75" customHeight="1" x14ac:dyDescent="0.2">
      <c r="A9" s="18" t="s">
        <v>6</v>
      </c>
      <c r="B9" s="19">
        <v>2021</v>
      </c>
      <c r="C9" s="11"/>
      <c r="D9" s="19">
        <v>2020</v>
      </c>
      <c r="E9" s="11"/>
      <c r="F9" s="20" t="s">
        <v>7</v>
      </c>
      <c r="G9" s="11"/>
      <c r="H9" s="20" t="s">
        <v>8</v>
      </c>
      <c r="I9" s="21"/>
      <c r="J9" s="19">
        <v>2021</v>
      </c>
      <c r="K9" s="20" t="s">
        <v>39</v>
      </c>
      <c r="L9" s="19">
        <v>2020</v>
      </c>
    </row>
    <row r="10" spans="1:12" ht="6.6" customHeight="1" x14ac:dyDescent="0.2">
      <c r="A10" s="22"/>
      <c r="B10" s="23"/>
      <c r="C10" s="22"/>
      <c r="D10" s="23"/>
      <c r="E10" s="22"/>
      <c r="F10" s="23"/>
      <c r="G10" s="22"/>
      <c r="H10" s="23"/>
      <c r="I10" s="23"/>
      <c r="J10" s="23"/>
      <c r="K10" s="23"/>
      <c r="L10" s="23"/>
    </row>
    <row r="11" spans="1:12" x14ac:dyDescent="0.2">
      <c r="A11" s="24" t="s">
        <v>9</v>
      </c>
      <c r="B11" s="25">
        <v>1232966429.8800001</v>
      </c>
      <c r="C11" s="25"/>
      <c r="D11" s="25">
        <v>1127197450.8800001</v>
      </c>
      <c r="E11" s="25"/>
      <c r="F11" s="25">
        <f>B11-D11</f>
        <v>105768979</v>
      </c>
      <c r="G11" s="27"/>
      <c r="H11" s="26">
        <f>IF(D11=0,"n/a",IF(AND(F11/D11&lt;1,F11/D11&gt;-1),F11/D11,"n/a"))</f>
        <v>9.3833586047791739E-2</v>
      </c>
      <c r="I11" s="28"/>
      <c r="J11" s="29">
        <f>IF(B51=0,"n/a",B11/B51)</f>
        <v>0.11061611968830133</v>
      </c>
      <c r="K11" s="30" t="e">
        <f>IF(#REF!=0,"n/a",#REF!/#REF!)</f>
        <v>#REF!</v>
      </c>
      <c r="L11" s="30">
        <f>IF(D51=0,"n/a",D11/D51)</f>
        <v>0.10535520743161471</v>
      </c>
    </row>
    <row r="12" spans="1:12" x14ac:dyDescent="0.2">
      <c r="A12" s="24" t="s">
        <v>10</v>
      </c>
      <c r="B12" s="31">
        <v>805975186.59000003</v>
      </c>
      <c r="C12" s="31"/>
      <c r="D12" s="31">
        <v>833823294.63</v>
      </c>
      <c r="E12" s="31"/>
      <c r="F12" s="31">
        <f>B12-D12</f>
        <v>-27848108.039999962</v>
      </c>
      <c r="G12" s="31"/>
      <c r="H12" s="26">
        <f>IF(D12=0,"n/a",IF(AND(F12/D12&lt;1,F12/D12&gt;-1),F12/D12,"n/a"))</f>
        <v>-3.3398093120386205E-2</v>
      </c>
      <c r="I12" s="28"/>
      <c r="J12" s="32">
        <f>IF(B52=0,"n/a",B12/B52)</f>
        <v>0.10146885665840419</v>
      </c>
      <c r="K12" s="33" t="e">
        <f>IF(#REF!=0,"n/a",#REF!/#REF!)</f>
        <v>#REF!</v>
      </c>
      <c r="L12" s="33">
        <f>IF(D52=0,"n/a",D12/D52)</f>
        <v>9.6336079557337209E-2</v>
      </c>
    </row>
    <row r="13" spans="1:12" x14ac:dyDescent="0.2">
      <c r="A13" s="24" t="s">
        <v>11</v>
      </c>
      <c r="B13" s="31">
        <v>102459000.56</v>
      </c>
      <c r="C13" s="31"/>
      <c r="D13" s="31">
        <v>102506630.68000001</v>
      </c>
      <c r="E13" s="31"/>
      <c r="F13" s="31">
        <f>B13-D13</f>
        <v>-47630.120000004768</v>
      </c>
      <c r="G13" s="31"/>
      <c r="H13" s="26">
        <f>IF(D13=0,"n/a",IF(AND(F13/D13&lt;1,F13/D13&gt;-1),F13/D13,"n/a"))</f>
        <v>-4.6465403929521454E-4</v>
      </c>
      <c r="I13" s="28"/>
      <c r="J13" s="32">
        <f>IF(B53=0,"n/a",B13/B53)</f>
        <v>9.4768931965814554E-2</v>
      </c>
      <c r="K13" s="33" t="e">
        <f>IF(#REF!=0,"n/a",#REF!/#REF!)</f>
        <v>#REF!</v>
      </c>
      <c r="L13" s="33">
        <f>IF(D53=0,"n/a",D13/D53)</f>
        <v>8.9709837460570804E-2</v>
      </c>
    </row>
    <row r="14" spans="1:12" x14ac:dyDescent="0.2">
      <c r="A14" s="24" t="s">
        <v>12</v>
      </c>
      <c r="B14" s="31">
        <v>18526816.609999999</v>
      </c>
      <c r="C14" s="31"/>
      <c r="D14" s="31">
        <v>17772128.91</v>
      </c>
      <c r="E14" s="31"/>
      <c r="F14" s="31">
        <f>B14-D14</f>
        <v>754687.69999999925</v>
      </c>
      <c r="G14" s="31"/>
      <c r="H14" s="26">
        <f>IF(D14=0,"n/a",IF(AND(F14/D14&lt;1,F14/D14&gt;-1),F14/D14,"n/a"))</f>
        <v>4.2464676225443788E-2</v>
      </c>
      <c r="I14" s="28"/>
      <c r="J14" s="32">
        <f>IF(B54=0,"n/a",B14/B54)</f>
        <v>0.24090293192861723</v>
      </c>
      <c r="K14" s="33" t="e">
        <f>IF(#REF!=0,"n/a",#REF!/#REF!)</f>
        <v>#REF!</v>
      </c>
      <c r="L14" s="33">
        <f>IF(D54=0,"n/a",D14/D54)</f>
        <v>0.23428024534702668</v>
      </c>
    </row>
    <row r="15" spans="1:12" x14ac:dyDescent="0.2">
      <c r="A15" s="24" t="s">
        <v>13</v>
      </c>
      <c r="B15" s="31">
        <v>362033.38</v>
      </c>
      <c r="C15" s="35"/>
      <c r="D15" s="31">
        <v>344478.94</v>
      </c>
      <c r="E15" s="31"/>
      <c r="F15" s="31">
        <f>B15-D15</f>
        <v>17554.440000000002</v>
      </c>
      <c r="G15" s="35"/>
      <c r="H15" s="26">
        <f>IF(D15=0,"n/a",IF(AND(F15/D15&lt;1,F15/D15&gt;-1),F15/D15,"n/a"))</f>
        <v>5.0959399724116665E-2</v>
      </c>
      <c r="I15" s="36"/>
      <c r="J15" s="32">
        <f>IF(B55=0,"n/a",B15/B55)</f>
        <v>4.8671914323818538E-2</v>
      </c>
      <c r="K15" s="33" t="e">
        <f>IF(#REF!=0,"n/a",#REF!/#REF!)</f>
        <v>#REF!</v>
      </c>
      <c r="L15" s="33">
        <f>IF(D55=0,"n/a",D15/D55)</f>
        <v>4.753951610232178E-2</v>
      </c>
    </row>
    <row r="16" spans="1:12" ht="8.4499999999999993" customHeight="1" x14ac:dyDescent="0.2">
      <c r="A16" s="22"/>
      <c r="B16" s="37"/>
      <c r="C16" s="31"/>
      <c r="D16" s="37"/>
      <c r="E16" s="31"/>
      <c r="F16" s="37"/>
      <c r="G16" s="31"/>
      <c r="H16" s="38" t="s">
        <v>3</v>
      </c>
      <c r="I16" s="28"/>
      <c r="J16" s="39"/>
      <c r="K16" s="39" t="s">
        <v>14</v>
      </c>
      <c r="L16" s="39" t="s">
        <v>14</v>
      </c>
    </row>
    <row r="17" spans="1:12" x14ac:dyDescent="0.2">
      <c r="A17" s="40" t="s">
        <v>15</v>
      </c>
      <c r="B17" s="41">
        <f>SUM(B11:B16)</f>
        <v>2160289467.0200005</v>
      </c>
      <c r="C17" s="31"/>
      <c r="D17" s="41">
        <f>SUM(D11:D16)</f>
        <v>2081643984.0400004</v>
      </c>
      <c r="E17" s="31"/>
      <c r="F17" s="41">
        <f>SUM(F11:F16)</f>
        <v>78645482.980000034</v>
      </c>
      <c r="G17" s="31"/>
      <c r="H17" s="43">
        <f>IF(D17=0,"n/a",IF(AND(F17/D17&lt;1,F17/D17&gt;-1),F17/D17,"n/a"))</f>
        <v>3.778046754535179E-2</v>
      </c>
      <c r="I17" s="28"/>
      <c r="J17" s="44">
        <f>IF(B57=0,"n/a",B17/B57)</f>
        <v>0.10665503302693137</v>
      </c>
      <c r="K17" s="33" t="e">
        <f>IF(#REF!=0,"n/a",#REF!/#REF!)</f>
        <v>#REF!</v>
      </c>
      <c r="L17" s="44">
        <f>IF(D57=0,"n/a",D17/D57)</f>
        <v>0.10114824632201434</v>
      </c>
    </row>
    <row r="18" spans="1:12" x14ac:dyDescent="0.2">
      <c r="A18" s="24" t="s">
        <v>16</v>
      </c>
      <c r="B18" s="31">
        <v>19054602.780000001</v>
      </c>
      <c r="C18" s="31"/>
      <c r="D18" s="31">
        <v>20936531.600000001</v>
      </c>
      <c r="E18" s="31"/>
      <c r="F18" s="31">
        <f>B18-D18</f>
        <v>-1881928.8200000003</v>
      </c>
      <c r="G18" s="31"/>
      <c r="H18" s="49">
        <f>IF(D18=0,"n/a",IF(AND(F18/D18&lt;1,F18/D18&gt;-1),F18/D18,"n/a"))</f>
        <v>-8.9887324985576889E-2</v>
      </c>
      <c r="I18" s="36"/>
      <c r="J18" s="33">
        <f>IF(B58=0,"n/a",B18/B58)</f>
        <v>8.5710532522159221E-3</v>
      </c>
      <c r="K18" s="33" t="e">
        <f>IF(#REF!=0,"n/a",#REF!/#REF!)</f>
        <v>#REF!</v>
      </c>
      <c r="L18" s="33">
        <f>IF(D58=0,"n/a",D18/D58)</f>
        <v>9.0122461955192742E-3</v>
      </c>
    </row>
    <row r="19" spans="1:12" x14ac:dyDescent="0.2">
      <c r="A19" s="24" t="s">
        <v>17</v>
      </c>
      <c r="B19" s="31">
        <v>71592173.549999997</v>
      </c>
      <c r="C19" s="31"/>
      <c r="D19" s="31">
        <v>99126858.620000005</v>
      </c>
      <c r="E19" s="31"/>
      <c r="F19" s="31">
        <f>B19-D19</f>
        <v>-27534685.070000008</v>
      </c>
      <c r="G19" s="31"/>
      <c r="H19" s="49">
        <f>IF(D19=0,"n/a",IF(AND(F19/D19&lt;1,F19/D19&gt;-1),F19/D19,"n/a"))</f>
        <v>-0.27777219467383146</v>
      </c>
      <c r="I19" s="28"/>
      <c r="J19" s="44">
        <f>IF(B59=0,"n/a",B19/B59)</f>
        <v>2.3922896317157934E-2</v>
      </c>
      <c r="K19" s="44" t="e">
        <f>IF(#REF!=0,"n/a",#REF!/#REF!)</f>
        <v>#REF!</v>
      </c>
      <c r="L19" s="44">
        <f>IF(D59=0,"n/a",D19/D59)</f>
        <v>2.5408050808558357E-2</v>
      </c>
    </row>
    <row r="20" spans="1:12" ht="6" customHeight="1" x14ac:dyDescent="0.2">
      <c r="A20" s="22"/>
      <c r="B20" s="45"/>
      <c r="C20" s="46"/>
      <c r="D20" s="45"/>
      <c r="E20" s="46"/>
      <c r="F20" s="45"/>
      <c r="G20" s="46"/>
      <c r="H20" s="45" t="s">
        <v>3</v>
      </c>
      <c r="I20" s="47"/>
      <c r="J20" s="47"/>
      <c r="K20" s="47"/>
      <c r="L20" s="47"/>
    </row>
    <row r="21" spans="1:12" x14ac:dyDescent="0.2">
      <c r="A21" s="48" t="s">
        <v>18</v>
      </c>
      <c r="B21" s="31">
        <f>SUM(B17:B19)</f>
        <v>2250936243.3500009</v>
      </c>
      <c r="C21" s="31"/>
      <c r="D21" s="31">
        <f>SUM(D17:D19)</f>
        <v>2201707374.2600002</v>
      </c>
      <c r="E21" s="31"/>
      <c r="F21" s="31">
        <f>SUM(F17:F19)</f>
        <v>49228869.090000018</v>
      </c>
      <c r="G21" s="31"/>
      <c r="H21" s="49">
        <f>IF(D21=0,"n/a",IF(AND(F21/D21&lt;1,F21/D21&gt;-1),F21/D21,"n/a"))</f>
        <v>2.2359406007142969E-2</v>
      </c>
      <c r="I21" s="28"/>
      <c r="J21" s="27"/>
      <c r="K21" s="27"/>
      <c r="L21" s="27"/>
    </row>
    <row r="22" spans="1:12" ht="6.6" customHeight="1" x14ac:dyDescent="0.2">
      <c r="A22" s="50"/>
      <c r="B22" s="35"/>
      <c r="C22" s="35"/>
      <c r="D22" s="35"/>
      <c r="E22" s="35"/>
      <c r="F22" s="35"/>
      <c r="G22" s="35"/>
      <c r="H22" s="51" t="s">
        <v>3</v>
      </c>
      <c r="I22" s="36"/>
      <c r="J22" s="51"/>
      <c r="K22" s="51"/>
      <c r="L22" s="51"/>
    </row>
    <row r="23" spans="1:12" x14ac:dyDescent="0.2">
      <c r="A23" s="24" t="s">
        <v>19</v>
      </c>
      <c r="B23" s="31">
        <v>19332961.530000001</v>
      </c>
      <c r="C23" s="35"/>
      <c r="D23" s="31">
        <v>12706838.34</v>
      </c>
      <c r="E23" s="35"/>
      <c r="F23" s="31">
        <f>B23-D23</f>
        <v>6626123.1900000013</v>
      </c>
      <c r="G23" s="35"/>
      <c r="H23" s="49">
        <f>IF(D23=0,"n/a",IF(AND(F23/D23&lt;1,F23/D23&gt;-1),F23/D23,"n/a"))</f>
        <v>0.52146120165403798</v>
      </c>
      <c r="I23" s="36"/>
      <c r="J23" s="51"/>
      <c r="K23" s="51"/>
      <c r="L23" s="51"/>
    </row>
    <row r="24" spans="1:12" x14ac:dyDescent="0.2">
      <c r="A24" s="24" t="s">
        <v>20</v>
      </c>
      <c r="B24" s="31">
        <v>18467868.879999999</v>
      </c>
      <c r="C24" s="35"/>
      <c r="D24" s="31">
        <v>18413048.460000001</v>
      </c>
      <c r="E24" s="35"/>
      <c r="F24" s="31">
        <f>B24-D24</f>
        <v>54820.419999998063</v>
      </c>
      <c r="G24" s="35"/>
      <c r="H24" s="49">
        <f>IF(D24=0,"n/a",IF(AND(F24/D24&lt;1,F24/D24&gt;-1),F24/D24,"n/a"))</f>
        <v>2.9772593125515544E-3</v>
      </c>
      <c r="I24" s="36"/>
      <c r="J24" s="51"/>
      <c r="K24" s="51"/>
      <c r="L24" s="51"/>
    </row>
    <row r="25" spans="1:12" x14ac:dyDescent="0.2">
      <c r="A25" s="24" t="s">
        <v>21</v>
      </c>
      <c r="B25" s="31">
        <v>19055171.239999998</v>
      </c>
      <c r="C25" s="35"/>
      <c r="D25" s="31">
        <v>11448627.779999999</v>
      </c>
      <c r="E25" s="35"/>
      <c r="F25" s="31">
        <f>B25-D25</f>
        <v>7606543.459999999</v>
      </c>
      <c r="G25" s="35"/>
      <c r="H25" s="49">
        <f>IF(D25=0,"n/a",IF(AND(F25/D25&lt;1,F25/D25&gt;-1),F25/D25,"n/a"))</f>
        <v>0.66440656523816166</v>
      </c>
      <c r="I25" s="36"/>
      <c r="J25" s="51"/>
      <c r="K25" s="51"/>
      <c r="L25" s="51"/>
    </row>
    <row r="26" spans="1:12" x14ac:dyDescent="0.2">
      <c r="A26" s="24" t="s">
        <v>22</v>
      </c>
      <c r="B26" s="41">
        <v>101126752.81999999</v>
      </c>
      <c r="C26" s="35"/>
      <c r="D26" s="41">
        <v>122926222.15000001</v>
      </c>
      <c r="E26" s="35"/>
      <c r="F26" s="41">
        <f>B26-D26</f>
        <v>-21799469.330000013</v>
      </c>
      <c r="G26" s="35"/>
      <c r="H26" s="43">
        <f>IF(D26=0,"n/a",IF(AND(F26/D26&lt;1,F26/D26&gt;-1),F26/D26,"n/a"))</f>
        <v>-0.17733782872949058</v>
      </c>
      <c r="I26" s="36"/>
      <c r="J26" s="51"/>
      <c r="K26" s="51"/>
      <c r="L26" s="51"/>
    </row>
    <row r="27" spans="1:12" x14ac:dyDescent="0.2">
      <c r="A27" s="24" t="s">
        <v>23</v>
      </c>
      <c r="B27" s="41">
        <f>SUM(B23:B26)</f>
        <v>157982754.46999997</v>
      </c>
      <c r="C27" s="31"/>
      <c r="D27" s="41">
        <f>SUM(D23:D26)</f>
        <v>165494736.73000002</v>
      </c>
      <c r="E27" s="31"/>
      <c r="F27" s="41">
        <f>SUM(F23:F26)</f>
        <v>-7511982.2600000147</v>
      </c>
      <c r="G27" s="31"/>
      <c r="H27" s="43">
        <f>IF(D27=0,"n/a",IF(AND(F27/D27&lt;1,F27/D27&gt;-1),F27/D27,"n/a"))</f>
        <v>-4.5391064443672316E-2</v>
      </c>
      <c r="I27" s="28"/>
      <c r="J27" s="27"/>
      <c r="K27" s="27"/>
      <c r="L27" s="27"/>
    </row>
    <row r="28" spans="1:12" ht="6.6" customHeight="1" x14ac:dyDescent="0.2">
      <c r="A28" s="50"/>
      <c r="B28" s="52"/>
      <c r="C28" s="52"/>
      <c r="D28" s="52"/>
      <c r="E28" s="52"/>
      <c r="F28" s="52"/>
      <c r="G28" s="35"/>
      <c r="H28" s="51" t="s">
        <v>3</v>
      </c>
      <c r="I28" s="36"/>
      <c r="J28" s="51"/>
      <c r="K28" s="51"/>
      <c r="L28" s="51"/>
    </row>
    <row r="29" spans="1:12" ht="13.5" thickBot="1" x14ac:dyDescent="0.25">
      <c r="A29" s="40" t="s">
        <v>24</v>
      </c>
      <c r="B29" s="53">
        <f>+B27+B21</f>
        <v>2408918997.8200006</v>
      </c>
      <c r="C29" s="25"/>
      <c r="D29" s="53">
        <f>+D27+D21</f>
        <v>2367202110.9900002</v>
      </c>
      <c r="E29" s="25"/>
      <c r="F29" s="53">
        <f>+F27+F21</f>
        <v>41716886.830000006</v>
      </c>
      <c r="G29" s="31"/>
      <c r="H29" s="54">
        <f>IF(D29=0,"n/a",IF(AND(F29/D29&lt;1,F29/D29&gt;-1),F29/D29,"n/a"))</f>
        <v>1.7622866520912894E-2</v>
      </c>
      <c r="I29" s="28"/>
      <c r="J29" s="27"/>
      <c r="K29" s="27"/>
      <c r="L29" s="27"/>
    </row>
    <row r="30" spans="1:12" ht="4.1500000000000004" customHeight="1" thickTop="1" x14ac:dyDescent="0.2">
      <c r="A30" s="24"/>
      <c r="B30" s="52"/>
      <c r="C30" s="25"/>
      <c r="D30" s="52"/>
      <c r="E30" s="25"/>
      <c r="F30" s="52"/>
      <c r="G30" s="31"/>
      <c r="H30" s="55"/>
      <c r="I30" s="28"/>
      <c r="J30" s="27"/>
      <c r="K30" s="27"/>
      <c r="L30" s="27"/>
    </row>
    <row r="31" spans="1:12" ht="13.15" customHeight="1" x14ac:dyDescent="0.2">
      <c r="A31" s="22"/>
      <c r="B31" s="56"/>
      <c r="C31" s="56"/>
      <c r="D31" s="56"/>
      <c r="E31" s="56"/>
      <c r="F31" s="56"/>
      <c r="G31" s="57"/>
      <c r="H31" s="31"/>
      <c r="I31" s="58"/>
      <c r="J31" s="47"/>
      <c r="K31" s="47"/>
      <c r="L31" s="47"/>
    </row>
    <row r="32" spans="1:12" x14ac:dyDescent="0.2">
      <c r="A32" s="24" t="s">
        <v>35</v>
      </c>
      <c r="B32" s="25">
        <v>84004511.340000004</v>
      </c>
      <c r="C32" s="25"/>
      <c r="D32" s="25">
        <v>81520541.450000003</v>
      </c>
      <c r="E32" s="25"/>
      <c r="F32" s="25"/>
      <c r="G32" s="31"/>
      <c r="H32" s="31"/>
      <c r="I32" s="27"/>
      <c r="J32" s="27"/>
      <c r="K32" s="27"/>
      <c r="L32" s="27"/>
    </row>
    <row r="33" spans="1:12" x14ac:dyDescent="0.2">
      <c r="A33" s="24" t="s">
        <v>25</v>
      </c>
      <c r="B33" s="31">
        <v>-85534680.829999998</v>
      </c>
      <c r="C33" s="31"/>
      <c r="D33" s="31">
        <v>-82529952.893000007</v>
      </c>
      <c r="E33" s="25"/>
      <c r="F33" s="25"/>
      <c r="G33" s="31"/>
      <c r="H33" s="31"/>
      <c r="I33" s="28"/>
      <c r="J33" s="27"/>
      <c r="K33" s="27"/>
      <c r="L33" s="27"/>
    </row>
    <row r="34" spans="1:12" ht="12" customHeight="1" x14ac:dyDescent="0.2">
      <c r="A34" s="24" t="s">
        <v>26</v>
      </c>
      <c r="B34" s="31">
        <v>91907059.049999997</v>
      </c>
      <c r="C34" s="60"/>
      <c r="D34" s="31">
        <v>78425638.510000005</v>
      </c>
      <c r="E34" s="61"/>
      <c r="F34" s="61"/>
      <c r="G34" s="60"/>
      <c r="H34" s="60"/>
      <c r="I34" s="22"/>
      <c r="J34" s="22"/>
      <c r="K34" s="22"/>
      <c r="L34" s="22"/>
    </row>
    <row r="35" spans="1:12" x14ac:dyDescent="0.2">
      <c r="A35" s="24" t="s">
        <v>36</v>
      </c>
      <c r="B35" s="31">
        <v>-34363336.960000001</v>
      </c>
      <c r="C35" s="31"/>
      <c r="D35" s="31">
        <v>-36414333.118000001</v>
      </c>
      <c r="E35" s="25"/>
      <c r="F35" s="25"/>
      <c r="G35" s="31"/>
      <c r="H35" s="31"/>
      <c r="I35" s="27"/>
      <c r="J35" s="27"/>
      <c r="K35" s="27"/>
      <c r="L35" s="27"/>
    </row>
    <row r="36" spans="1:12" x14ac:dyDescent="0.2">
      <c r="A36" s="24" t="s">
        <v>27</v>
      </c>
      <c r="B36" s="31">
        <v>20401899.18</v>
      </c>
      <c r="C36" s="31"/>
      <c r="D36" s="31">
        <v>19189552.379999999</v>
      </c>
      <c r="E36" s="25"/>
      <c r="F36" s="25"/>
      <c r="G36" s="31"/>
      <c r="H36" s="31"/>
      <c r="I36" s="27"/>
      <c r="J36" s="27"/>
      <c r="K36" s="27"/>
      <c r="L36" s="27"/>
    </row>
    <row r="37" spans="1:12" x14ac:dyDescent="0.2">
      <c r="A37" s="24" t="s">
        <v>28</v>
      </c>
      <c r="B37" s="31">
        <v>0</v>
      </c>
      <c r="C37" s="31"/>
      <c r="D37" s="31">
        <v>366015.75</v>
      </c>
      <c r="E37" s="25"/>
      <c r="F37" s="25"/>
      <c r="G37" s="31"/>
      <c r="H37" s="31"/>
      <c r="I37" s="27"/>
      <c r="J37" s="27"/>
      <c r="K37" s="27"/>
      <c r="L37" s="27"/>
    </row>
    <row r="38" spans="1:12" x14ac:dyDescent="0.2">
      <c r="A38" s="24" t="s">
        <v>29</v>
      </c>
      <c r="B38" s="31">
        <v>0</v>
      </c>
      <c r="C38" s="31"/>
      <c r="D38" s="31">
        <v>-12.52</v>
      </c>
      <c r="E38" s="25"/>
      <c r="F38" s="25"/>
      <c r="G38" s="31"/>
      <c r="H38" s="31"/>
      <c r="I38" s="27"/>
      <c r="J38" s="27"/>
      <c r="K38" s="27"/>
      <c r="L38" s="27"/>
    </row>
    <row r="39" spans="1:12" x14ac:dyDescent="0.2">
      <c r="A39" s="24" t="s">
        <v>37</v>
      </c>
      <c r="B39" s="31">
        <v>-1370668.21</v>
      </c>
      <c r="C39" s="31"/>
      <c r="D39" s="31">
        <v>-1446689.53</v>
      </c>
      <c r="E39" s="25"/>
      <c r="F39" s="25"/>
      <c r="G39" s="31"/>
      <c r="H39" s="31"/>
      <c r="I39" s="27"/>
      <c r="J39" s="27"/>
      <c r="K39" s="27"/>
      <c r="L39" s="27"/>
    </row>
    <row r="40" spans="1:12" x14ac:dyDescent="0.2">
      <c r="A40" s="24" t="s">
        <v>30</v>
      </c>
      <c r="B40" s="31">
        <v>57679743.090000004</v>
      </c>
      <c r="C40" s="31"/>
      <c r="D40" s="31">
        <v>59503920.530000001</v>
      </c>
      <c r="E40" s="25"/>
      <c r="F40" s="25"/>
      <c r="G40" s="31"/>
      <c r="H40" s="31"/>
      <c r="I40" s="27"/>
      <c r="J40" s="27"/>
      <c r="K40" s="27"/>
      <c r="L40" s="27"/>
    </row>
    <row r="41" spans="1:12" x14ac:dyDescent="0.2">
      <c r="A41" s="24" t="s">
        <v>31</v>
      </c>
      <c r="B41" s="31">
        <v>0</v>
      </c>
      <c r="C41" s="31"/>
      <c r="D41" s="31">
        <v>57.03</v>
      </c>
      <c r="E41" s="25"/>
      <c r="F41" s="25"/>
      <c r="G41" s="31"/>
      <c r="H41" s="31"/>
      <c r="I41" s="27"/>
      <c r="J41" s="27"/>
      <c r="K41" s="27"/>
      <c r="L41" s="27"/>
    </row>
    <row r="42" spans="1:12" x14ac:dyDescent="0.2">
      <c r="A42" s="24" t="s">
        <v>38</v>
      </c>
      <c r="B42" s="31">
        <v>-2243290.02</v>
      </c>
      <c r="C42" s="31"/>
      <c r="D42" s="31">
        <v>-21380576.210000001</v>
      </c>
      <c r="E42" s="25"/>
      <c r="F42" s="25"/>
      <c r="G42" s="31"/>
      <c r="H42" s="31"/>
      <c r="I42" s="27"/>
      <c r="J42" s="27"/>
      <c r="K42" s="27"/>
      <c r="L42" s="27"/>
    </row>
    <row r="43" spans="1:12" x14ac:dyDescent="0.2">
      <c r="A43" s="24" t="s">
        <v>42</v>
      </c>
      <c r="B43" s="31">
        <v>-29929665.120000001</v>
      </c>
      <c r="C43" s="31"/>
      <c r="D43" s="31">
        <v>0</v>
      </c>
      <c r="E43" s="25"/>
      <c r="F43" s="25"/>
      <c r="G43" s="31"/>
      <c r="H43" s="31"/>
      <c r="I43" s="27"/>
      <c r="J43" s="27"/>
      <c r="K43" s="27"/>
      <c r="L43" s="27"/>
    </row>
    <row r="44" spans="1:12" x14ac:dyDescent="0.2">
      <c r="A44" s="24" t="s">
        <v>43</v>
      </c>
      <c r="B44" s="31">
        <v>-8576362.3100000005</v>
      </c>
      <c r="C44" s="31"/>
      <c r="D44" s="31">
        <v>0</v>
      </c>
      <c r="E44" s="25"/>
      <c r="F44" s="25"/>
      <c r="G44" s="31"/>
      <c r="H44" s="31"/>
      <c r="I44" s="27"/>
      <c r="J44" s="27"/>
      <c r="K44" s="27"/>
      <c r="L44" s="27"/>
    </row>
    <row r="45" spans="1:12" ht="12.75" customHeight="1" x14ac:dyDescent="0.2">
      <c r="A45" s="24"/>
      <c r="B45" s="31"/>
      <c r="C45" s="62"/>
      <c r="D45" s="31"/>
      <c r="E45" s="63"/>
      <c r="F45" s="63"/>
      <c r="G45" s="64"/>
      <c r="H45" s="64"/>
      <c r="I45" s="11"/>
      <c r="J45" s="11"/>
      <c r="K45" s="11"/>
      <c r="L45" s="11"/>
    </row>
    <row r="46" spans="1:12" ht="12.75" customHeight="1" x14ac:dyDescent="0.2">
      <c r="A46" s="24"/>
      <c r="B46" s="31"/>
      <c r="C46" s="62"/>
      <c r="D46" s="31"/>
      <c r="E46" s="63"/>
      <c r="F46" s="63"/>
      <c r="G46" s="64"/>
      <c r="H46" s="64"/>
      <c r="I46" s="11"/>
      <c r="J46" s="11"/>
      <c r="K46" s="11"/>
      <c r="L46" s="11"/>
    </row>
    <row r="47" spans="1:12" ht="13.15" customHeight="1" x14ac:dyDescent="0.2">
      <c r="A47" s="16"/>
      <c r="B47" s="63"/>
      <c r="C47" s="63"/>
      <c r="D47" s="63"/>
      <c r="E47" s="63"/>
      <c r="F47" s="65" t="s">
        <v>41</v>
      </c>
      <c r="G47" s="13"/>
      <c r="H47" s="13"/>
      <c r="I47" s="11"/>
      <c r="J47" s="11"/>
      <c r="K47" s="11"/>
      <c r="L47" s="11"/>
    </row>
    <row r="48" spans="1:12" x14ac:dyDescent="0.2">
      <c r="A48" s="11"/>
      <c r="B48" s="66" t="s">
        <v>5</v>
      </c>
      <c r="C48" s="63"/>
      <c r="D48" s="66" t="s">
        <v>5</v>
      </c>
      <c r="E48" s="63"/>
      <c r="F48" s="63"/>
      <c r="G48" s="11"/>
      <c r="H48" s="11"/>
      <c r="I48" s="67"/>
      <c r="J48" s="11"/>
      <c r="K48" s="11"/>
      <c r="L48" s="11"/>
    </row>
    <row r="49" spans="1:12" ht="13.15" customHeight="1" x14ac:dyDescent="0.2">
      <c r="A49" s="18" t="s">
        <v>32</v>
      </c>
      <c r="B49" s="19">
        <v>2021</v>
      </c>
      <c r="C49" s="63"/>
      <c r="D49" s="19">
        <v>2020</v>
      </c>
      <c r="E49" s="63"/>
      <c r="F49" s="89" t="s">
        <v>7</v>
      </c>
      <c r="G49" s="11"/>
      <c r="H49" s="20" t="s">
        <v>8</v>
      </c>
      <c r="I49" s="17"/>
      <c r="J49" s="11"/>
      <c r="K49" s="11"/>
      <c r="L49" s="11"/>
    </row>
    <row r="50" spans="1:12" ht="6" customHeight="1" x14ac:dyDescent="0.2">
      <c r="A50" s="22"/>
      <c r="B50" s="69"/>
      <c r="C50" s="61"/>
      <c r="D50" s="69"/>
      <c r="E50" s="61"/>
      <c r="F50" s="69"/>
      <c r="G50" s="60"/>
      <c r="H50" s="70"/>
      <c r="I50" s="23"/>
      <c r="J50" s="22"/>
      <c r="K50" s="22"/>
      <c r="L50" s="22"/>
    </row>
    <row r="51" spans="1:12" x14ac:dyDescent="0.2">
      <c r="A51" s="24" t="s">
        <v>9</v>
      </c>
      <c r="B51" s="71">
        <v>11146354015.620001</v>
      </c>
      <c r="C51" s="71"/>
      <c r="D51" s="71">
        <v>10699019805.087999</v>
      </c>
      <c r="E51" s="71"/>
      <c r="F51" s="71">
        <f>+B51-D51</f>
        <v>447334210.5320015</v>
      </c>
      <c r="G51" s="42"/>
      <c r="H51" s="49">
        <f>IF(D51=0,"n/a",IF(AND(F51/D51&lt;1,F51/D51&gt;-1),F51/D51,"n/a"))</f>
        <v>4.1810765722600902E-2</v>
      </c>
      <c r="I51" s="72"/>
      <c r="J51" s="22"/>
      <c r="K51" s="22"/>
      <c r="L51" s="22"/>
    </row>
    <row r="52" spans="1:12" ht="12.75" customHeight="1" x14ac:dyDescent="0.2">
      <c r="A52" s="24" t="s">
        <v>10</v>
      </c>
      <c r="B52" s="71">
        <v>7943079415.0299997</v>
      </c>
      <c r="C52" s="71"/>
      <c r="D52" s="71">
        <v>8655358391.8029995</v>
      </c>
      <c r="E52" s="71"/>
      <c r="F52" s="71">
        <f>+B52-D52</f>
        <v>-712278976.77299976</v>
      </c>
      <c r="G52" s="42"/>
      <c r="H52" s="49">
        <f>IF(D52=0,"n/a",IF(AND(F52/D52&lt;1,F52/D52&gt;-1),F52/D52,"n/a"))</f>
        <v>-8.2293412303707597E-2</v>
      </c>
      <c r="I52" s="72"/>
      <c r="J52" s="22"/>
      <c r="K52" s="22"/>
      <c r="L52" s="22"/>
    </row>
    <row r="53" spans="1:12" x14ac:dyDescent="0.2">
      <c r="A53" s="24" t="s">
        <v>11</v>
      </c>
      <c r="B53" s="71">
        <v>1081145460.1700001</v>
      </c>
      <c r="C53" s="71"/>
      <c r="D53" s="71">
        <v>1142646487.628</v>
      </c>
      <c r="E53" s="71"/>
      <c r="F53" s="71">
        <f>+B53-D53</f>
        <v>-61501027.457999945</v>
      </c>
      <c r="G53" s="42"/>
      <c r="H53" s="49">
        <f>IF(D53=0,"n/a",IF(AND(F53/D53&lt;1,F53/D53&gt;-1),F53/D53,"n/a"))</f>
        <v>-5.3823319919066887E-2</v>
      </c>
      <c r="I53" s="72"/>
      <c r="J53" s="22"/>
      <c r="K53" s="22"/>
      <c r="L53" s="22"/>
    </row>
    <row r="54" spans="1:12" x14ac:dyDescent="0.2">
      <c r="A54" s="24" t="s">
        <v>12</v>
      </c>
      <c r="B54" s="71">
        <v>76905733.200000003</v>
      </c>
      <c r="C54" s="71"/>
      <c r="D54" s="71">
        <v>75858418.552000001</v>
      </c>
      <c r="E54" s="71"/>
      <c r="F54" s="71">
        <f>+B54-D54</f>
        <v>1047314.6480000019</v>
      </c>
      <c r="G54" s="42"/>
      <c r="H54" s="49">
        <f>IF(D54=0,"n/a",IF(AND(F54/D54&lt;1,F54/D54&gt;-1),F54/D54,"n/a"))</f>
        <v>1.3806175609659998E-2</v>
      </c>
      <c r="I54" s="72"/>
      <c r="J54" s="73"/>
      <c r="K54" s="22"/>
      <c r="L54" s="22"/>
    </row>
    <row r="55" spans="1:12" ht="12.75" customHeight="1" x14ac:dyDescent="0.2">
      <c r="A55" s="24" t="s">
        <v>13</v>
      </c>
      <c r="B55" s="71">
        <v>7438240</v>
      </c>
      <c r="C55" s="74"/>
      <c r="D55" s="71">
        <v>7246160</v>
      </c>
      <c r="E55" s="74"/>
      <c r="F55" s="71">
        <f>+B55-D55</f>
        <v>192080</v>
      </c>
      <c r="G55" s="75"/>
      <c r="H55" s="49">
        <f>IF(D55=0,"n/a",IF(AND(F55/D55&lt;1,F55/D55&gt;-1),F55/D55,"n/a"))</f>
        <v>2.6507833114366781E-2</v>
      </c>
      <c r="I55" s="72"/>
      <c r="J55" s="22"/>
      <c r="K55" s="22"/>
      <c r="L55" s="22"/>
    </row>
    <row r="56" spans="1:12" ht="6" customHeight="1" x14ac:dyDescent="0.2">
      <c r="A56" s="22"/>
      <c r="B56" s="76"/>
      <c r="C56" s="77"/>
      <c r="D56" s="76"/>
      <c r="E56" s="77"/>
      <c r="F56" s="76"/>
      <c r="G56" s="78"/>
      <c r="H56" s="79"/>
      <c r="I56" s="11"/>
      <c r="J56" s="11"/>
      <c r="K56" s="11"/>
      <c r="L56" s="11"/>
    </row>
    <row r="57" spans="1:12" ht="12.75" customHeight="1" x14ac:dyDescent="0.2">
      <c r="A57" s="40" t="s">
        <v>15</v>
      </c>
      <c r="B57" s="80">
        <f>SUM(B51:B56)</f>
        <v>20254922864.02</v>
      </c>
      <c r="C57" s="71"/>
      <c r="D57" s="80">
        <f>SUM(D51:D56)</f>
        <v>20580129263.070995</v>
      </c>
      <c r="E57" s="71"/>
      <c r="F57" s="80">
        <f>SUM(F51:F56)</f>
        <v>-325206399.05099821</v>
      </c>
      <c r="G57" s="42"/>
      <c r="H57" s="43">
        <f>IF(D57=0,"n/a",IF(AND(F57/D57&lt;1,F57/D57&gt;-1),F57/D57,"n/a"))</f>
        <v>-1.5801960954373057E-2</v>
      </c>
      <c r="I57" s="72"/>
      <c r="J57" s="22"/>
      <c r="K57" s="22"/>
      <c r="L57" s="22"/>
    </row>
    <row r="58" spans="1:12" x14ac:dyDescent="0.2">
      <c r="A58" s="24" t="s">
        <v>16</v>
      </c>
      <c r="B58" s="71">
        <v>2223134335.9200001</v>
      </c>
      <c r="C58" s="71"/>
      <c r="D58" s="71">
        <v>2323120246.1389999</v>
      </c>
      <c r="E58" s="74"/>
      <c r="F58" s="71">
        <f>+B58-D58</f>
        <v>-99985910.218999863</v>
      </c>
      <c r="G58" s="75"/>
      <c r="H58" s="49">
        <f>IF(D58=0,"n/a",IF(AND(F58/D58&lt;1,F58/D58&gt;-1),F58/D58,"n/a"))</f>
        <v>-4.3039489834921521E-2</v>
      </c>
      <c r="I58" s="72"/>
      <c r="J58" s="22"/>
      <c r="K58" s="22"/>
      <c r="L58" s="22"/>
    </row>
    <row r="59" spans="1:12" x14ac:dyDescent="0.2">
      <c r="A59" s="24" t="s">
        <v>17</v>
      </c>
      <c r="B59" s="71">
        <v>2992621487</v>
      </c>
      <c r="C59" s="74"/>
      <c r="D59" s="71">
        <v>3901395639</v>
      </c>
      <c r="E59" s="74"/>
      <c r="F59" s="71">
        <f>+B59-D59</f>
        <v>-908774152</v>
      </c>
      <c r="G59" s="75"/>
      <c r="H59" s="49">
        <f>IF(D59=0,"n/a",IF(AND(F59/D59&lt;1,F59/D59&gt;-1),F59/D59,"n/a"))</f>
        <v>-0.23293565587542811</v>
      </c>
      <c r="I59" s="72"/>
      <c r="J59" s="22"/>
      <c r="K59" s="22"/>
      <c r="L59" s="22"/>
    </row>
    <row r="60" spans="1:12" ht="6" customHeight="1" x14ac:dyDescent="0.2">
      <c r="A60" s="11"/>
      <c r="B60" s="81"/>
      <c r="C60" s="71"/>
      <c r="D60" s="81"/>
      <c r="E60" s="71"/>
      <c r="F60" s="81"/>
      <c r="G60" s="42"/>
      <c r="H60" s="82"/>
      <c r="I60" s="11"/>
      <c r="J60" s="11"/>
      <c r="K60" s="11"/>
      <c r="L60" s="11"/>
    </row>
    <row r="61" spans="1:12" ht="13.5" thickBot="1" x14ac:dyDescent="0.25">
      <c r="A61" s="40" t="s">
        <v>33</v>
      </c>
      <c r="B61" s="83">
        <f>SUM(B57:B59)</f>
        <v>25470678686.940002</v>
      </c>
      <c r="C61" s="71"/>
      <c r="D61" s="83">
        <f>SUM(D57:D59)</f>
        <v>26804645148.209995</v>
      </c>
      <c r="E61" s="71"/>
      <c r="F61" s="83">
        <f>SUM(F57:F59)</f>
        <v>-1333966461.2699981</v>
      </c>
      <c r="G61" s="42"/>
      <c r="H61" s="54">
        <f>IF(D61=0,"n/a",IF(AND(F61/D61&lt;1,F61/D61&gt;-1),F61/D61,"n/a"))</f>
        <v>-4.9766242152960563E-2</v>
      </c>
      <c r="I61" s="72"/>
      <c r="J61" s="22"/>
      <c r="K61" s="22"/>
      <c r="L61" s="22"/>
    </row>
    <row r="62" spans="1:12" ht="13.5" thickTop="1" x14ac:dyDescent="0.2">
      <c r="A62" s="11"/>
      <c r="B62" s="90"/>
      <c r="C62" s="64"/>
      <c r="D62" s="90"/>
      <c r="E62" s="64"/>
      <c r="F62" s="90"/>
      <c r="G62" s="85"/>
      <c r="H62" s="84"/>
      <c r="I62" s="67"/>
      <c r="J62" s="11"/>
      <c r="K62" s="11"/>
      <c r="L62" s="11"/>
    </row>
    <row r="63" spans="1:12" x14ac:dyDescent="0.2">
      <c r="B63" s="3"/>
      <c r="C63" s="3"/>
      <c r="D63" s="3"/>
      <c r="E63" s="3"/>
      <c r="F63" s="3"/>
    </row>
    <row r="64" spans="1:12" x14ac:dyDescent="0.2">
      <c r="A64" s="9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644E87D594604E8B1B0DA2A37CDEDF" ma:contentTypeVersion="44" ma:contentTypeDescription="" ma:contentTypeScope="" ma:versionID="f59cd235cccaa550d763c21c27366c3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2021-05-14T07:00:00+00:00</OpenedDate>
    <SignificantOrder xmlns="dc463f71-b30c-4ab2-9473-d307f9d35888">false</SignificantOrder>
    <Date1 xmlns="dc463f71-b30c-4ab2-9473-d307f9d35888">2021-05-14T07:00:00+00:00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156B0F4-B46A-48CB-92C4-59617108EFC9}"/>
</file>

<file path=customXml/itemProps2.xml><?xml version="1.0" encoding="utf-8"?>
<ds:datastoreItem xmlns:ds="http://schemas.openxmlformats.org/officeDocument/2006/customXml" ds:itemID="{31E204C8-71F3-43D6-A8B0-6272D88B019A}"/>
</file>

<file path=customXml/itemProps3.xml><?xml version="1.0" encoding="utf-8"?>
<ds:datastoreItem xmlns:ds="http://schemas.openxmlformats.org/officeDocument/2006/customXml" ds:itemID="{B52AA697-84A4-4930-AEF8-5DBAC3602B7D}"/>
</file>

<file path=customXml/itemProps4.xml><?xml version="1.0" encoding="utf-8"?>
<ds:datastoreItem xmlns:ds="http://schemas.openxmlformats.org/officeDocument/2006/customXml" ds:itemID="{47A1D99C-BDB8-42A3-A8DA-7DB3177C4F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01-2021 SOE</vt:lpstr>
      <vt:lpstr>02-2021 SOE</vt:lpstr>
      <vt:lpstr>03-2021 SOE</vt:lpstr>
      <vt:lpstr>12ME 03-2021 SOE</vt:lpstr>
      <vt:lpstr>Sheet2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James DiMasso</cp:lastModifiedBy>
  <cp:lastPrinted>2020-02-04T00:22:18Z</cp:lastPrinted>
  <dcterms:created xsi:type="dcterms:W3CDTF">2019-04-22T17:29:29Z</dcterms:created>
  <dcterms:modified xsi:type="dcterms:W3CDTF">2021-04-29T20:47:18Z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0x0101006E56B4D1795A2E4DB2F0B01679ED314A00C8644E87D594604E8B1B0DA2A37CDEDF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