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gulatory_Affairs\PGA - WASHINGTON\2020\1_September Filing\Advice Filings\UG-XXXXX_20-10_Combined\"/>
    </mc:Choice>
  </mc:AlternateContent>
  <xr:revisionPtr revIDLastSave="0" documentId="13_ncr:1_{E0F949D4-3DCA-48AD-B48E-8891863A13B4}" xr6:coauthVersionLast="36" xr6:coauthVersionMax="36" xr10:uidLastSave="{00000000-0000-0000-0000-000000000000}"/>
  <bookViews>
    <workbookView xWindow="0" yWindow="0" windowWidth="15570" windowHeight="10860" xr2:uid="{3BF23228-8016-4353-80AB-24A611206460}"/>
  </bookViews>
  <sheets>
    <sheet name="Summary of Sales Rates" sheetId="1" r:id="rId1"/>
    <sheet name="Summary of TPort Rates" sheetId="2" r:id="rId2"/>
  </sheets>
  <externalReferences>
    <externalReference r:id="rId3"/>
  </externalReferences>
  <definedNames>
    <definedName name="EFFDATE">[1]Inputs!$B$63</definedName>
    <definedName name="_xlnm.Print_Area" localSheetId="0">'Summary of Sales Rates'!$A$1:$J$63</definedName>
    <definedName name="_xlnm.Print_Area" localSheetId="1">'Summary of TPort Rates'!$A$1:$H$54</definedName>
    <definedName name="revsens">[1]Inputs!$B$30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F53" i="1"/>
  <c r="D53" i="1"/>
  <c r="F52" i="1"/>
  <c r="H50" i="1"/>
  <c r="F49" i="1"/>
  <c r="D49" i="1"/>
  <c r="F48" i="1"/>
  <c r="D48" i="1"/>
  <c r="H47" i="1"/>
  <c r="D46" i="1"/>
  <c r="D45" i="1"/>
  <c r="H44" i="1"/>
  <c r="F44" i="1"/>
  <c r="H43" i="1"/>
  <c r="F43" i="1"/>
  <c r="H42" i="1"/>
  <c r="F42" i="1"/>
  <c r="D42" i="1"/>
  <c r="H41" i="1"/>
  <c r="F41" i="1"/>
  <c r="D41" i="1"/>
  <c r="H40" i="1"/>
  <c r="F40" i="1"/>
  <c r="H39" i="1"/>
  <c r="F39" i="1"/>
  <c r="H37" i="1"/>
  <c r="F37" i="1"/>
  <c r="D37" i="1"/>
  <c r="H36" i="1"/>
  <c r="F36" i="1"/>
  <c r="D36" i="1"/>
  <c r="H35" i="1"/>
  <c r="F35" i="1"/>
  <c r="H34" i="1"/>
  <c r="F34" i="1"/>
  <c r="D34" i="1"/>
  <c r="H33" i="1"/>
  <c r="F33" i="1"/>
  <c r="D33" i="1"/>
  <c r="H32" i="1"/>
  <c r="F32" i="1"/>
  <c r="B30" i="1"/>
  <c r="H29" i="1"/>
  <c r="F29" i="1"/>
  <c r="D29" i="1"/>
  <c r="B29" i="1"/>
  <c r="B31" i="1" s="1"/>
  <c r="H21" i="1"/>
  <c r="J17" i="1"/>
  <c r="J16" i="1"/>
  <c r="J15" i="1"/>
  <c r="B15" i="1"/>
  <c r="J14" i="1"/>
  <c r="J13" i="1"/>
  <c r="F13" i="1"/>
  <c r="B13" i="1"/>
  <c r="J12" i="1"/>
  <c r="H12" i="1"/>
  <c r="F12" i="1"/>
  <c r="B12" i="1"/>
  <c r="J11" i="1"/>
  <c r="H11" i="1"/>
  <c r="F11" i="1"/>
  <c r="D11" i="1"/>
  <c r="B11" i="1"/>
  <c r="J10" i="1"/>
  <c r="H10" i="1"/>
  <c r="F10" i="1"/>
  <c r="D10" i="1"/>
  <c r="D12" i="1" s="1"/>
  <c r="B10" i="1"/>
  <c r="B14" i="1" s="1"/>
  <c r="I2" i="1"/>
  <c r="C54" i="2" l="1"/>
  <c r="D47" i="2"/>
  <c r="D46" i="2"/>
  <c r="D45" i="2"/>
  <c r="D44" i="2"/>
  <c r="D43" i="2"/>
  <c r="D42" i="2"/>
  <c r="D41" i="2"/>
  <c r="F30" i="2"/>
  <c r="F28" i="2"/>
  <c r="D28" i="2"/>
  <c r="D26" i="2"/>
  <c r="D25" i="2"/>
  <c r="D24" i="2"/>
  <c r="D23" i="2"/>
  <c r="D22" i="2"/>
  <c r="D21" i="2"/>
  <c r="D18" i="2"/>
  <c r="D17" i="2"/>
  <c r="D16" i="2"/>
  <c r="D15" i="2"/>
  <c r="D14" i="2"/>
  <c r="B14" i="2"/>
  <c r="H13" i="2"/>
  <c r="F13" i="2"/>
  <c r="D13" i="2"/>
  <c r="B13" i="2"/>
  <c r="H12" i="2"/>
  <c r="H10" i="2"/>
  <c r="B10" i="2"/>
  <c r="B16" i="2" s="1"/>
  <c r="D9" i="2"/>
  <c r="D30" i="2" s="1"/>
  <c r="G2" i="2"/>
</calcChain>
</file>

<file path=xl/sharedStrings.xml><?xml version="1.0" encoding="utf-8"?>
<sst xmlns="http://schemas.openxmlformats.org/spreadsheetml/2006/main" count="222" uniqueCount="127">
  <si>
    <t>Effective with service on</t>
  </si>
  <si>
    <t>Minimum Monthly Bill:</t>
  </si>
  <si>
    <t>Distribution Capacity Chg. (MDDV)</t>
  </si>
  <si>
    <t>Industrial Volumetric Charges:</t>
  </si>
  <si>
    <t>Commercial Volumetric Charges:</t>
  </si>
  <si>
    <t>Unauthorized Use - Violation</t>
  </si>
  <si>
    <t>Volumetric Charges:</t>
  </si>
  <si>
    <t>Customer Charge:</t>
  </si>
  <si>
    <t>Customer Charge</t>
  </si>
  <si>
    <t>LARGE VOLUME NON-RESIDENTIAL</t>
  </si>
  <si>
    <t>SCHEDULE 42</t>
  </si>
  <si>
    <t>SCHEDULE 41</t>
  </si>
  <si>
    <t>Charge for Meter Reading</t>
  </si>
  <si>
    <t>All therms</t>
  </si>
  <si>
    <t>Rotary Meters</t>
  </si>
  <si>
    <t>EFFECTIVE:</t>
  </si>
  <si>
    <t>WASHINGTON</t>
  </si>
  <si>
    <t>Page 2</t>
  </si>
  <si>
    <t xml:space="preserve">   All additional therms:</t>
  </si>
  <si>
    <r>
      <t xml:space="preserve"> </t>
    </r>
    <r>
      <rPr>
        <b/>
        <sz val="14"/>
        <rFont val="Arial"/>
        <family val="2"/>
      </rPr>
      <t xml:space="preserve"> RATE SUMMARY</t>
    </r>
  </si>
  <si>
    <t xml:space="preserve">   Next 600,000 therms:</t>
  </si>
  <si>
    <t xml:space="preserve">   Next 100,000 therms:</t>
  </si>
  <si>
    <t xml:space="preserve">   Next 20,000 therms:</t>
  </si>
  <si>
    <t xml:space="preserve">   1st 10,000 therms:</t>
  </si>
  <si>
    <t>$1.00/therm</t>
  </si>
  <si>
    <t>Entitlement Underrun Charges:</t>
  </si>
  <si>
    <t>Entitlement Overrun Charges:</t>
  </si>
  <si>
    <t>Transportation Charge:</t>
  </si>
  <si>
    <t xml:space="preserve">  Above/Below  5% for March - July</t>
  </si>
  <si>
    <t xml:space="preserve">  Above/Below  3% for August - February</t>
  </si>
  <si>
    <t>Balancing Charge:</t>
  </si>
  <si>
    <t>INTERRUPTIBLE TRANSPORTATION SERVICE</t>
  </si>
  <si>
    <r>
      <t>PENALTY CHARGES</t>
    </r>
    <r>
      <rPr>
        <b/>
        <sz val="10"/>
        <rFont val="Arial"/>
        <family val="2"/>
      </rPr>
      <t>:</t>
    </r>
  </si>
  <si>
    <t>Plus for Firm Service:   Distribution Capacity Charge</t>
  </si>
  <si>
    <t>Firm Distribution Capacity Chg. (MDDV)</t>
  </si>
  <si>
    <t>If Firm Service, ADD:</t>
  </si>
  <si>
    <t>Winter Sales WACOG:</t>
  </si>
  <si>
    <t>All therms:</t>
  </si>
  <si>
    <t xml:space="preserve">   1st 2,000 therms:</t>
  </si>
  <si>
    <t>Annual Sales WACOG:</t>
  </si>
  <si>
    <t xml:space="preserve">     of Curtailment Order:</t>
  </si>
  <si>
    <t>TRANSPORTATION SERVICE</t>
  </si>
  <si>
    <t>FIRM TRANSPORTATION SERVICE</t>
  </si>
  <si>
    <r>
      <t>OTHER CHARGES</t>
    </r>
    <r>
      <rPr>
        <b/>
        <sz val="10"/>
        <rFont val="Arial"/>
        <family val="2"/>
      </rPr>
      <t>:</t>
    </r>
  </si>
  <si>
    <t>HIGH-VOLUME NON-RESIDENTIAL</t>
  </si>
  <si>
    <t xml:space="preserve">NON-RESIDENTIAL </t>
  </si>
  <si>
    <t>SCHEDULE 43</t>
  </si>
  <si>
    <r>
      <t xml:space="preserve">SUMMARY OF MONTHLY </t>
    </r>
    <r>
      <rPr>
        <b/>
        <u/>
        <sz val="16"/>
        <rFont val="Arial"/>
        <family val="2"/>
      </rPr>
      <t xml:space="preserve">TRANSPORTATION SERVICE
</t>
    </r>
    <r>
      <rPr>
        <b/>
        <sz val="16"/>
        <rFont val="Arial"/>
        <family val="2"/>
      </rPr>
      <t xml:space="preserve">BILLING RATES </t>
    </r>
  </si>
  <si>
    <r>
      <t xml:space="preserve">SUMMARY OF MONTHLY  </t>
    </r>
    <r>
      <rPr>
        <b/>
        <u/>
        <sz val="16"/>
        <rFont val="Arial"/>
        <family val="2"/>
      </rPr>
      <t>SALES SERVICE</t>
    </r>
    <r>
      <rPr>
        <b/>
        <sz val="16"/>
        <rFont val="Arial"/>
        <family val="2"/>
      </rPr>
      <t xml:space="preserve">  BILLING RATES </t>
    </r>
  </si>
  <si>
    <t>SCHEDULE 1</t>
  </si>
  <si>
    <t>SCHEDULE 2</t>
  </si>
  <si>
    <t>SCHEDULE 3</t>
  </si>
  <si>
    <t>SCHEDULE 10</t>
  </si>
  <si>
    <t>GENERAL SALES SERVICE</t>
  </si>
  <si>
    <t>RESIDENTIAL SALES SERVICE</t>
  </si>
  <si>
    <t>BASIC FIRM SALES SERVICE</t>
  </si>
  <si>
    <t>SPECIAL METERING EQUIPMENT</t>
  </si>
  <si>
    <t>Diaphragm Meters</t>
  </si>
  <si>
    <t>Usage Charges:</t>
  </si>
  <si>
    <t>Meter Size:</t>
  </si>
  <si>
    <t xml:space="preserve"> Customer Charge - Residentail</t>
  </si>
  <si>
    <t xml:space="preserve">  First 250 CF/hr./mo. Capacity</t>
  </si>
  <si>
    <t>1500 CF/hr./mo. Capacity</t>
  </si>
  <si>
    <t xml:space="preserve"> Customer Charge - Commercial</t>
  </si>
  <si>
    <t>Commercial All therms</t>
  </si>
  <si>
    <t xml:space="preserve">  Next 630 CF/hr./mo. Capacity</t>
  </si>
  <si>
    <t>3000 CF/hr./mo. Capacity</t>
  </si>
  <si>
    <t xml:space="preserve">  Res'l Usage Charge (per therm):</t>
  </si>
  <si>
    <t>Minimum Monthly Bill</t>
  </si>
  <si>
    <t>Industrial All therms</t>
  </si>
  <si>
    <t xml:space="preserve">  All add'l CF/hr./mo. Capacity</t>
  </si>
  <si>
    <t>5000 CF/hr./mo. Capacity</t>
  </si>
  <si>
    <t xml:space="preserve">  Com'l Usage Charge (per therm):</t>
  </si>
  <si>
    <t>7000 CF/hr./mo. Capacity</t>
  </si>
  <si>
    <t xml:space="preserve">  Res'l Minimum Monthly Bill </t>
  </si>
  <si>
    <t>Service agreement initiated prior to April 27, 2018:</t>
  </si>
  <si>
    <t>11000 CF/hr./mo. Capacity</t>
  </si>
  <si>
    <t xml:space="preserve">  Com'l Minimum Monthly Bill </t>
  </si>
  <si>
    <t xml:space="preserve">  First 425 CF/hr./mo. Capacity</t>
  </si>
  <si>
    <t>16000 CF/hr./mo. Capacity</t>
  </si>
  <si>
    <t xml:space="preserve">  Next 750 CF/hr./mo. Capacity</t>
  </si>
  <si>
    <t>23000 CF/hr./mo. Capacity</t>
  </si>
  <si>
    <t xml:space="preserve">  Next 800 CF/hr./mo. Capacity</t>
  </si>
  <si>
    <t>38000 CF/hr./mo. Capacity</t>
  </si>
  <si>
    <t xml:space="preserve">  Next 1400 CF/hr./mo. Capacity</t>
  </si>
  <si>
    <t>800 CF/hr./mo. Capacity</t>
  </si>
  <si>
    <t>Advance Auto Meter Reading( AAMR)</t>
  </si>
  <si>
    <t>Remote Index</t>
  </si>
  <si>
    <t>Pulse Output</t>
  </si>
  <si>
    <t>SCHEDULE 27</t>
  </si>
  <si>
    <t>RESIDENTIAL HEATING DRY-OUT SERVICE</t>
  </si>
  <si>
    <t>NON-RESIDENTIAL SALES SERVICE</t>
  </si>
  <si>
    <t>OTHER CHARGES:</t>
  </si>
  <si>
    <t>FIRM SALES SERVICE</t>
  </si>
  <si>
    <t>INTERRUPTIBLE SALES SERVICE</t>
  </si>
  <si>
    <t>Usage Charge:</t>
  </si>
  <si>
    <t>Per therm, all therms</t>
  </si>
  <si>
    <t>$10.00/th</t>
  </si>
  <si>
    <t xml:space="preserve">    of Curtailment Order</t>
  </si>
  <si>
    <r>
      <t>Commercial Firm Service</t>
    </r>
    <r>
      <rPr>
        <b/>
        <sz val="10"/>
        <rFont val="Arial"/>
        <family val="2"/>
      </rPr>
      <t>:</t>
    </r>
  </si>
  <si>
    <t>1st 10,000 therms:</t>
  </si>
  <si>
    <t>1st 2,000 therms:</t>
  </si>
  <si>
    <t>Next 20,000 therms:</t>
  </si>
  <si>
    <t>All additional therms:</t>
  </si>
  <si>
    <t>Industrial Firm Service:</t>
  </si>
  <si>
    <t>Next 100,000 therms:</t>
  </si>
  <si>
    <t>Next 600,000 therms:</t>
  </si>
  <si>
    <t>Plus</t>
  </si>
  <si>
    <t>Pipeline Capacity Charges*:</t>
  </si>
  <si>
    <t>Firm (MDDV):</t>
  </si>
  <si>
    <t>Firm (per therm):</t>
  </si>
  <si>
    <t>Commercial Interruptible Service:</t>
  </si>
  <si>
    <r>
      <t>Industrial Interruptible Service</t>
    </r>
    <r>
      <rPr>
        <b/>
        <sz val="10"/>
        <rFont val="Arial"/>
        <family val="2"/>
      </rPr>
      <t>:</t>
    </r>
  </si>
  <si>
    <t>Pipeline Capacity Chg. per therm:</t>
  </si>
  <si>
    <t>Storage Charge (per MDDV)</t>
  </si>
  <si>
    <t>Storage Charge per MDDV:</t>
  </si>
  <si>
    <t>Firm Pipeline Capacity Charges*:</t>
  </si>
  <si>
    <t>Pipeline Capacity Charge</t>
  </si>
  <si>
    <t>Per MDDV:</t>
  </si>
  <si>
    <t xml:space="preserve"> (per therm):</t>
  </si>
  <si>
    <t>Per therm:</t>
  </si>
  <si>
    <t>Customer Charge, plus Volumetric Charges, plus Pipeline Capacity Charge, plus Storage Charge.</t>
  </si>
  <si>
    <t>Customer Charge, plus Volumetric Charges, plus applicable Pipeline Capacity Charge.</t>
  </si>
  <si>
    <t>Customer Charge, plus Volumetric Charges, plus applicable Pipeline Capacity Charge, plus the Storage and Distribution Charges.</t>
  </si>
  <si>
    <t xml:space="preserve">RATE SUMMARY </t>
  </si>
  <si>
    <t>NWN WUTC Advice No. 20-10</t>
  </si>
  <si>
    <t>Issued September 14,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</si>
</sst>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164" formatCode="&quot;$&quot;#,##0.00000_);\(&quot;$&quot;#,##0.00000\)"/>
    <numFmt numFmtId="165" formatCode="&quot;$&quot;#,##0.00000"/>
    <numFmt numFmtId="166" formatCode="&quot;$&quot;#,##0.00"/>
    <numFmt numFmtId="167" formatCode="mmmm\ d\,\ yyyy"/>
    <numFmt numFmtId="168" formatCode="#,##0.0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6"/>
      <name val="Arial"/>
      <family val="2"/>
    </font>
    <font>
      <sz val="72"/>
      <name val="Arial"/>
      <family val="2"/>
    </font>
    <font>
      <b/>
      <sz val="20"/>
      <name val="Arial"/>
      <family val="2"/>
    </font>
    <font>
      <b/>
      <u/>
      <sz val="16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sz val="36"/>
      <name val="Arial"/>
      <family val="2"/>
    </font>
    <font>
      <sz val="3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>
      <alignment vertical="top"/>
    </xf>
    <xf numFmtId="0" fontId="1" fillId="0" borderId="0"/>
  </cellStyleXfs>
  <cellXfs count="171">
    <xf numFmtId="0" fontId="0" fillId="0" borderId="0" xfId="0"/>
    <xf numFmtId="0" fontId="2" fillId="0" borderId="0" xfId="1" applyFont="1" applyBorder="1" applyAlignment="1">
      <alignment horizontal="left"/>
    </xf>
    <xf numFmtId="0" fontId="7" fillId="0" borderId="0" xfId="1" applyFont="1">
      <alignment vertical="top"/>
    </xf>
    <xf numFmtId="0" fontId="6" fillId="0" borderId="0" xfId="1" applyFont="1">
      <alignment vertical="top"/>
    </xf>
    <xf numFmtId="0" fontId="8" fillId="0" borderId="0" xfId="1" applyFont="1" applyAlignment="1">
      <alignment horizontal="right" vertical="top"/>
    </xf>
    <xf numFmtId="0" fontId="2" fillId="0" borderId="0" xfId="1" applyFont="1" applyAlignment="1">
      <alignment horizontal="center" vertical="top"/>
    </xf>
    <xf numFmtId="0" fontId="14" fillId="0" borderId="0" xfId="1" applyFont="1" applyAlignment="1">
      <alignment horizontal="center" vertical="top"/>
    </xf>
    <xf numFmtId="167" fontId="2" fillId="0" borderId="0" xfId="1" applyNumberFormat="1" applyFont="1" applyAlignment="1">
      <alignment horizontal="left" vertical="top"/>
    </xf>
    <xf numFmtId="167" fontId="2" fillId="0" borderId="0" xfId="1" applyNumberFormat="1" applyFont="1" applyAlignment="1">
      <alignment horizontal="center" vertical="top"/>
    </xf>
    <xf numFmtId="0" fontId="13" fillId="0" borderId="2" xfId="1" applyFont="1" applyBorder="1">
      <alignment vertical="top"/>
    </xf>
    <xf numFmtId="0" fontId="1" fillId="0" borderId="0" xfId="1" applyFont="1" applyBorder="1">
      <alignment vertical="top"/>
    </xf>
    <xf numFmtId="0" fontId="13" fillId="0" borderId="0" xfId="1" applyFont="1" applyBorder="1">
      <alignment vertical="top"/>
    </xf>
    <xf numFmtId="0" fontId="1" fillId="0" borderId="0" xfId="1" applyFont="1" applyBorder="1" applyAlignment="1">
      <alignment horizontal="centerContinuous" vertical="top"/>
    </xf>
    <xf numFmtId="0" fontId="12" fillId="0" borderId="0" xfId="1" applyFont="1" applyBorder="1">
      <alignment vertical="top"/>
    </xf>
    <xf numFmtId="0" fontId="1" fillId="0" borderId="5" xfId="1" applyFont="1" applyBorder="1">
      <alignment vertical="top"/>
    </xf>
    <xf numFmtId="0" fontId="1" fillId="0" borderId="4" xfId="1" applyFont="1" applyBorder="1">
      <alignment vertical="top"/>
    </xf>
    <xf numFmtId="0" fontId="4" fillId="0" borderId="5" xfId="1" applyFont="1" applyBorder="1">
      <alignment vertical="top"/>
    </xf>
    <xf numFmtId="0" fontId="1" fillId="0" borderId="5" xfId="1" applyFont="1" applyFill="1" applyBorder="1">
      <alignment vertical="top"/>
    </xf>
    <xf numFmtId="0" fontId="1" fillId="0" borderId="4" xfId="1" applyFont="1" applyFill="1" applyBorder="1" applyAlignment="1">
      <alignment horizontal="right" vertical="top"/>
    </xf>
    <xf numFmtId="7" fontId="1" fillId="0" borderId="0" xfId="1" applyNumberFormat="1" applyFont="1" applyBorder="1">
      <alignment vertical="top"/>
    </xf>
    <xf numFmtId="0" fontId="4" fillId="0" borderId="5" xfId="1" applyFont="1" applyBorder="1" applyAlignment="1">
      <alignment horizontal="left" vertical="top"/>
    </xf>
    <xf numFmtId="166" fontId="1" fillId="0" borderId="4" xfId="1" applyNumberFormat="1" applyFont="1" applyBorder="1" applyAlignment="1">
      <alignment horizontal="right" vertical="top"/>
    </xf>
    <xf numFmtId="0" fontId="5" fillId="0" borderId="5" xfId="1" applyFont="1" applyBorder="1">
      <alignment vertical="top"/>
    </xf>
    <xf numFmtId="0" fontId="1" fillId="0" borderId="5" xfId="1" applyFont="1" applyBorder="1" applyAlignment="1">
      <alignment horizontal="left" vertical="top"/>
    </xf>
    <xf numFmtId="0" fontId="1" fillId="0" borderId="5" xfId="1" applyFont="1" applyBorder="1" applyAlignment="1">
      <alignment vertical="top"/>
    </xf>
    <xf numFmtId="7" fontId="1" fillId="0" borderId="4" xfId="1" applyNumberFormat="1" applyFont="1" applyBorder="1" applyAlignment="1">
      <alignment horizontal="right" vertical="top"/>
    </xf>
    <xf numFmtId="0" fontId="1" fillId="0" borderId="3" xfId="1" applyFont="1" applyBorder="1" applyAlignment="1">
      <alignment vertical="top"/>
    </xf>
    <xf numFmtId="168" fontId="1" fillId="0" borderId="1" xfId="1" applyNumberFormat="1" applyFont="1" applyBorder="1" applyAlignment="1">
      <alignment horizontal="right" vertical="top"/>
    </xf>
    <xf numFmtId="0" fontId="3" fillId="0" borderId="5" xfId="1" applyFont="1" applyBorder="1" applyAlignment="1">
      <alignment horizontal="left" vertical="top"/>
    </xf>
    <xf numFmtId="0" fontId="1" fillId="0" borderId="0" xfId="1" applyFont="1" applyBorder="1" applyAlignment="1">
      <alignment horizontal="center" vertical="top"/>
    </xf>
    <xf numFmtId="166" fontId="1" fillId="0" borderId="0" xfId="1" applyNumberFormat="1" applyFont="1" applyBorder="1" applyAlignment="1">
      <alignment horizontal="center" vertical="top"/>
    </xf>
    <xf numFmtId="0" fontId="4" fillId="0" borderId="5" xfId="1" applyNumberFormat="1" applyFont="1" applyFill="1" applyBorder="1" applyAlignment="1">
      <alignment horizontal="left" vertical="top"/>
    </xf>
    <xf numFmtId="0" fontId="1" fillId="0" borderId="5" xfId="1" applyNumberFormat="1" applyFont="1" applyFill="1" applyBorder="1" applyAlignment="1">
      <alignment horizontal="left" vertical="top"/>
    </xf>
    <xf numFmtId="166" fontId="1" fillId="0" borderId="0" xfId="1" applyNumberFormat="1" applyFont="1" applyBorder="1" applyAlignment="1">
      <alignment horizontal="centerContinuous" vertical="top"/>
    </xf>
    <xf numFmtId="0" fontId="1" fillId="0" borderId="0" xfId="1" applyFont="1" applyBorder="1" applyAlignment="1">
      <alignment vertical="top"/>
    </xf>
    <xf numFmtId="0" fontId="1" fillId="0" borderId="0" xfId="1" applyFont="1" applyBorder="1" applyAlignment="1">
      <alignment horizontal="left" vertical="top"/>
    </xf>
    <xf numFmtId="0" fontId="1" fillId="0" borderId="0" xfId="1" applyFont="1" applyBorder="1" applyAlignment="1">
      <alignment horizontal="right" vertical="top"/>
    </xf>
    <xf numFmtId="7" fontId="1" fillId="0" borderId="5" xfId="1" applyNumberFormat="1" applyFont="1" applyBorder="1">
      <alignment vertical="top"/>
    </xf>
    <xf numFmtId="165" fontId="1" fillId="0" borderId="0" xfId="1" applyNumberFormat="1" applyFont="1" applyBorder="1" applyAlignment="1">
      <alignment horizontal="center" vertical="top"/>
    </xf>
    <xf numFmtId="168" fontId="1" fillId="0" borderId="0" xfId="1" applyNumberFormat="1" applyFont="1" applyBorder="1" applyAlignment="1">
      <alignment horizontal="right" vertical="top"/>
    </xf>
    <xf numFmtId="166" fontId="1" fillId="0" borderId="0" xfId="1" applyNumberFormat="1" applyFont="1" applyBorder="1" applyAlignment="1">
      <alignment horizontal="right" vertical="top"/>
    </xf>
    <xf numFmtId="0" fontId="1" fillId="0" borderId="0" xfId="2" applyFont="1" applyBorder="1"/>
    <xf numFmtId="0" fontId="1" fillId="0" borderId="3" xfId="1" applyFont="1" applyBorder="1" applyAlignment="1">
      <alignment horizontal="left" vertical="top"/>
    </xf>
    <xf numFmtId="0" fontId="4" fillId="0" borderId="3" xfId="1" applyFont="1" applyBorder="1" applyAlignment="1">
      <alignment horizontal="left" vertical="top"/>
    </xf>
    <xf numFmtId="7" fontId="1" fillId="0" borderId="1" xfId="1" applyNumberFormat="1" applyFont="1" applyBorder="1" applyAlignment="1">
      <alignment horizontal="right" vertical="top"/>
    </xf>
    <xf numFmtId="0" fontId="1" fillId="0" borderId="0" xfId="2" applyFont="1"/>
    <xf numFmtId="49" fontId="1" fillId="0" borderId="0" xfId="1" applyNumberFormat="1" applyFont="1" applyFill="1" applyBorder="1" applyAlignment="1">
      <alignment horizontal="left"/>
    </xf>
    <xf numFmtId="7" fontId="1" fillId="0" borderId="0" xfId="1" applyNumberFormat="1" applyFont="1" applyFill="1" applyAlignment="1">
      <alignment horizontal="left" vertical="center"/>
    </xf>
    <xf numFmtId="0" fontId="1" fillId="0" borderId="0" xfId="1" applyFont="1" applyFill="1" applyAlignment="1">
      <alignment horizontal="left" vertical="center"/>
    </xf>
    <xf numFmtId="0" fontId="1" fillId="0" borderId="0" xfId="2" applyFont="1" applyFill="1"/>
    <xf numFmtId="0" fontId="5" fillId="0" borderId="0" xfId="1" applyFont="1" applyBorder="1" applyAlignment="1">
      <alignment horizontal="center" vertical="top"/>
    </xf>
    <xf numFmtId="0" fontId="4" fillId="0" borderId="0" xfId="1" applyFont="1" applyBorder="1" applyAlignment="1">
      <alignment horizontal="center" vertical="top"/>
    </xf>
    <xf numFmtId="0" fontId="5" fillId="0" borderId="5" xfId="1" applyFont="1" applyBorder="1" applyAlignment="1">
      <alignment horizontal="center" vertical="top"/>
    </xf>
    <xf numFmtId="0" fontId="5" fillId="0" borderId="4" xfId="1" applyFont="1" applyBorder="1" applyAlignment="1">
      <alignment horizontal="center" vertical="top"/>
    </xf>
    <xf numFmtId="0" fontId="10" fillId="0" borderId="0" xfId="2" applyFont="1" applyBorder="1" applyAlignment="1">
      <alignment horizontal="right" vertical="top" textRotation="180"/>
    </xf>
    <xf numFmtId="0" fontId="4" fillId="0" borderId="4" xfId="1" applyFont="1" applyBorder="1" applyAlignment="1">
      <alignment horizontal="center" vertical="top"/>
    </xf>
    <xf numFmtId="7" fontId="4" fillId="0" borderId="5" xfId="1" applyNumberFormat="1" applyFont="1" applyBorder="1" applyAlignment="1">
      <alignment horizontal="center" vertical="top"/>
    </xf>
    <xf numFmtId="7" fontId="4" fillId="0" borderId="4" xfId="1" applyNumberFormat="1" applyFont="1" applyBorder="1" applyAlignment="1">
      <alignment horizontal="center" vertical="top"/>
    </xf>
    <xf numFmtId="7" fontId="1" fillId="0" borderId="0" xfId="1" applyNumberFormat="1" applyFont="1">
      <alignment vertical="top"/>
    </xf>
    <xf numFmtId="0" fontId="15" fillId="0" borderId="0" xfId="1" applyFont="1" applyBorder="1">
      <alignment vertical="top"/>
    </xf>
    <xf numFmtId="7" fontId="6" fillId="0" borderId="0" xfId="1" applyNumberFormat="1" applyFont="1" applyBorder="1" applyAlignment="1">
      <alignment horizontal="center" vertical="top"/>
    </xf>
    <xf numFmtId="167" fontId="2" fillId="0" borderId="0" xfId="1" applyNumberFormat="1" applyFont="1" applyBorder="1" applyAlignment="1">
      <alignment horizontal="left" vertical="top"/>
    </xf>
    <xf numFmtId="0" fontId="8" fillId="0" borderId="0" xfId="1" applyFont="1" applyBorder="1" applyAlignment="1">
      <alignment horizontal="left" vertical="top"/>
    </xf>
    <xf numFmtId="0" fontId="7" fillId="0" borderId="0" xfId="1" applyFont="1" applyBorder="1">
      <alignment vertical="top"/>
    </xf>
    <xf numFmtId="7" fontId="4" fillId="0" borderId="5" xfId="1" applyNumberFormat="1" applyFont="1" applyBorder="1">
      <alignment vertical="top"/>
    </xf>
    <xf numFmtId="7" fontId="4" fillId="0" borderId="0" xfId="1" applyNumberFormat="1" applyFont="1" applyBorder="1">
      <alignment vertical="top"/>
    </xf>
    <xf numFmtId="7" fontId="1" fillId="0" borderId="4" xfId="1" applyNumberFormat="1" applyFont="1" applyBorder="1" applyAlignment="1">
      <alignment horizontal="center" vertical="top"/>
    </xf>
    <xf numFmtId="166" fontId="1" fillId="0" borderId="0" xfId="1" applyNumberFormat="1" applyFont="1" applyFill="1" applyBorder="1" applyAlignment="1">
      <alignment horizontal="center" vertical="top"/>
    </xf>
    <xf numFmtId="166" fontId="1" fillId="0" borderId="4" xfId="1" applyNumberFormat="1" applyFont="1" applyFill="1" applyBorder="1" applyAlignment="1">
      <alignment horizontal="center" vertical="top"/>
    </xf>
    <xf numFmtId="165" fontId="1" fillId="0" borderId="4" xfId="1" applyNumberFormat="1" applyFont="1" applyBorder="1" applyAlignment="1">
      <alignment horizontal="center" vertical="top"/>
    </xf>
    <xf numFmtId="0" fontId="3" fillId="0" borderId="5" xfId="1" applyFont="1" applyBorder="1">
      <alignment vertical="top"/>
    </xf>
    <xf numFmtId="7" fontId="1" fillId="0" borderId="0" xfId="1" applyNumberFormat="1" applyFont="1" applyFill="1" applyBorder="1" applyAlignment="1">
      <alignment horizontal="center" vertical="top"/>
    </xf>
    <xf numFmtId="0" fontId="3" fillId="0" borderId="0" xfId="1" applyFont="1" applyBorder="1">
      <alignment vertical="top"/>
    </xf>
    <xf numFmtId="0" fontId="1" fillId="0" borderId="3" xfId="1" applyFont="1" applyBorder="1">
      <alignment vertical="top"/>
    </xf>
    <xf numFmtId="0" fontId="1" fillId="0" borderId="1" xfId="1" applyFont="1" applyBorder="1">
      <alignment vertical="top"/>
    </xf>
    <xf numFmtId="7" fontId="1" fillId="0" borderId="1" xfId="1" applyNumberFormat="1" applyFont="1" applyBorder="1" applyAlignment="1">
      <alignment horizontal="center" vertical="top"/>
    </xf>
    <xf numFmtId="0" fontId="1" fillId="0" borderId="2" xfId="1" applyFont="1" applyBorder="1">
      <alignment vertical="top"/>
    </xf>
    <xf numFmtId="0" fontId="4" fillId="0" borderId="0" xfId="1" applyFont="1" applyBorder="1">
      <alignment vertical="top"/>
    </xf>
    <xf numFmtId="7" fontId="1" fillId="0" borderId="0" xfId="1" applyNumberFormat="1" applyFont="1" applyFill="1" applyBorder="1">
      <alignment vertical="top"/>
    </xf>
    <xf numFmtId="7" fontId="1" fillId="0" borderId="4" xfId="1" applyNumberFormat="1" applyFont="1" applyFill="1" applyBorder="1" applyAlignment="1">
      <alignment horizontal="right" vertical="top"/>
    </xf>
    <xf numFmtId="166" fontId="1" fillId="0" borderId="4" xfId="1" applyNumberFormat="1" applyFont="1" applyBorder="1" applyAlignment="1">
      <alignment vertical="top"/>
    </xf>
    <xf numFmtId="0" fontId="4" fillId="0" borderId="5" xfId="1" applyFont="1" applyFill="1" applyBorder="1">
      <alignment vertical="top"/>
    </xf>
    <xf numFmtId="166" fontId="1" fillId="0" borderId="4" xfId="1" applyNumberFormat="1" applyFont="1" applyFill="1" applyBorder="1" applyAlignment="1">
      <alignment horizontal="right" vertical="top"/>
    </xf>
    <xf numFmtId="7" fontId="1" fillId="0" borderId="0" xfId="1" applyNumberFormat="1" applyFont="1" applyBorder="1" applyAlignment="1">
      <alignment horizontal="center" vertical="top"/>
    </xf>
    <xf numFmtId="0" fontId="5" fillId="0" borderId="0" xfId="1" applyFont="1" applyBorder="1">
      <alignment vertical="top"/>
    </xf>
    <xf numFmtId="7" fontId="5" fillId="0" borderId="5" xfId="1" applyNumberFormat="1" applyFont="1" applyBorder="1" applyAlignment="1">
      <alignment horizontal="left" vertical="top"/>
    </xf>
    <xf numFmtId="0" fontId="5" fillId="0" borderId="2" xfId="1" applyFont="1" applyBorder="1" applyAlignment="1">
      <alignment horizontal="center" vertical="top"/>
    </xf>
    <xf numFmtId="0" fontId="5" fillId="0" borderId="5" xfId="1" applyFont="1" applyBorder="1" applyAlignment="1">
      <alignment horizontal="left" vertical="top"/>
    </xf>
    <xf numFmtId="164" fontId="1" fillId="0" borderId="4" xfId="1" applyNumberFormat="1" applyFont="1" applyBorder="1" applyAlignment="1">
      <alignment horizontal="right" vertical="top"/>
    </xf>
    <xf numFmtId="7" fontId="16" fillId="0" borderId="3" xfId="1" applyNumberFormat="1" applyFont="1" applyBorder="1">
      <alignment vertical="top"/>
    </xf>
    <xf numFmtId="7" fontId="16" fillId="0" borderId="0" xfId="1" applyNumberFormat="1" applyFont="1" applyBorder="1">
      <alignment vertical="top"/>
    </xf>
    <xf numFmtId="0" fontId="3" fillId="0" borderId="5" xfId="1" applyFont="1" applyBorder="1" applyAlignment="1">
      <alignment horizontal="center" vertical="top"/>
    </xf>
    <xf numFmtId="7" fontId="5" fillId="0" borderId="5" xfId="1" applyNumberFormat="1" applyFont="1" applyBorder="1">
      <alignment vertical="top"/>
    </xf>
    <xf numFmtId="7" fontId="3" fillId="0" borderId="5" xfId="1" applyNumberFormat="1" applyFont="1" applyBorder="1" applyAlignment="1">
      <alignment horizontal="center" vertical="top"/>
    </xf>
    <xf numFmtId="0" fontId="5" fillId="0" borderId="5" xfId="1" applyNumberFormat="1" applyFont="1" applyFill="1" applyBorder="1" applyAlignment="1">
      <alignment horizontal="left" vertical="top"/>
    </xf>
    <xf numFmtId="7" fontId="3" fillId="0" borderId="0" xfId="1" applyNumberFormat="1" applyFont="1" applyBorder="1" applyAlignment="1">
      <alignment horizontal="center" vertical="top"/>
    </xf>
    <xf numFmtId="0" fontId="1" fillId="0" borderId="0" xfId="1" applyNumberFormat="1" applyFont="1" applyFill="1" applyBorder="1" applyAlignment="1">
      <alignment horizontal="left" vertical="top"/>
    </xf>
    <xf numFmtId="0" fontId="3" fillId="0" borderId="5" xfId="1" applyNumberFormat="1" applyFont="1" applyFill="1" applyBorder="1" applyAlignment="1">
      <alignment horizontal="center" vertical="top"/>
    </xf>
    <xf numFmtId="0" fontId="4" fillId="0" borderId="0" xfId="1" applyNumberFormat="1" applyFont="1" applyFill="1" applyBorder="1" applyAlignment="1">
      <alignment horizontal="left" vertical="top"/>
    </xf>
    <xf numFmtId="7" fontId="4" fillId="0" borderId="5" xfId="1" applyNumberFormat="1" applyFont="1" applyBorder="1" applyAlignment="1">
      <alignment horizontal="left" vertical="top"/>
    </xf>
    <xf numFmtId="0" fontId="1" fillId="0" borderId="0" xfId="1" applyNumberFormat="1" applyFont="1" applyFill="1" applyBorder="1" applyAlignment="1">
      <alignment horizontal="left" vertical="top" indent="2"/>
    </xf>
    <xf numFmtId="0" fontId="4" fillId="0" borderId="4" xfId="1" applyFont="1" applyBorder="1" applyAlignment="1">
      <alignment horizontal="left" vertical="top"/>
    </xf>
    <xf numFmtId="7" fontId="1" fillId="0" borderId="0" xfId="1" applyNumberFormat="1" applyFont="1" applyBorder="1" applyAlignment="1">
      <alignment horizontal="left" vertical="top" indent="2"/>
    </xf>
    <xf numFmtId="0" fontId="4" fillId="0" borderId="0" xfId="1" applyFont="1" applyBorder="1" applyAlignment="1">
      <alignment horizontal="left" vertical="top"/>
    </xf>
    <xf numFmtId="0" fontId="1" fillId="0" borderId="2" xfId="1" applyFont="1" applyBorder="1" applyAlignment="1">
      <alignment horizontal="centerContinuous" vertical="top" wrapText="1"/>
    </xf>
    <xf numFmtId="0" fontId="3" fillId="0" borderId="0" xfId="1" applyNumberFormat="1" applyFont="1" applyFill="1" applyBorder="1" applyAlignment="1">
      <alignment horizontal="center" vertical="top"/>
    </xf>
    <xf numFmtId="0" fontId="1" fillId="0" borderId="0" xfId="1" applyFont="1">
      <alignment vertical="top"/>
    </xf>
    <xf numFmtId="0" fontId="1" fillId="0" borderId="0" xfId="1" applyFont="1" applyFill="1" applyBorder="1" applyAlignment="1">
      <alignment horizontal="left"/>
    </xf>
    <xf numFmtId="7" fontId="1" fillId="0" borderId="4" xfId="1" applyNumberFormat="1" applyFont="1" applyBorder="1">
      <alignment vertical="top"/>
    </xf>
    <xf numFmtId="0" fontId="1" fillId="0" borderId="5" xfId="1" applyFont="1" applyBorder="1" applyAlignment="1">
      <alignment horizontal="center" vertical="top"/>
    </xf>
    <xf numFmtId="0" fontId="1" fillId="0" borderId="4" xfId="1" applyFont="1" applyBorder="1" applyAlignment="1">
      <alignment horizontal="center" vertical="top"/>
    </xf>
    <xf numFmtId="164" fontId="1" fillId="0" borderId="0" xfId="1" applyNumberFormat="1" applyFont="1" applyBorder="1">
      <alignment vertical="top"/>
    </xf>
    <xf numFmtId="164" fontId="1" fillId="0" borderId="4" xfId="1" applyNumberFormat="1" applyFont="1" applyBorder="1">
      <alignment vertical="top"/>
    </xf>
    <xf numFmtId="0" fontId="1" fillId="0" borderId="6" xfId="1" applyFont="1" applyBorder="1">
      <alignment vertical="top"/>
    </xf>
    <xf numFmtId="7" fontId="1" fillId="0" borderId="5" xfId="1" applyNumberFormat="1" applyFont="1" applyBorder="1" applyAlignment="1">
      <alignment horizontal="center" vertical="top"/>
    </xf>
    <xf numFmtId="164" fontId="1" fillId="0" borderId="2" xfId="1" applyNumberFormat="1" applyFont="1" applyBorder="1">
      <alignment vertical="top"/>
    </xf>
    <xf numFmtId="7" fontId="1" fillId="0" borderId="0" xfId="1" applyNumberFormat="1" applyFont="1" applyBorder="1" applyAlignment="1">
      <alignment horizontal="right" vertical="top"/>
    </xf>
    <xf numFmtId="165" fontId="1" fillId="0" borderId="4" xfId="1" applyNumberFormat="1" applyFont="1" applyBorder="1" applyAlignment="1">
      <alignment horizontal="right" vertical="top"/>
    </xf>
    <xf numFmtId="7" fontId="1" fillId="0" borderId="1" xfId="1" applyNumberFormat="1" applyFont="1" applyBorder="1" applyAlignment="1">
      <alignment horizontal="centerContinuous" vertical="top" wrapText="1"/>
    </xf>
    <xf numFmtId="164" fontId="1" fillId="0" borderId="0" xfId="1" applyNumberFormat="1" applyFont="1" applyBorder="1" applyAlignment="1">
      <alignment horizontal="right" vertical="top"/>
    </xf>
    <xf numFmtId="7" fontId="1" fillId="0" borderId="0" xfId="1" applyNumberFormat="1" applyFont="1" applyAlignment="1">
      <alignment horizontal="left" vertical="center"/>
    </xf>
    <xf numFmtId="0" fontId="1" fillId="0" borderId="0" xfId="1" applyFont="1" applyBorder="1" applyAlignment="1">
      <alignment horizontal="left" vertical="top" textRotation="1"/>
    </xf>
    <xf numFmtId="7" fontId="1" fillId="0" borderId="4" xfId="1" applyNumberFormat="1" applyFont="1" applyFill="1" applyBorder="1" applyAlignment="1">
      <alignment vertical="top"/>
    </xf>
    <xf numFmtId="0" fontId="1" fillId="0" borderId="4" xfId="1" applyFont="1" applyBorder="1" applyAlignment="1">
      <alignment horizontal="right" vertical="top"/>
    </xf>
    <xf numFmtId="164" fontId="1" fillId="0" borderId="1" xfId="1" applyNumberFormat="1" applyFont="1" applyBorder="1" applyAlignment="1">
      <alignment horizontal="right" vertical="top"/>
    </xf>
    <xf numFmtId="7" fontId="1" fillId="0" borderId="6" xfId="1" applyNumberFormat="1" applyFont="1" applyBorder="1">
      <alignment vertical="top"/>
    </xf>
    <xf numFmtId="7" fontId="1" fillId="0" borderId="8" xfId="1" applyNumberFormat="1" applyFont="1" applyBorder="1">
      <alignment vertical="top"/>
    </xf>
    <xf numFmtId="7" fontId="1" fillId="0" borderId="7" xfId="1" applyNumberFormat="1" applyFont="1" applyBorder="1">
      <alignment vertical="top"/>
    </xf>
    <xf numFmtId="165" fontId="1" fillId="0" borderId="0" xfId="1" applyNumberFormat="1" applyFont="1" applyBorder="1" applyAlignment="1">
      <alignment horizontal="right" vertical="top"/>
    </xf>
    <xf numFmtId="0" fontId="1" fillId="0" borderId="0" xfId="1" applyFont="1" applyBorder="1" applyAlignment="1">
      <alignment horizontal="left" vertical="top" wrapText="1"/>
    </xf>
    <xf numFmtId="0" fontId="1" fillId="0" borderId="0" xfId="1" applyFont="1" applyBorder="1" applyAlignment="1">
      <alignment horizontal="right" vertical="top" textRotation="180"/>
    </xf>
    <xf numFmtId="164" fontId="1" fillId="0" borderId="1" xfId="1" applyNumberFormat="1" applyFont="1" applyBorder="1" applyAlignment="1">
      <alignment vertical="top"/>
    </xf>
    <xf numFmtId="164" fontId="1" fillId="0" borderId="0" xfId="1" applyNumberFormat="1" applyFont="1" applyBorder="1" applyAlignment="1">
      <alignment vertical="top"/>
    </xf>
    <xf numFmtId="7" fontId="1" fillId="0" borderId="0" xfId="1" applyNumberFormat="1" applyFont="1" applyAlignment="1">
      <alignment horizontal="right" vertical="top" textRotation="180"/>
    </xf>
    <xf numFmtId="0" fontId="1" fillId="0" borderId="0" xfId="2" applyFont="1" applyBorder="1" applyAlignment="1">
      <alignment horizontal="right" vertical="top" textRotation="180"/>
    </xf>
    <xf numFmtId="0" fontId="1" fillId="0" borderId="0" xfId="1" applyFont="1" applyBorder="1" applyAlignment="1">
      <alignment horizontal="center" vertical="top"/>
    </xf>
    <xf numFmtId="0" fontId="1" fillId="0" borderId="3" xfId="1" applyFont="1" applyBorder="1" applyAlignment="1">
      <alignment horizontal="center" vertical="top" wrapText="1"/>
    </xf>
    <xf numFmtId="0" fontId="1" fillId="0" borderId="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right" vertical="top" textRotation="180"/>
    </xf>
    <xf numFmtId="0" fontId="1" fillId="0" borderId="0" xfId="1" applyFont="1" applyBorder="1" applyAlignment="1">
      <alignment horizontal="right" vertical="top" textRotation="180"/>
    </xf>
    <xf numFmtId="0" fontId="5" fillId="0" borderId="5" xfId="1" applyFont="1" applyBorder="1" applyAlignment="1">
      <alignment horizontal="center" vertical="top"/>
    </xf>
    <xf numFmtId="0" fontId="5" fillId="0" borderId="0" xfId="1" applyFont="1" applyBorder="1" applyAlignment="1">
      <alignment horizontal="center" vertical="top"/>
    </xf>
    <xf numFmtId="0" fontId="5" fillId="0" borderId="4" xfId="1" applyFont="1" applyBorder="1" applyAlignment="1">
      <alignment horizontal="center" vertical="top"/>
    </xf>
    <xf numFmtId="0" fontId="4" fillId="0" borderId="0" xfId="1" applyFont="1" applyBorder="1" applyAlignment="1">
      <alignment horizontal="center" vertical="top"/>
    </xf>
    <xf numFmtId="0" fontId="4" fillId="0" borderId="4" xfId="1" applyFont="1" applyBorder="1" applyAlignment="1">
      <alignment horizontal="center" vertical="top"/>
    </xf>
    <xf numFmtId="0" fontId="4" fillId="0" borderId="5" xfId="1" applyFont="1" applyBorder="1" applyAlignment="1">
      <alignment horizontal="center" vertical="top"/>
    </xf>
    <xf numFmtId="0" fontId="4" fillId="0" borderId="8" xfId="1" applyFont="1" applyBorder="1" applyAlignment="1">
      <alignment horizontal="center" vertical="top"/>
    </xf>
    <xf numFmtId="0" fontId="4" fillId="0" borderId="6" xfId="1" applyFont="1" applyBorder="1" applyAlignment="1">
      <alignment horizontal="center" vertical="top"/>
    </xf>
    <xf numFmtId="0" fontId="4" fillId="0" borderId="7" xfId="1" applyFont="1" applyBorder="1" applyAlignment="1">
      <alignment horizontal="center" vertical="top"/>
    </xf>
    <xf numFmtId="0" fontId="1" fillId="0" borderId="5" xfId="1" applyFont="1" applyBorder="1" applyAlignment="1">
      <alignment horizontal="center" vertical="top"/>
    </xf>
    <xf numFmtId="0" fontId="1" fillId="0" borderId="4" xfId="1" applyFont="1" applyBorder="1" applyAlignment="1">
      <alignment horizontal="center" vertical="top"/>
    </xf>
    <xf numFmtId="0" fontId="8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10" fillId="0" borderId="0" xfId="2" applyFont="1" applyBorder="1" applyAlignment="1">
      <alignment horizontal="right" vertical="top" textRotation="180"/>
    </xf>
    <xf numFmtId="7" fontId="1" fillId="0" borderId="0" xfId="1" applyNumberFormat="1" applyFont="1" applyAlignment="1">
      <alignment horizontal="right" vertical="top" textRotation="180"/>
    </xf>
    <xf numFmtId="0" fontId="1" fillId="0" borderId="0" xfId="2" applyFont="1" applyBorder="1" applyAlignment="1">
      <alignment horizontal="right" vertical="top" textRotation="180"/>
    </xf>
    <xf numFmtId="7" fontId="1" fillId="0" borderId="0" xfId="1" applyNumberFormat="1" applyFont="1" applyAlignment="1">
      <alignment vertical="top"/>
    </xf>
    <xf numFmtId="7" fontId="4" fillId="0" borderId="5" xfId="1" applyNumberFormat="1" applyFont="1" applyBorder="1" applyAlignment="1">
      <alignment horizontal="center" vertical="top"/>
    </xf>
    <xf numFmtId="7" fontId="4" fillId="0" borderId="4" xfId="1" applyNumberFormat="1" applyFont="1" applyBorder="1" applyAlignment="1">
      <alignment horizontal="center" vertical="top"/>
    </xf>
    <xf numFmtId="7" fontId="5" fillId="0" borderId="5" xfId="1" applyNumberFormat="1" applyFont="1" applyBorder="1" applyAlignment="1">
      <alignment horizontal="center" vertical="top"/>
    </xf>
    <xf numFmtId="7" fontId="5" fillId="0" borderId="4" xfId="1" applyNumberFormat="1" applyFont="1" applyBorder="1" applyAlignment="1">
      <alignment horizontal="center" vertical="top"/>
    </xf>
    <xf numFmtId="0" fontId="1" fillId="0" borderId="5" xfId="1" applyFont="1" applyBorder="1" applyAlignment="1">
      <alignment horizontal="left" vertical="top" wrapText="1"/>
    </xf>
    <xf numFmtId="7" fontId="1" fillId="0" borderId="4" xfId="1" applyNumberFormat="1" applyFont="1" applyBorder="1" applyAlignment="1">
      <alignment vertical="top" wrapText="1"/>
    </xf>
    <xf numFmtId="0" fontId="1" fillId="0" borderId="3" xfId="1" applyFont="1" applyBorder="1" applyAlignment="1">
      <alignment horizontal="left" vertical="top" wrapText="1"/>
    </xf>
    <xf numFmtId="7" fontId="1" fillId="0" borderId="1" xfId="1" applyNumberFormat="1" applyFont="1" applyBorder="1" applyAlignment="1">
      <alignment vertical="top" wrapText="1"/>
    </xf>
    <xf numFmtId="0" fontId="5" fillId="0" borderId="8" xfId="1" applyFont="1" applyBorder="1" applyAlignment="1">
      <alignment horizontal="center" vertical="top"/>
    </xf>
    <xf numFmtId="0" fontId="5" fillId="0" borderId="7" xfId="1" applyFont="1" applyBorder="1" applyAlignment="1">
      <alignment horizontal="center" vertical="top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7" fontId="4" fillId="0" borderId="8" xfId="1" applyNumberFormat="1" applyFont="1" applyBorder="1" applyAlignment="1">
      <alignment horizontal="center" vertical="top"/>
    </xf>
    <xf numFmtId="7" fontId="4" fillId="0" borderId="7" xfId="1" applyNumberFormat="1" applyFont="1" applyBorder="1" applyAlignment="1">
      <alignment horizontal="center" vertical="top"/>
    </xf>
  </cellXfs>
  <cellStyles count="3">
    <cellStyle name="Normal" xfId="0" builtinId="0"/>
    <cellStyle name="Normal_WA 10-05A 9-15-05" xfId="1" xr:uid="{60EA1C58-B030-43E9-B846-38A6C4BBF0E8}"/>
    <cellStyle name="Normal_WA Transp billing rates summary 10-1-01" xfId="2" xr:uid="{940B36FC-B6F3-4DF1-BECE-2F801582C0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297656</xdr:colOff>
      <xdr:row>0</xdr:row>
      <xdr:rowOff>0</xdr:rowOff>
    </xdr:from>
    <xdr:ext cx="4499428" cy="504857"/>
    <xdr:pic>
      <xdr:nvPicPr>
        <xdr:cNvPr id="2" name="Picture 1">
          <a:extLst>
            <a:ext uri="{FF2B5EF4-FFF2-40B4-BE49-F238E27FC236}">
              <a16:creationId xmlns:a16="http://schemas.microsoft.com/office/drawing/2014/main" id="{FCC42F99-42AA-403B-9CC1-2C08F9493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80594" y="3464719"/>
          <a:ext cx="4499428" cy="504857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57</xdr:row>
      <xdr:rowOff>83343</xdr:rowOff>
    </xdr:from>
    <xdr:to>
      <xdr:col>2</xdr:col>
      <xdr:colOff>1765753</xdr:colOff>
      <xdr:row>60</xdr:row>
      <xdr:rowOff>88138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58DED2E-25B6-4E0A-869A-2BA6DAF6E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760868"/>
          <a:ext cx="4499428" cy="4905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280458</xdr:colOff>
      <xdr:row>20</xdr:row>
      <xdr:rowOff>63500</xdr:rowOff>
    </xdr:from>
    <xdr:ext cx="5026214" cy="528669"/>
    <xdr:pic>
      <xdr:nvPicPr>
        <xdr:cNvPr id="2" name="Picture 1">
          <a:extLst>
            <a:ext uri="{FF2B5EF4-FFF2-40B4-BE49-F238E27FC236}">
              <a16:creationId xmlns:a16="http://schemas.microsoft.com/office/drawing/2014/main" id="{D0784171-C57F-44C0-91CF-F9B9F4FF6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393958" y="3238500"/>
          <a:ext cx="5026214" cy="528669"/>
        </a:xfrm>
        <a:prstGeom prst="rect">
          <a:avLst/>
        </a:prstGeom>
      </xdr:spPr>
    </xdr:pic>
    <xdr:clientData/>
  </xdr:oneCellAnchor>
  <xdr:twoCellAnchor editAs="oneCell">
    <xdr:from>
      <xdr:col>0</xdr:col>
      <xdr:colOff>42333</xdr:colOff>
      <xdr:row>48</xdr:row>
      <xdr:rowOff>84667</xdr:rowOff>
    </xdr:from>
    <xdr:to>
      <xdr:col>2</xdr:col>
      <xdr:colOff>1196634</xdr:colOff>
      <xdr:row>51</xdr:row>
      <xdr:rowOff>113274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5ED34D-7205-4686-8AD4-EC3EE8176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3" y="8952442"/>
          <a:ext cx="4495195" cy="5143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_Affairs/PGA%20-%20WASHINGTON/2020/5_Rate%20Development/NWN%202020-21%20WA%20PGA%20Rate%20Development%20file%20September%20fil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Documentation"/>
      <sheetName val="Sheet1"/>
      <sheetName val="Inputs"/>
      <sheetName val="Washington volumes"/>
      <sheetName val="Allocation equal ¢ per therm"/>
      <sheetName val="Allocation = % of margin"/>
      <sheetName val="Temporaries"/>
      <sheetName val="Avg Bill by RS"/>
      <sheetName val="Rates in summary"/>
      <sheetName val="Rates in detail"/>
      <sheetName val="Margin Model"/>
      <sheetName val="Amortization"/>
      <sheetName val="F Goldenrod"/>
      <sheetName val="Cover"/>
      <sheetName val="WA Index"/>
      <sheetName val="Statement of Rates"/>
      <sheetName val="Summary of Sales Rates"/>
      <sheetName val="Summary of Transportation Rates"/>
      <sheetName val="Summary of Changes in Rate"/>
      <sheetName val="Adjs. to Residential Rates"/>
      <sheetName val="Rate Case History"/>
      <sheetName val="Annual WACOG History"/>
      <sheetName val="Winter WACOG History"/>
      <sheetName val="RS 1 BR History"/>
      <sheetName val="RS 2 BR History"/>
      <sheetName val="RS 3 BR History"/>
      <sheetName val="RS 19 BR History"/>
      <sheetName val="RS 27 BR History"/>
      <sheetName val="RS 41 Firm BR History"/>
      <sheetName val="RS 41 Intp BR History"/>
      <sheetName val="RS 42 FS BR History"/>
      <sheetName val="RS42 IS BR History"/>
      <sheetName val="RS 41T BR History"/>
      <sheetName val="RS 42T BR History"/>
      <sheetName val="RS 43T BR History"/>
      <sheetName val="RS 1 PR History"/>
      <sheetName val="RS 2 PR History"/>
      <sheetName val="RS 3 PR History"/>
      <sheetName val="RS 21 BR History"/>
      <sheetName val="RS 54 BR History"/>
      <sheetName val="wacog purch history 1988-2007"/>
      <sheetName val="Chgs in Rates by RS 1995-2004"/>
      <sheetName val="RS 3T BR History"/>
    </sheetNames>
    <sheetDataSet>
      <sheetData sheetId="0"/>
      <sheetData sheetId="1"/>
      <sheetData sheetId="2">
        <row r="16">
          <cell r="B16">
            <v>0.26333000000000001</v>
          </cell>
        </row>
        <row r="18">
          <cell r="B18">
            <v>0.10141</v>
          </cell>
        </row>
        <row r="20">
          <cell r="B20">
            <v>3.542E-2</v>
          </cell>
        </row>
        <row r="22">
          <cell r="B22">
            <v>1.51</v>
          </cell>
        </row>
        <row r="24">
          <cell r="B24">
            <v>0.15748000000000001</v>
          </cell>
        </row>
        <row r="26">
          <cell r="B26">
            <v>0.20415</v>
          </cell>
        </row>
        <row r="28">
          <cell r="B28">
            <v>0.10208</v>
          </cell>
        </row>
        <row r="30">
          <cell r="B30">
            <v>4.1579999999999999E-2</v>
          </cell>
        </row>
        <row r="32">
          <cell r="B32">
            <v>0.28449999999999998</v>
          </cell>
        </row>
        <row r="63">
          <cell r="B63">
            <v>44136</v>
          </cell>
        </row>
      </sheetData>
      <sheetData sheetId="3"/>
      <sheetData sheetId="4"/>
      <sheetData sheetId="5"/>
      <sheetData sheetId="6"/>
      <sheetData sheetId="7">
        <row r="13">
          <cell r="G13">
            <v>5.5</v>
          </cell>
        </row>
        <row r="14">
          <cell r="G14">
            <v>7</v>
          </cell>
        </row>
        <row r="15">
          <cell r="G15">
            <v>8</v>
          </cell>
        </row>
        <row r="16">
          <cell r="G16">
            <v>22</v>
          </cell>
        </row>
        <row r="18">
          <cell r="G18">
            <v>9</v>
          </cell>
        </row>
        <row r="19">
          <cell r="G19">
            <v>250</v>
          </cell>
        </row>
        <row r="34">
          <cell r="G34">
            <v>1300</v>
          </cell>
        </row>
        <row r="48">
          <cell r="G48">
            <v>1550</v>
          </cell>
        </row>
        <row r="62">
          <cell r="G62">
            <v>1300</v>
          </cell>
        </row>
      </sheetData>
      <sheetData sheetId="8"/>
      <sheetData sheetId="9">
        <row r="13">
          <cell r="V13">
            <v>1.1525300000000001</v>
          </cell>
        </row>
        <row r="14">
          <cell r="V14">
            <v>1.1892899999999995</v>
          </cell>
        </row>
        <row r="15">
          <cell r="V15">
            <v>0.88947999999999972</v>
          </cell>
        </row>
        <row r="16">
          <cell r="V16">
            <v>0.86690000000000011</v>
          </cell>
        </row>
        <row r="17">
          <cell r="V17">
            <v>0.82713999999999943</v>
          </cell>
        </row>
        <row r="18">
          <cell r="V18">
            <v>0.64432999999999974</v>
          </cell>
        </row>
        <row r="19">
          <cell r="V19">
            <v>0.65150000000000019</v>
          </cell>
        </row>
        <row r="20">
          <cell r="V20">
            <v>0.60426999999999997</v>
          </cell>
        </row>
        <row r="21">
          <cell r="V21">
            <v>0.66024999999999989</v>
          </cell>
        </row>
        <row r="22">
          <cell r="V22">
            <v>0.61316999999999988</v>
          </cell>
        </row>
        <row r="23">
          <cell r="V23">
            <v>0.34945999999999999</v>
          </cell>
        </row>
        <row r="24">
          <cell r="V24">
            <v>0.30789000000000011</v>
          </cell>
        </row>
        <row r="25">
          <cell r="V25">
            <v>0.60577000000000025</v>
          </cell>
        </row>
        <row r="26">
          <cell r="V26">
            <v>0.56396000000000002</v>
          </cell>
        </row>
        <row r="27">
          <cell r="V27">
            <v>0.61580999999999997</v>
          </cell>
        </row>
        <row r="28">
          <cell r="V28">
            <v>0.57401999999999997</v>
          </cell>
        </row>
        <row r="29">
          <cell r="V29">
            <v>0.43534999999999996</v>
          </cell>
        </row>
        <row r="30">
          <cell r="V30">
            <v>0.41633999999999971</v>
          </cell>
        </row>
        <row r="31">
          <cell r="V31">
            <v>0.37851999999999991</v>
          </cell>
        </row>
        <row r="32">
          <cell r="V32">
            <v>0.35361000000000026</v>
          </cell>
        </row>
        <row r="33">
          <cell r="V33">
            <v>0.32038</v>
          </cell>
        </row>
        <row r="34">
          <cell r="V34">
            <v>0.27890000000000004</v>
          </cell>
        </row>
        <row r="35">
          <cell r="V35">
            <v>0.40593000000000001</v>
          </cell>
        </row>
        <row r="36">
          <cell r="V36">
            <v>0.38999</v>
          </cell>
        </row>
        <row r="37">
          <cell r="V37">
            <v>0.35830999999999985</v>
          </cell>
        </row>
        <row r="38">
          <cell r="V38">
            <v>0.33744000000000013</v>
          </cell>
        </row>
        <row r="39">
          <cell r="V39">
            <v>0.3096500000000002</v>
          </cell>
        </row>
        <row r="40">
          <cell r="V40">
            <v>0.27485999999999994</v>
          </cell>
        </row>
        <row r="41">
          <cell r="V41">
            <v>0.13851999999999998</v>
          </cell>
        </row>
        <row r="42">
          <cell r="V42">
            <v>0.12399999999999999</v>
          </cell>
        </row>
        <row r="43">
          <cell r="V43">
            <v>9.5079999999999998E-2</v>
          </cell>
        </row>
        <row r="44">
          <cell r="V44">
            <v>7.6070000000000013E-2</v>
          </cell>
        </row>
        <row r="45">
          <cell r="V45">
            <v>5.0710000000000005E-2</v>
          </cell>
        </row>
        <row r="46">
          <cell r="V46">
            <v>1.9009999999999999E-2</v>
          </cell>
        </row>
        <row r="47">
          <cell r="V47">
            <v>0.14000000000000001</v>
          </cell>
        </row>
        <row r="48">
          <cell r="V48">
            <v>0.12530999999999998</v>
          </cell>
        </row>
        <row r="49">
          <cell r="V49">
            <v>9.6100000000000005E-2</v>
          </cell>
        </row>
        <row r="50">
          <cell r="V50">
            <v>7.6880000000000018E-2</v>
          </cell>
        </row>
        <row r="51">
          <cell r="V51">
            <v>5.1250000000000004E-2</v>
          </cell>
        </row>
        <row r="52">
          <cell r="V52">
            <v>1.9220000000000001E-2</v>
          </cell>
        </row>
        <row r="53">
          <cell r="V53">
            <v>0.42349000000000003</v>
          </cell>
        </row>
        <row r="54">
          <cell r="V54">
            <v>0.40679999999999988</v>
          </cell>
        </row>
        <row r="55">
          <cell r="V55">
            <v>0.37361000000000011</v>
          </cell>
        </row>
        <row r="56">
          <cell r="V56">
            <v>0.35180000000000006</v>
          </cell>
        </row>
        <row r="57">
          <cell r="V57">
            <v>0.32268999999999998</v>
          </cell>
        </row>
        <row r="58">
          <cell r="V58">
            <v>0.28631999999999991</v>
          </cell>
        </row>
        <row r="59">
          <cell r="V59">
            <v>0.4161399999999999</v>
          </cell>
        </row>
        <row r="60">
          <cell r="V60">
            <v>0.40022999999999992</v>
          </cell>
        </row>
        <row r="61">
          <cell r="V61">
            <v>0.36858000000000002</v>
          </cell>
        </row>
        <row r="62">
          <cell r="V62">
            <v>0.3477699999999998</v>
          </cell>
        </row>
        <row r="63">
          <cell r="V63">
            <v>0.32002000000000008</v>
          </cell>
        </row>
        <row r="64">
          <cell r="V64">
            <v>0.28529999999999994</v>
          </cell>
        </row>
        <row r="65">
          <cell r="V65">
            <v>0.13459999999999997</v>
          </cell>
        </row>
        <row r="66">
          <cell r="V66">
            <v>0.12048999999999999</v>
          </cell>
        </row>
        <row r="67">
          <cell r="V67">
            <v>9.2380000000000004E-2</v>
          </cell>
        </row>
        <row r="68">
          <cell r="V68">
            <v>7.392E-2</v>
          </cell>
        </row>
        <row r="69">
          <cell r="V69">
            <v>4.929E-2</v>
          </cell>
        </row>
        <row r="70">
          <cell r="V70">
            <v>1.8460000000000001E-2</v>
          </cell>
        </row>
        <row r="71">
          <cell r="V71">
            <v>4.919999999999999E-3</v>
          </cell>
        </row>
      </sheetData>
      <sheetData sheetId="10"/>
      <sheetData sheetId="11"/>
      <sheetData sheetId="12"/>
      <sheetData sheetId="13">
        <row r="10">
          <cell r="A10">
            <v>44136</v>
          </cell>
        </row>
      </sheetData>
      <sheetData sheetId="14"/>
      <sheetData sheetId="15">
        <row r="21">
          <cell r="C21">
            <v>2.35</v>
          </cell>
        </row>
        <row r="22">
          <cell r="C22">
            <v>6.71</v>
          </cell>
        </row>
        <row r="23">
          <cell r="C23">
            <v>11.51</v>
          </cell>
        </row>
        <row r="24">
          <cell r="C24">
            <v>0.36</v>
          </cell>
        </row>
        <row r="25">
          <cell r="C25">
            <v>30.9</v>
          </cell>
        </row>
        <row r="26">
          <cell r="C26">
            <v>33.35</v>
          </cell>
        </row>
        <row r="27">
          <cell r="C27">
            <v>37.53</v>
          </cell>
        </row>
        <row r="28">
          <cell r="C28">
            <v>38.56</v>
          </cell>
        </row>
        <row r="29">
          <cell r="C29">
            <v>59.74</v>
          </cell>
        </row>
        <row r="30">
          <cell r="C30">
            <v>77.42</v>
          </cell>
        </row>
        <row r="31">
          <cell r="C31">
            <v>215.1</v>
          </cell>
        </row>
        <row r="32">
          <cell r="C32">
            <v>284.89</v>
          </cell>
        </row>
      </sheetData>
      <sheetData sheetId="16">
        <row r="30">
          <cell r="J30" t="str">
            <v>$10.00/th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755B1-8486-4773-9A1B-59A307D08C74}">
  <sheetPr>
    <pageSetUpPr fitToPage="1"/>
  </sheetPr>
  <dimension ref="A1:P77"/>
  <sheetViews>
    <sheetView tabSelected="1" topLeftCell="A11" zoomScale="80" zoomScaleNormal="80" workbookViewId="0">
      <selection activeCell="A62" sqref="A62"/>
    </sheetView>
  </sheetViews>
  <sheetFormatPr defaultColWidth="10.28515625" defaultRowHeight="12.75" x14ac:dyDescent="0.25"/>
  <cols>
    <col min="1" max="1" width="29.85546875" style="58" customWidth="1"/>
    <col min="2" max="2" width="11.5703125" style="58" customWidth="1"/>
    <col min="3" max="3" width="28.5703125" style="58" customWidth="1"/>
    <col min="4" max="4" width="11.140625" style="58" customWidth="1"/>
    <col min="5" max="5" width="30.42578125" style="58" bestFit="1" customWidth="1"/>
    <col min="6" max="6" width="10.42578125" style="58" customWidth="1"/>
    <col min="7" max="7" width="32.42578125" style="58" customWidth="1"/>
    <col min="8" max="8" width="14" style="58" customWidth="1"/>
    <col min="9" max="9" width="31.7109375" style="58" customWidth="1"/>
    <col min="10" max="10" width="12.5703125" style="58" customWidth="1"/>
    <col min="11" max="16384" width="10.28515625" style="58"/>
  </cols>
  <sheetData>
    <row r="1" spans="1:16" ht="46.5" customHeight="1" x14ac:dyDescent="0.4">
      <c r="A1" s="151" t="s">
        <v>16</v>
      </c>
      <c r="B1" s="151"/>
      <c r="C1" s="152" t="s">
        <v>48</v>
      </c>
      <c r="D1" s="152"/>
      <c r="E1" s="152"/>
      <c r="F1" s="152"/>
      <c r="G1" s="152"/>
      <c r="H1" s="152"/>
      <c r="I1" s="152" t="s">
        <v>15</v>
      </c>
      <c r="J1" s="152"/>
      <c r="K1" s="10"/>
      <c r="L1" s="19"/>
      <c r="M1" s="19"/>
      <c r="N1" s="19"/>
      <c r="O1" s="19"/>
      <c r="P1" s="19"/>
    </row>
    <row r="2" spans="1:16" ht="32.25" customHeight="1" x14ac:dyDescent="0.25">
      <c r="C2" s="59"/>
      <c r="D2" s="19"/>
      <c r="E2" s="60"/>
      <c r="F2" s="60"/>
      <c r="H2" s="19"/>
      <c r="I2" s="61">
        <f>+[1]Cover!A10</f>
        <v>44136</v>
      </c>
      <c r="J2" s="61"/>
      <c r="K2" s="10"/>
      <c r="L2" s="19"/>
      <c r="M2" s="19"/>
      <c r="N2" s="19"/>
      <c r="O2" s="19"/>
      <c r="P2" s="19"/>
    </row>
    <row r="3" spans="1:16" ht="16.5" customHeight="1" x14ac:dyDescent="0.25">
      <c r="A3" s="62"/>
      <c r="B3" s="63"/>
      <c r="C3" s="59"/>
      <c r="D3" s="19"/>
      <c r="E3" s="60"/>
      <c r="F3" s="60"/>
      <c r="H3" s="19"/>
      <c r="I3" s="61"/>
      <c r="J3" s="61"/>
      <c r="K3" s="10"/>
      <c r="L3" s="19"/>
      <c r="M3" s="19"/>
      <c r="N3" s="19"/>
      <c r="O3" s="19"/>
      <c r="P3" s="19"/>
    </row>
    <row r="4" spans="1:16" ht="12.7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9"/>
      <c r="M4" s="19"/>
      <c r="N4" s="19"/>
      <c r="O4" s="19"/>
      <c r="P4" s="19"/>
    </row>
    <row r="5" spans="1:16" ht="12.75" customHeight="1" x14ac:dyDescent="0.25">
      <c r="A5" s="146" t="s">
        <v>49</v>
      </c>
      <c r="B5" s="148"/>
      <c r="C5" s="146" t="s">
        <v>50</v>
      </c>
      <c r="D5" s="148"/>
      <c r="E5" s="146" t="s">
        <v>51</v>
      </c>
      <c r="F5" s="148"/>
      <c r="G5" s="146" t="s">
        <v>52</v>
      </c>
      <c r="H5" s="147"/>
      <c r="I5" s="147"/>
      <c r="J5" s="148"/>
      <c r="K5" s="10"/>
      <c r="L5" s="19"/>
      <c r="M5" s="19"/>
      <c r="N5" s="19"/>
      <c r="O5" s="19"/>
      <c r="P5" s="19"/>
    </row>
    <row r="6" spans="1:16" ht="12.75" customHeight="1" x14ac:dyDescent="0.25">
      <c r="A6" s="140" t="s">
        <v>53</v>
      </c>
      <c r="B6" s="142"/>
      <c r="C6" s="140" t="s">
        <v>54</v>
      </c>
      <c r="D6" s="142"/>
      <c r="E6" s="140" t="s">
        <v>55</v>
      </c>
      <c r="F6" s="142"/>
      <c r="G6" s="140" t="s">
        <v>56</v>
      </c>
      <c r="H6" s="141"/>
      <c r="I6" s="141"/>
      <c r="J6" s="142"/>
      <c r="K6" s="10"/>
      <c r="L6" s="19"/>
      <c r="M6" s="19"/>
      <c r="N6" s="19"/>
      <c r="O6" s="19"/>
      <c r="P6" s="19"/>
    </row>
    <row r="7" spans="1:16" ht="12.75" customHeight="1" x14ac:dyDescent="0.25">
      <c r="A7" s="14"/>
      <c r="B7" s="15"/>
      <c r="C7" s="14"/>
      <c r="D7" s="15"/>
      <c r="E7" s="149"/>
      <c r="F7" s="150"/>
      <c r="G7" s="37"/>
      <c r="H7" s="19"/>
      <c r="I7" s="143"/>
      <c r="J7" s="144"/>
      <c r="K7" s="10"/>
      <c r="L7" s="19"/>
      <c r="M7" s="19"/>
      <c r="N7" s="19"/>
      <c r="O7" s="19"/>
      <c r="P7" s="19"/>
    </row>
    <row r="8" spans="1:16" ht="12.75" customHeight="1" x14ac:dyDescent="0.25">
      <c r="A8" s="37"/>
      <c r="B8" s="108"/>
      <c r="C8" s="37"/>
      <c r="D8" s="108"/>
      <c r="E8" s="14"/>
      <c r="F8" s="15"/>
      <c r="G8" s="64" t="s">
        <v>57</v>
      </c>
      <c r="H8" s="10"/>
      <c r="I8" s="65" t="s">
        <v>14</v>
      </c>
      <c r="J8" s="15"/>
      <c r="K8" s="10"/>
      <c r="L8" s="19"/>
      <c r="M8" s="19"/>
      <c r="N8" s="19"/>
      <c r="O8" s="19"/>
      <c r="P8" s="19"/>
    </row>
    <row r="9" spans="1:16" ht="12.75" customHeight="1" x14ac:dyDescent="0.25">
      <c r="A9" s="37" t="s">
        <v>58</v>
      </c>
      <c r="B9" s="108"/>
      <c r="C9" s="14" t="s">
        <v>58</v>
      </c>
      <c r="D9" s="108"/>
      <c r="E9" s="14" t="s">
        <v>58</v>
      </c>
      <c r="F9" s="15"/>
      <c r="G9" s="14" t="s">
        <v>59</v>
      </c>
      <c r="H9" s="10"/>
      <c r="I9" s="10" t="s">
        <v>59</v>
      </c>
      <c r="J9" s="15"/>
      <c r="K9" s="10"/>
      <c r="L9" s="19"/>
      <c r="M9" s="19"/>
      <c r="N9" s="19"/>
      <c r="O9" s="19"/>
      <c r="P9" s="19"/>
    </row>
    <row r="10" spans="1:16" ht="12.75" customHeight="1" x14ac:dyDescent="0.25">
      <c r="A10" s="23" t="s">
        <v>60</v>
      </c>
      <c r="B10" s="66">
        <f>'[1]Avg Bill by RS'!G13</f>
        <v>5.5</v>
      </c>
      <c r="C10" s="14" t="s">
        <v>8</v>
      </c>
      <c r="D10" s="66">
        <f>'[1]Avg Bill by RS'!G15</f>
        <v>8</v>
      </c>
      <c r="E10" s="14" t="s">
        <v>8</v>
      </c>
      <c r="F10" s="66">
        <f>'[1]Avg Bill by RS'!G16</f>
        <v>22</v>
      </c>
      <c r="G10" s="14" t="s">
        <v>61</v>
      </c>
      <c r="H10" s="67">
        <f>'[1]Statement of Rates'!C21</f>
        <v>2.35</v>
      </c>
      <c r="I10" s="10" t="s">
        <v>62</v>
      </c>
      <c r="J10" s="68">
        <f>'[1]Statement of Rates'!C25</f>
        <v>30.9</v>
      </c>
      <c r="K10" s="10"/>
      <c r="L10" s="19"/>
      <c r="M10" s="19"/>
      <c r="N10" s="19"/>
      <c r="O10" s="19"/>
      <c r="P10" s="19"/>
    </row>
    <row r="11" spans="1:16" ht="12.75" customHeight="1" x14ac:dyDescent="0.25">
      <c r="A11" s="23" t="s">
        <v>63</v>
      </c>
      <c r="B11" s="66">
        <f>'[1]Avg Bill by RS'!G14</f>
        <v>7</v>
      </c>
      <c r="C11" s="14" t="s">
        <v>13</v>
      </c>
      <c r="D11" s="69">
        <f>'[1]Rates in detail'!V15</f>
        <v>0.88947999999999972</v>
      </c>
      <c r="E11" s="14" t="s">
        <v>64</v>
      </c>
      <c r="F11" s="69">
        <f>'[1]Rates in detail'!V16</f>
        <v>0.86690000000000011</v>
      </c>
      <c r="G11" s="14" t="s">
        <v>65</v>
      </c>
      <c r="H11" s="67">
        <f>'[1]Statement of Rates'!C22</f>
        <v>6.71</v>
      </c>
      <c r="I11" s="10" t="s">
        <v>66</v>
      </c>
      <c r="J11" s="68">
        <f>'[1]Statement of Rates'!C26</f>
        <v>33.35</v>
      </c>
      <c r="K11" s="10"/>
      <c r="L11" s="19"/>
      <c r="M11" s="19"/>
      <c r="N11" s="19"/>
      <c r="O11" s="19"/>
      <c r="P11" s="19"/>
    </row>
    <row r="12" spans="1:16" ht="12.75" customHeight="1" x14ac:dyDescent="0.25">
      <c r="A12" s="23" t="s">
        <v>67</v>
      </c>
      <c r="B12" s="69">
        <f>'[1]Rates in detail'!V13</f>
        <v>1.1525300000000001</v>
      </c>
      <c r="C12" s="14" t="s">
        <v>68</v>
      </c>
      <c r="D12" s="66">
        <f>D10</f>
        <v>8</v>
      </c>
      <c r="E12" s="14" t="s">
        <v>69</v>
      </c>
      <c r="F12" s="69">
        <f>'[1]Rates in detail'!V17</f>
        <v>0.82713999999999943</v>
      </c>
      <c r="G12" s="14" t="s">
        <v>70</v>
      </c>
      <c r="H12" s="67">
        <f>'[1]Statement of Rates'!C23</f>
        <v>11.51</v>
      </c>
      <c r="I12" s="10" t="s">
        <v>71</v>
      </c>
      <c r="J12" s="68">
        <f>'[1]Statement of Rates'!C27</f>
        <v>37.53</v>
      </c>
      <c r="K12" s="10"/>
      <c r="L12" s="19"/>
      <c r="M12" s="19"/>
      <c r="N12" s="19"/>
      <c r="O12" s="19"/>
      <c r="P12" s="19"/>
    </row>
    <row r="13" spans="1:16" ht="12.75" customHeight="1" x14ac:dyDescent="0.25">
      <c r="A13" s="37" t="s">
        <v>72</v>
      </c>
      <c r="B13" s="69">
        <f>'[1]Rates in detail'!V14</f>
        <v>1.1892899999999995</v>
      </c>
      <c r="C13" s="14"/>
      <c r="D13" s="15"/>
      <c r="E13" s="14" t="s">
        <v>68</v>
      </c>
      <c r="F13" s="66">
        <f>F10</f>
        <v>22</v>
      </c>
      <c r="I13" s="10" t="s">
        <v>73</v>
      </c>
      <c r="J13" s="68">
        <f>'[1]Statement of Rates'!C28</f>
        <v>38.56</v>
      </c>
      <c r="K13" s="10"/>
      <c r="L13" s="19"/>
      <c r="M13" s="19"/>
      <c r="N13" s="19"/>
      <c r="O13" s="19"/>
      <c r="P13" s="19"/>
    </row>
    <row r="14" spans="1:16" ht="12.75" customHeight="1" x14ac:dyDescent="0.25">
      <c r="A14" s="23" t="s">
        <v>74</v>
      </c>
      <c r="B14" s="66">
        <f>B10</f>
        <v>5.5</v>
      </c>
      <c r="C14" s="14"/>
      <c r="D14" s="15"/>
      <c r="E14" s="14"/>
      <c r="F14" s="66"/>
      <c r="G14" s="70" t="s">
        <v>75</v>
      </c>
      <c r="H14" s="71"/>
      <c r="I14" s="10" t="s">
        <v>76</v>
      </c>
      <c r="J14" s="68">
        <f>'[1]Statement of Rates'!C29</f>
        <v>59.74</v>
      </c>
      <c r="K14" s="10"/>
      <c r="L14" s="19"/>
      <c r="M14" s="19"/>
      <c r="N14" s="19"/>
      <c r="O14" s="19"/>
      <c r="P14" s="19"/>
    </row>
    <row r="15" spans="1:16" ht="12.75" customHeight="1" x14ac:dyDescent="0.25">
      <c r="A15" s="23" t="s">
        <v>77</v>
      </c>
      <c r="B15" s="66">
        <f>B11</f>
        <v>7</v>
      </c>
      <c r="C15" s="14"/>
      <c r="D15" s="15"/>
      <c r="E15" s="14"/>
      <c r="F15" s="66"/>
      <c r="G15" s="14" t="s">
        <v>78</v>
      </c>
      <c r="H15" s="67">
        <v>0.86</v>
      </c>
      <c r="I15" s="10" t="s">
        <v>79</v>
      </c>
      <c r="J15" s="68">
        <f>'[1]Statement of Rates'!C30</f>
        <v>77.42</v>
      </c>
      <c r="K15" s="10"/>
      <c r="L15" s="19"/>
      <c r="M15" s="19"/>
      <c r="N15" s="19"/>
      <c r="O15" s="19"/>
      <c r="P15" s="19"/>
    </row>
    <row r="16" spans="1:16" ht="12.75" customHeight="1" x14ac:dyDescent="0.25">
      <c r="A16" s="23"/>
      <c r="B16" s="66"/>
      <c r="C16" s="14"/>
      <c r="D16" s="15"/>
      <c r="E16" s="14"/>
      <c r="F16" s="66"/>
      <c r="G16" s="14" t="s">
        <v>80</v>
      </c>
      <c r="H16" s="67">
        <v>1.4</v>
      </c>
      <c r="I16" s="10" t="s">
        <v>81</v>
      </c>
      <c r="J16" s="68">
        <f>'[1]Statement of Rates'!C31</f>
        <v>215.1</v>
      </c>
      <c r="K16" s="10"/>
      <c r="L16" s="19"/>
      <c r="M16" s="19"/>
      <c r="N16" s="19"/>
      <c r="O16" s="19"/>
      <c r="P16" s="19"/>
    </row>
    <row r="17" spans="1:16" ht="12.75" customHeight="1" x14ac:dyDescent="0.25">
      <c r="A17" s="23"/>
      <c r="B17" s="66"/>
      <c r="C17" s="14"/>
      <c r="D17" s="15"/>
      <c r="E17" s="14"/>
      <c r="F17" s="66"/>
      <c r="G17" s="14" t="s">
        <v>82</v>
      </c>
      <c r="H17" s="67">
        <v>1.48</v>
      </c>
      <c r="I17" s="10" t="s">
        <v>83</v>
      </c>
      <c r="J17" s="68">
        <f>'[1]Statement of Rates'!C32</f>
        <v>284.89</v>
      </c>
      <c r="K17" s="10"/>
      <c r="L17" s="19"/>
      <c r="M17" s="19"/>
      <c r="N17" s="19"/>
      <c r="O17" s="19"/>
      <c r="P17" s="19"/>
    </row>
    <row r="18" spans="1:16" ht="12.75" customHeight="1" x14ac:dyDescent="0.25">
      <c r="A18" s="23"/>
      <c r="B18" s="66"/>
      <c r="C18" s="14"/>
      <c r="D18" s="15"/>
      <c r="E18" s="14"/>
      <c r="F18" s="66"/>
      <c r="G18" s="14" t="s">
        <v>84</v>
      </c>
      <c r="H18" s="67">
        <v>2.93</v>
      </c>
      <c r="I18" s="10"/>
      <c r="J18" s="15"/>
      <c r="K18" s="10"/>
      <c r="L18" s="19"/>
      <c r="M18" s="19"/>
      <c r="N18" s="19"/>
      <c r="O18" s="19"/>
      <c r="P18" s="19"/>
    </row>
    <row r="19" spans="1:16" ht="12.75" customHeight="1" x14ac:dyDescent="0.25">
      <c r="A19" s="23"/>
      <c r="B19" s="66"/>
      <c r="C19" s="14"/>
      <c r="D19" s="15"/>
      <c r="E19" s="14"/>
      <c r="F19" s="66"/>
      <c r="G19" s="14" t="s">
        <v>70</v>
      </c>
      <c r="H19" s="67">
        <v>5.58</v>
      </c>
      <c r="I19" s="72" t="s">
        <v>75</v>
      </c>
      <c r="J19" s="15"/>
      <c r="K19" s="10"/>
      <c r="L19" s="19"/>
      <c r="M19" s="19"/>
      <c r="N19" s="19"/>
      <c r="O19" s="19"/>
      <c r="P19" s="19"/>
    </row>
    <row r="20" spans="1:16" ht="12.75" customHeight="1" x14ac:dyDescent="0.25">
      <c r="A20" s="23"/>
      <c r="B20" s="66"/>
      <c r="C20" s="14"/>
      <c r="D20" s="15"/>
      <c r="E20" s="14"/>
      <c r="F20" s="66"/>
      <c r="I20" s="10" t="s">
        <v>59</v>
      </c>
      <c r="J20" s="15"/>
      <c r="K20" s="10"/>
      <c r="L20" s="19"/>
      <c r="M20" s="19"/>
      <c r="N20" s="19"/>
      <c r="O20" s="19"/>
      <c r="P20" s="19"/>
    </row>
    <row r="21" spans="1:16" ht="12.75" customHeight="1" x14ac:dyDescent="0.25">
      <c r="A21" s="23"/>
      <c r="B21" s="66"/>
      <c r="C21" s="14"/>
      <c r="D21" s="15"/>
      <c r="E21" s="14"/>
      <c r="F21" s="66"/>
      <c r="G21" s="14" t="s">
        <v>12</v>
      </c>
      <c r="H21" s="71">
        <f>'[1]Statement of Rates'!C24</f>
        <v>0.36</v>
      </c>
      <c r="I21" s="10" t="s">
        <v>85</v>
      </c>
      <c r="J21" s="68">
        <v>13</v>
      </c>
      <c r="K21" s="10"/>
      <c r="L21" s="19"/>
      <c r="M21" s="19"/>
      <c r="N21" s="19"/>
      <c r="O21" s="19"/>
      <c r="P21" s="19"/>
    </row>
    <row r="22" spans="1:16" ht="12.75" customHeight="1" x14ac:dyDescent="0.25">
      <c r="A22" s="23"/>
      <c r="B22" s="66"/>
      <c r="C22" s="14"/>
      <c r="D22" s="15"/>
      <c r="E22" s="14"/>
      <c r="F22" s="66"/>
      <c r="G22" s="58" t="s">
        <v>86</v>
      </c>
      <c r="H22" s="71">
        <v>52.53</v>
      </c>
      <c r="I22" s="10"/>
      <c r="J22" s="15"/>
      <c r="K22" s="10"/>
      <c r="L22" s="19"/>
      <c r="M22" s="19"/>
      <c r="N22" s="19"/>
      <c r="O22" s="19"/>
      <c r="P22" s="19"/>
    </row>
    <row r="23" spans="1:16" ht="12.75" customHeight="1" x14ac:dyDescent="0.25">
      <c r="A23" s="23"/>
      <c r="B23" s="66"/>
      <c r="C23" s="14"/>
      <c r="D23" s="15"/>
      <c r="E23" s="14"/>
      <c r="F23" s="66"/>
      <c r="G23" s="14" t="s">
        <v>87</v>
      </c>
      <c r="H23" s="67">
        <v>4</v>
      </c>
      <c r="I23" s="10"/>
      <c r="J23" s="15"/>
      <c r="K23" s="10"/>
      <c r="L23" s="19"/>
      <c r="M23" s="19"/>
      <c r="N23" s="19"/>
      <c r="O23" s="19"/>
      <c r="P23" s="19"/>
    </row>
    <row r="24" spans="1:16" ht="12.75" customHeight="1" x14ac:dyDescent="0.25">
      <c r="A24" s="73"/>
      <c r="B24" s="74"/>
      <c r="C24" s="14"/>
      <c r="D24" s="15"/>
      <c r="E24" s="73"/>
      <c r="F24" s="75"/>
      <c r="G24" s="73" t="s">
        <v>88</v>
      </c>
      <c r="H24" s="67">
        <v>8</v>
      </c>
      <c r="I24" s="76"/>
      <c r="J24" s="74"/>
      <c r="K24" s="10"/>
      <c r="L24" s="19"/>
      <c r="M24" s="19"/>
      <c r="N24" s="19"/>
      <c r="O24" s="19"/>
      <c r="P24" s="19"/>
    </row>
    <row r="25" spans="1:16" ht="12.75" customHeight="1" x14ac:dyDescent="0.25">
      <c r="A25" s="146" t="s">
        <v>89</v>
      </c>
      <c r="B25" s="147"/>
      <c r="C25" s="146" t="s">
        <v>11</v>
      </c>
      <c r="D25" s="148"/>
      <c r="E25" s="147" t="s">
        <v>10</v>
      </c>
      <c r="F25" s="148"/>
      <c r="G25" s="146" t="s">
        <v>10</v>
      </c>
      <c r="H25" s="148"/>
      <c r="I25" s="143"/>
      <c r="J25" s="144"/>
      <c r="K25" s="10"/>
      <c r="L25" s="19"/>
      <c r="M25" s="19"/>
      <c r="N25" s="19"/>
      <c r="O25" s="19"/>
      <c r="P25" s="19"/>
    </row>
    <row r="26" spans="1:16" ht="12.75" customHeight="1" x14ac:dyDescent="0.25">
      <c r="A26" s="140" t="s">
        <v>90</v>
      </c>
      <c r="B26" s="141"/>
      <c r="C26" s="140" t="s">
        <v>91</v>
      </c>
      <c r="D26" s="142"/>
      <c r="E26" s="143" t="s">
        <v>9</v>
      </c>
      <c r="F26" s="144"/>
      <c r="G26" s="145" t="s">
        <v>9</v>
      </c>
      <c r="H26" s="144"/>
      <c r="I26" s="50" t="s">
        <v>92</v>
      </c>
      <c r="J26" s="15"/>
      <c r="K26" s="10"/>
      <c r="L26" s="19"/>
      <c r="M26" s="19"/>
      <c r="N26" s="19"/>
      <c r="O26" s="19"/>
      <c r="P26" s="19"/>
    </row>
    <row r="27" spans="1:16" ht="12.75" customHeight="1" x14ac:dyDescent="0.25">
      <c r="A27" s="145"/>
      <c r="B27" s="143"/>
      <c r="C27" s="37"/>
      <c r="D27" s="108"/>
      <c r="E27" s="141" t="s">
        <v>93</v>
      </c>
      <c r="F27" s="142"/>
      <c r="G27" s="140" t="s">
        <v>94</v>
      </c>
      <c r="H27" s="142"/>
      <c r="I27" s="10"/>
      <c r="J27" s="15"/>
      <c r="K27" s="10"/>
      <c r="L27" s="19"/>
      <c r="M27" s="19"/>
      <c r="N27" s="19"/>
      <c r="O27" s="19"/>
      <c r="P27" s="19"/>
    </row>
    <row r="28" spans="1:16" ht="12.75" customHeight="1" x14ac:dyDescent="0.25">
      <c r="A28" s="14" t="s">
        <v>95</v>
      </c>
      <c r="B28" s="10"/>
      <c r="C28" s="109"/>
      <c r="D28" s="110"/>
      <c r="E28" s="77"/>
      <c r="F28" s="108"/>
      <c r="G28" s="16"/>
      <c r="H28" s="108"/>
      <c r="I28" s="78"/>
      <c r="J28" s="79"/>
      <c r="K28" s="10"/>
      <c r="L28" s="19"/>
      <c r="M28" s="19"/>
      <c r="N28" s="19"/>
      <c r="O28" s="19"/>
      <c r="P28" s="19"/>
    </row>
    <row r="29" spans="1:16" ht="12.75" customHeight="1" x14ac:dyDescent="0.25">
      <c r="A29" s="37" t="s">
        <v>8</v>
      </c>
      <c r="B29" s="83">
        <f>'[1]Avg Bill by RS'!G18</f>
        <v>9</v>
      </c>
      <c r="C29" s="16" t="s">
        <v>7</v>
      </c>
      <c r="D29" s="21">
        <f>'[1]Avg Bill by RS'!G19</f>
        <v>250</v>
      </c>
      <c r="E29" s="77" t="s">
        <v>7</v>
      </c>
      <c r="F29" s="80">
        <f>'[1]Avg Bill by RS'!G34</f>
        <v>1300</v>
      </c>
      <c r="G29" s="16" t="s">
        <v>7</v>
      </c>
      <c r="H29" s="80">
        <f>'[1]Avg Bill by RS'!G62</f>
        <v>1300</v>
      </c>
      <c r="J29" s="21"/>
      <c r="K29" s="10"/>
      <c r="L29" s="19"/>
      <c r="M29" s="19"/>
      <c r="N29" s="19"/>
      <c r="O29" s="19"/>
      <c r="P29" s="19"/>
    </row>
    <row r="30" spans="1:16" ht="12.75" customHeight="1" x14ac:dyDescent="0.25">
      <c r="A30" s="14" t="s">
        <v>96</v>
      </c>
      <c r="B30" s="38">
        <f>'[1]Rates in detail'!V18</f>
        <v>0.64432999999999974</v>
      </c>
      <c r="C30" s="81" t="s">
        <v>6</v>
      </c>
      <c r="D30" s="21"/>
      <c r="E30" s="19"/>
      <c r="F30" s="108"/>
      <c r="H30" s="108"/>
      <c r="I30" s="35" t="s">
        <v>5</v>
      </c>
      <c r="J30" s="82" t="s">
        <v>97</v>
      </c>
      <c r="K30" s="10"/>
      <c r="L30" s="19"/>
      <c r="M30" s="19"/>
      <c r="N30" s="19"/>
      <c r="O30" s="19"/>
      <c r="P30" s="19"/>
    </row>
    <row r="31" spans="1:16" ht="12.75" customHeight="1" x14ac:dyDescent="0.25">
      <c r="A31" s="14" t="s">
        <v>1</v>
      </c>
      <c r="B31" s="83">
        <f>+B29</f>
        <v>9</v>
      </c>
      <c r="C31" s="16"/>
      <c r="D31" s="21"/>
      <c r="E31" s="84" t="s">
        <v>4</v>
      </c>
      <c r="F31" s="108"/>
      <c r="G31" s="84" t="s">
        <v>4</v>
      </c>
      <c r="H31" s="108"/>
      <c r="I31" s="10" t="s">
        <v>98</v>
      </c>
      <c r="J31" s="21"/>
      <c r="K31" s="10"/>
      <c r="L31" s="19"/>
      <c r="M31" s="19"/>
      <c r="N31" s="19"/>
      <c r="O31" s="19"/>
      <c r="P31" s="19"/>
    </row>
    <row r="32" spans="1:16" ht="12.75" customHeight="1" x14ac:dyDescent="0.25">
      <c r="A32" s="37"/>
      <c r="B32" s="111"/>
      <c r="C32" s="85" t="s">
        <v>99</v>
      </c>
      <c r="D32" s="108"/>
      <c r="E32" s="35" t="s">
        <v>100</v>
      </c>
      <c r="F32" s="112">
        <f>'[1]Rates in detail'!V29</f>
        <v>0.43534999999999996</v>
      </c>
      <c r="G32" s="23" t="s">
        <v>100</v>
      </c>
      <c r="H32" s="112">
        <f>'[1]Rates in detail'!V53</f>
        <v>0.42349000000000003</v>
      </c>
      <c r="I32" s="10"/>
      <c r="J32" s="69"/>
      <c r="K32" s="10"/>
      <c r="L32" s="19"/>
      <c r="M32" s="19"/>
      <c r="N32" s="19"/>
      <c r="O32" s="19"/>
      <c r="P32" s="19"/>
    </row>
    <row r="33" spans="1:16" ht="12.75" customHeight="1" x14ac:dyDescent="0.25">
      <c r="A33" s="37"/>
      <c r="B33" s="111"/>
      <c r="C33" s="23" t="s">
        <v>101</v>
      </c>
      <c r="D33" s="112">
        <f>'[1]Rates in detail'!V19</f>
        <v>0.65150000000000019</v>
      </c>
      <c r="E33" s="35" t="s">
        <v>102</v>
      </c>
      <c r="F33" s="112">
        <f>'[1]Rates in detail'!V30</f>
        <v>0.41633999999999971</v>
      </c>
      <c r="G33" s="23" t="s">
        <v>102</v>
      </c>
      <c r="H33" s="112">
        <f>'[1]Rates in detail'!V54</f>
        <v>0.40679999999999988</v>
      </c>
      <c r="I33" s="86"/>
      <c r="J33" s="74"/>
      <c r="K33" s="10"/>
      <c r="L33" s="19"/>
      <c r="M33" s="19"/>
      <c r="N33" s="19"/>
      <c r="O33" s="19"/>
      <c r="P33" s="19"/>
    </row>
    <row r="34" spans="1:16" ht="12.75" customHeight="1" x14ac:dyDescent="0.25">
      <c r="A34" s="37"/>
      <c r="B34" s="111"/>
      <c r="C34" s="23" t="s">
        <v>103</v>
      </c>
      <c r="D34" s="112">
        <f>'[1]Rates in detail'!V20</f>
        <v>0.60426999999999997</v>
      </c>
      <c r="E34" s="35" t="s">
        <v>102</v>
      </c>
      <c r="F34" s="112">
        <f>'[1]Rates in detail'!V31</f>
        <v>0.37851999999999991</v>
      </c>
      <c r="G34" s="23" t="s">
        <v>102</v>
      </c>
      <c r="H34" s="112">
        <f>'[1]Rates in detail'!V55</f>
        <v>0.37361000000000011</v>
      </c>
      <c r="I34" s="10"/>
      <c r="J34" s="113"/>
      <c r="K34" s="10"/>
      <c r="L34" s="19"/>
      <c r="M34" s="19"/>
      <c r="N34" s="19"/>
      <c r="O34" s="19"/>
      <c r="P34" s="19"/>
    </row>
    <row r="35" spans="1:16" ht="12.75" customHeight="1" x14ac:dyDescent="0.25">
      <c r="A35" s="114"/>
      <c r="B35" s="19"/>
      <c r="C35" s="87" t="s">
        <v>104</v>
      </c>
      <c r="D35" s="88"/>
      <c r="E35" s="35" t="s">
        <v>105</v>
      </c>
      <c r="F35" s="112">
        <f>'[1]Rates in detail'!V32</f>
        <v>0.35361000000000026</v>
      </c>
      <c r="G35" s="23" t="s">
        <v>105</v>
      </c>
      <c r="H35" s="112">
        <f>'[1]Rates in detail'!V56</f>
        <v>0.35180000000000006</v>
      </c>
      <c r="I35" s="35"/>
      <c r="J35" s="40"/>
      <c r="K35" s="10"/>
      <c r="L35" s="19"/>
      <c r="M35" s="19"/>
      <c r="N35" s="19"/>
      <c r="O35" s="19"/>
      <c r="P35" s="19"/>
    </row>
    <row r="36" spans="1:16" ht="12.75" customHeight="1" x14ac:dyDescent="0.25">
      <c r="A36" s="89"/>
      <c r="B36" s="115"/>
      <c r="C36" s="23" t="s">
        <v>101</v>
      </c>
      <c r="D36" s="112">
        <f>'[1]Rates in detail'!V25</f>
        <v>0.60577000000000025</v>
      </c>
      <c r="E36" s="35" t="s">
        <v>106</v>
      </c>
      <c r="F36" s="112">
        <f>'[1]Rates in detail'!V33</f>
        <v>0.32038</v>
      </c>
      <c r="G36" s="23" t="s">
        <v>106</v>
      </c>
      <c r="H36" s="112">
        <f>'[1]Rates in detail'!V57</f>
        <v>0.32268999999999998</v>
      </c>
      <c r="I36" s="19"/>
      <c r="J36" s="116"/>
      <c r="K36" s="10"/>
      <c r="L36" s="19"/>
      <c r="M36" s="19"/>
      <c r="N36" s="19"/>
      <c r="O36" s="19"/>
      <c r="P36" s="19"/>
    </row>
    <row r="37" spans="1:16" ht="12.75" customHeight="1" x14ac:dyDescent="0.25">
      <c r="A37" s="90"/>
      <c r="B37" s="111"/>
      <c r="C37" s="23" t="s">
        <v>103</v>
      </c>
      <c r="D37" s="112">
        <f>'[1]Rates in detail'!V26</f>
        <v>0.56396000000000002</v>
      </c>
      <c r="E37" s="35" t="s">
        <v>103</v>
      </c>
      <c r="F37" s="112">
        <f>'[1]Rates in detail'!V34</f>
        <v>0.27890000000000004</v>
      </c>
      <c r="G37" s="23" t="s">
        <v>103</v>
      </c>
      <c r="H37" s="112">
        <f>'[1]Rates in detail'!V58</f>
        <v>0.28631999999999991</v>
      </c>
      <c r="I37" s="35"/>
      <c r="J37" s="40"/>
      <c r="K37" s="10"/>
      <c r="L37" s="19"/>
      <c r="M37" s="19"/>
      <c r="N37" s="19"/>
      <c r="O37" s="19"/>
      <c r="P37" s="19"/>
    </row>
    <row r="38" spans="1:16" ht="12.75" customHeight="1" x14ac:dyDescent="0.25">
      <c r="A38" s="19"/>
      <c r="B38" s="108"/>
      <c r="D38" s="117"/>
      <c r="E38" s="84" t="s">
        <v>3</v>
      </c>
      <c r="F38" s="117"/>
      <c r="G38" s="84" t="s">
        <v>3</v>
      </c>
      <c r="H38" s="108"/>
      <c r="I38" s="10"/>
      <c r="J38" s="40"/>
      <c r="K38" s="10"/>
      <c r="L38" s="19"/>
      <c r="M38" s="19"/>
      <c r="N38" s="19"/>
      <c r="O38" s="19"/>
      <c r="P38" s="19"/>
    </row>
    <row r="39" spans="1:16" ht="12.75" customHeight="1" x14ac:dyDescent="0.25">
      <c r="A39" s="19"/>
      <c r="B39" s="19"/>
      <c r="C39" s="91" t="s">
        <v>107</v>
      </c>
      <c r="D39" s="117"/>
      <c r="E39" s="35" t="s">
        <v>100</v>
      </c>
      <c r="F39" s="112">
        <f>'[1]Rates in detail'!V35</f>
        <v>0.40593000000000001</v>
      </c>
      <c r="G39" s="23" t="s">
        <v>100</v>
      </c>
      <c r="H39" s="112">
        <f>'[1]Rates in detail'!V59</f>
        <v>0.4161399999999999</v>
      </c>
      <c r="I39" s="10"/>
      <c r="J39" s="38"/>
      <c r="K39" s="10"/>
      <c r="L39" s="19"/>
      <c r="M39" s="19"/>
      <c r="N39" s="19"/>
      <c r="O39" s="19"/>
      <c r="P39" s="19"/>
    </row>
    <row r="40" spans="1:16" ht="12.75" customHeight="1" x14ac:dyDescent="0.25">
      <c r="A40" s="10"/>
      <c r="B40" s="10"/>
      <c r="C40" s="31" t="s">
        <v>108</v>
      </c>
      <c r="D40" s="108"/>
      <c r="E40" s="35" t="s">
        <v>102</v>
      </c>
      <c r="F40" s="112">
        <f>'[1]Rates in detail'!V36</f>
        <v>0.38999</v>
      </c>
      <c r="G40" s="23" t="s">
        <v>102</v>
      </c>
      <c r="H40" s="112">
        <f>'[1]Rates in detail'!V60</f>
        <v>0.40022999999999992</v>
      </c>
      <c r="J40" s="19"/>
      <c r="K40" s="10"/>
      <c r="L40" s="19"/>
      <c r="M40" s="19"/>
      <c r="N40" s="19"/>
      <c r="O40" s="19"/>
      <c r="P40" s="19"/>
    </row>
    <row r="41" spans="1:16" ht="12.75" customHeight="1" x14ac:dyDescent="0.25">
      <c r="A41" s="10"/>
      <c r="B41" s="10"/>
      <c r="C41" s="32" t="s">
        <v>109</v>
      </c>
      <c r="D41" s="108">
        <f>[1]Inputs!B22</f>
        <v>1.51</v>
      </c>
      <c r="E41" s="35" t="s">
        <v>102</v>
      </c>
      <c r="F41" s="112">
        <f>'[1]Rates in detail'!V37</f>
        <v>0.35830999999999985</v>
      </c>
      <c r="G41" s="23" t="s">
        <v>102</v>
      </c>
      <c r="H41" s="112">
        <f>'[1]Rates in detail'!V61</f>
        <v>0.36858000000000002</v>
      </c>
      <c r="J41" s="19"/>
      <c r="K41" s="10"/>
      <c r="L41" s="19"/>
      <c r="M41" s="19"/>
      <c r="N41" s="19"/>
      <c r="O41" s="19"/>
      <c r="P41" s="19"/>
    </row>
    <row r="42" spans="1:16" ht="12.75" customHeight="1" x14ac:dyDescent="0.25">
      <c r="A42" s="19"/>
      <c r="B42" s="19"/>
      <c r="C42" s="37" t="s">
        <v>110</v>
      </c>
      <c r="D42" s="88">
        <f>[1]Inputs!B18</f>
        <v>0.10141</v>
      </c>
      <c r="E42" s="35" t="s">
        <v>105</v>
      </c>
      <c r="F42" s="112">
        <f>'[1]Rates in detail'!V38</f>
        <v>0.33744000000000013</v>
      </c>
      <c r="G42" s="23" t="s">
        <v>105</v>
      </c>
      <c r="H42" s="112">
        <f>'[1]Rates in detail'!V62</f>
        <v>0.3477699999999998</v>
      </c>
      <c r="J42" s="83"/>
      <c r="K42" s="10"/>
      <c r="L42" s="19"/>
      <c r="M42" s="19"/>
      <c r="N42" s="19"/>
      <c r="O42" s="19"/>
      <c r="P42" s="19"/>
    </row>
    <row r="43" spans="1:16" ht="12.75" customHeight="1" x14ac:dyDescent="0.25">
      <c r="A43" s="19"/>
      <c r="B43" s="19"/>
      <c r="C43" s="37"/>
      <c r="D43" s="108"/>
      <c r="E43" s="35" t="s">
        <v>106</v>
      </c>
      <c r="F43" s="112">
        <f>'[1]Rates in detail'!V39</f>
        <v>0.3096500000000002</v>
      </c>
      <c r="G43" s="23" t="s">
        <v>106</v>
      </c>
      <c r="H43" s="112">
        <f>'[1]Rates in detail'!V63</f>
        <v>0.32002000000000008</v>
      </c>
      <c r="J43" s="29"/>
      <c r="K43" s="10"/>
      <c r="L43" s="19"/>
      <c r="M43" s="19"/>
      <c r="N43" s="19"/>
      <c r="O43" s="19"/>
      <c r="P43" s="19"/>
    </row>
    <row r="44" spans="1:16" ht="12.75" customHeight="1" x14ac:dyDescent="0.25">
      <c r="C44" s="92" t="s">
        <v>111</v>
      </c>
      <c r="D44" s="88"/>
      <c r="E44" s="35" t="s">
        <v>103</v>
      </c>
      <c r="F44" s="112">
        <f>'[1]Rates in detail'!V40</f>
        <v>0.27485999999999994</v>
      </c>
      <c r="G44" s="23" t="s">
        <v>103</v>
      </c>
      <c r="H44" s="112">
        <f>'[1]Rates in detail'!V64</f>
        <v>0.28529999999999994</v>
      </c>
      <c r="J44" s="29"/>
      <c r="K44" s="10"/>
      <c r="L44" s="19"/>
      <c r="M44" s="19"/>
      <c r="N44" s="19"/>
      <c r="O44" s="19"/>
      <c r="P44" s="19"/>
    </row>
    <row r="45" spans="1:16" ht="12.75" customHeight="1" x14ac:dyDescent="0.25">
      <c r="C45" s="32" t="s">
        <v>101</v>
      </c>
      <c r="D45" s="112">
        <f>'[1]Rates in detail'!V21</f>
        <v>0.66024999999999989</v>
      </c>
      <c r="E45" s="19"/>
      <c r="F45" s="108"/>
      <c r="H45" s="108"/>
      <c r="J45" s="10"/>
      <c r="K45" s="19"/>
      <c r="L45" s="19"/>
      <c r="M45" s="19"/>
      <c r="N45" s="19"/>
      <c r="O45" s="19"/>
      <c r="P45" s="19"/>
    </row>
    <row r="46" spans="1:16" ht="12.75" customHeight="1" x14ac:dyDescent="0.25">
      <c r="C46" s="32" t="s">
        <v>103</v>
      </c>
      <c r="D46" s="112">
        <f>'[1]Rates in detail'!V22</f>
        <v>0.61316999999999988</v>
      </c>
      <c r="F46" s="108"/>
      <c r="G46" s="93" t="s">
        <v>107</v>
      </c>
      <c r="H46" s="108"/>
      <c r="I46" s="10"/>
      <c r="J46" s="19"/>
      <c r="K46" s="19"/>
      <c r="L46" s="19"/>
      <c r="M46" s="19"/>
      <c r="N46" s="19"/>
      <c r="O46" s="19"/>
      <c r="P46" s="19"/>
    </row>
    <row r="47" spans="1:16" ht="12.75" customHeight="1" x14ac:dyDescent="0.25">
      <c r="A47" s="19"/>
      <c r="B47" s="19"/>
      <c r="C47" s="94" t="s">
        <v>112</v>
      </c>
      <c r="D47" s="88"/>
      <c r="E47" s="95" t="s">
        <v>107</v>
      </c>
      <c r="F47" s="108"/>
      <c r="G47" s="32" t="s">
        <v>113</v>
      </c>
      <c r="H47" s="88">
        <f>[1]Inputs!B20</f>
        <v>3.542E-2</v>
      </c>
      <c r="I47" s="10"/>
      <c r="J47" s="10"/>
      <c r="K47" s="10"/>
      <c r="L47" s="19"/>
      <c r="M47" s="19"/>
      <c r="N47" s="19"/>
      <c r="O47" s="19"/>
      <c r="P47" s="19"/>
    </row>
    <row r="48" spans="1:16" ht="12.75" customHeight="1" x14ac:dyDescent="0.25">
      <c r="A48" s="10"/>
      <c r="B48" s="10"/>
      <c r="C48" s="32" t="s">
        <v>101</v>
      </c>
      <c r="D48" s="88">
        <f>'[1]Rates in detail'!V27</f>
        <v>0.61580999999999997</v>
      </c>
      <c r="E48" s="96" t="s">
        <v>114</v>
      </c>
      <c r="F48" s="88">
        <f>[1]Inputs!B26</f>
        <v>0.20415</v>
      </c>
      <c r="H48" s="88"/>
      <c r="I48" s="135"/>
      <c r="J48" s="135"/>
      <c r="K48" s="10"/>
      <c r="L48" s="19"/>
      <c r="M48" s="19"/>
      <c r="N48" s="19"/>
      <c r="O48" s="19"/>
      <c r="P48" s="19"/>
    </row>
    <row r="49" spans="1:16" ht="12.75" customHeight="1" x14ac:dyDescent="0.25">
      <c r="A49" s="10"/>
      <c r="B49" s="10"/>
      <c r="C49" s="32" t="s">
        <v>103</v>
      </c>
      <c r="D49" s="88">
        <f>'[1]Rates in detail'!V28</f>
        <v>0.57401999999999997</v>
      </c>
      <c r="E49" s="96" t="s">
        <v>2</v>
      </c>
      <c r="F49" s="112">
        <f>[1]Inputs!B24</f>
        <v>0.15748000000000001</v>
      </c>
      <c r="G49" s="97" t="s">
        <v>107</v>
      </c>
      <c r="H49" s="108"/>
      <c r="I49" s="29"/>
      <c r="J49" s="29"/>
      <c r="K49" s="10"/>
      <c r="L49" s="19"/>
      <c r="M49" s="19"/>
      <c r="N49" s="19"/>
      <c r="O49" s="19"/>
      <c r="P49" s="19"/>
    </row>
    <row r="50" spans="1:16" ht="12.75" customHeight="1" x14ac:dyDescent="0.25">
      <c r="A50" s="10"/>
      <c r="B50" s="10"/>
      <c r="C50" s="37"/>
      <c r="D50" s="108"/>
      <c r="G50" s="32" t="s">
        <v>115</v>
      </c>
      <c r="H50" s="88">
        <f>[1]Inputs!$B$28</f>
        <v>0.10208</v>
      </c>
      <c r="I50" s="29"/>
      <c r="J50" s="29"/>
      <c r="K50" s="10"/>
      <c r="L50" s="19"/>
      <c r="M50" s="19"/>
      <c r="N50" s="19"/>
      <c r="O50" s="19"/>
      <c r="P50" s="19"/>
    </row>
    <row r="51" spans="1:16" ht="12.75" customHeight="1" x14ac:dyDescent="0.25">
      <c r="A51" s="10"/>
      <c r="B51" s="10"/>
      <c r="C51" s="93" t="s">
        <v>107</v>
      </c>
      <c r="D51" s="88"/>
      <c r="E51" s="98" t="s">
        <v>116</v>
      </c>
      <c r="F51" s="108"/>
      <c r="G51" s="37"/>
      <c r="H51" s="108"/>
      <c r="I51" s="19"/>
      <c r="J51" s="19"/>
      <c r="K51" s="10"/>
      <c r="L51" s="19"/>
      <c r="M51" s="19"/>
      <c r="N51" s="19"/>
      <c r="O51" s="19"/>
      <c r="P51" s="19"/>
    </row>
    <row r="52" spans="1:16" ht="12.75" customHeight="1" x14ac:dyDescent="0.25">
      <c r="A52" s="10"/>
      <c r="B52" s="10"/>
      <c r="C52" s="99" t="s">
        <v>117</v>
      </c>
      <c r="D52" s="88"/>
      <c r="E52" s="100" t="s">
        <v>118</v>
      </c>
      <c r="F52" s="108">
        <f>[1]Inputs!B22</f>
        <v>1.51</v>
      </c>
      <c r="G52" s="20" t="s">
        <v>1</v>
      </c>
      <c r="H52" s="101"/>
      <c r="I52" s="19"/>
      <c r="J52" s="19"/>
      <c r="K52" s="10"/>
      <c r="L52" s="19"/>
      <c r="M52" s="19"/>
      <c r="N52" s="19"/>
      <c r="O52" s="19"/>
      <c r="P52" s="19"/>
    </row>
    <row r="53" spans="1:16" ht="39" customHeight="1" x14ac:dyDescent="0.25">
      <c r="A53" s="19"/>
      <c r="B53" s="19"/>
      <c r="C53" s="99" t="s">
        <v>119</v>
      </c>
      <c r="D53" s="88">
        <f>[1]Inputs!B20</f>
        <v>3.542E-2</v>
      </c>
      <c r="E53" s="102" t="s">
        <v>120</v>
      </c>
      <c r="F53" s="88">
        <f>[1]Inputs!B18</f>
        <v>0.10141</v>
      </c>
      <c r="G53" s="136" t="s">
        <v>121</v>
      </c>
      <c r="H53" s="137"/>
      <c r="K53" s="10"/>
      <c r="L53" s="19"/>
      <c r="M53" s="19"/>
      <c r="N53" s="19"/>
      <c r="O53" s="19"/>
      <c r="P53" s="19"/>
    </row>
    <row r="54" spans="1:16" ht="12.75" customHeight="1" x14ac:dyDescent="0.25">
      <c r="C54" s="20" t="s">
        <v>1</v>
      </c>
      <c r="D54" s="108"/>
      <c r="E54" s="103" t="s">
        <v>1</v>
      </c>
      <c r="F54" s="101"/>
      <c r="K54" s="10"/>
      <c r="L54" s="19"/>
      <c r="M54" s="19"/>
      <c r="N54" s="19"/>
      <c r="O54" s="19"/>
      <c r="P54" s="19"/>
    </row>
    <row r="55" spans="1:16" ht="43.5" customHeight="1" x14ac:dyDescent="0.25">
      <c r="C55" s="136" t="s">
        <v>122</v>
      </c>
      <c r="D55" s="137"/>
      <c r="E55" s="104" t="s">
        <v>123</v>
      </c>
      <c r="F55" s="118"/>
      <c r="J55" s="138" t="s">
        <v>124</v>
      </c>
      <c r="K55" s="10"/>
      <c r="L55" s="19"/>
      <c r="M55" s="19"/>
      <c r="N55" s="19"/>
      <c r="O55" s="19"/>
      <c r="P55" s="19"/>
    </row>
    <row r="56" spans="1:16" ht="12.75" customHeight="1" x14ac:dyDescent="0.25">
      <c r="C56" s="10"/>
      <c r="D56" s="19"/>
      <c r="E56" s="105"/>
      <c r="F56" s="119"/>
      <c r="J56" s="138"/>
      <c r="K56" s="10"/>
      <c r="L56" s="19"/>
      <c r="M56" s="19"/>
      <c r="N56" s="19"/>
      <c r="O56" s="19"/>
      <c r="P56" s="19"/>
    </row>
    <row r="57" spans="1:16" ht="12.75" customHeight="1" x14ac:dyDescent="0.25">
      <c r="C57" s="10"/>
      <c r="D57" s="19"/>
      <c r="E57" s="96"/>
      <c r="F57" s="119"/>
      <c r="J57" s="138"/>
      <c r="K57" s="10"/>
      <c r="L57" s="19"/>
      <c r="M57" s="19"/>
      <c r="N57" s="19"/>
      <c r="O57" s="19"/>
      <c r="P57" s="19"/>
    </row>
    <row r="58" spans="1:16" ht="12.75" customHeight="1" x14ac:dyDescent="0.25">
      <c r="C58" s="10"/>
      <c r="D58" s="19"/>
      <c r="E58" s="19"/>
      <c r="F58" s="19"/>
      <c r="J58" s="138"/>
      <c r="K58" s="10"/>
      <c r="L58" s="19"/>
      <c r="M58" s="19"/>
      <c r="N58" s="19"/>
      <c r="O58" s="19"/>
      <c r="P58" s="19"/>
    </row>
    <row r="59" spans="1:16" ht="12.75" customHeight="1" x14ac:dyDescent="0.25">
      <c r="A59" s="10"/>
      <c r="B59" s="10"/>
      <c r="C59" s="10"/>
      <c r="D59" s="10"/>
      <c r="E59" s="19"/>
      <c r="F59" s="19"/>
      <c r="J59" s="138"/>
      <c r="K59" s="10"/>
      <c r="L59" s="19"/>
      <c r="M59" s="19"/>
      <c r="N59" s="19"/>
      <c r="O59" s="19"/>
      <c r="P59" s="19"/>
    </row>
    <row r="60" spans="1:16" ht="12.75" customHeight="1" x14ac:dyDescent="0.25">
      <c r="C60" s="10"/>
      <c r="D60" s="10"/>
      <c r="J60" s="138"/>
      <c r="K60" s="10"/>
      <c r="L60" s="19"/>
      <c r="M60" s="19"/>
      <c r="N60" s="19"/>
      <c r="O60" s="19"/>
      <c r="P60" s="19"/>
    </row>
    <row r="61" spans="1:16" ht="15" customHeight="1" x14ac:dyDescent="0.25">
      <c r="D61" s="106"/>
      <c r="E61" s="106"/>
      <c r="F61" s="106"/>
      <c r="G61" s="106"/>
      <c r="H61" s="106"/>
      <c r="J61" s="138"/>
      <c r="K61" s="106"/>
    </row>
    <row r="62" spans="1:16" ht="18" customHeight="1" x14ac:dyDescent="0.2">
      <c r="A62" s="46" t="s">
        <v>126</v>
      </c>
      <c r="B62" s="120"/>
      <c r="C62" s="107" t="s">
        <v>0</v>
      </c>
      <c r="D62" s="106"/>
      <c r="E62" s="106"/>
      <c r="F62" s="106"/>
      <c r="G62" s="106"/>
      <c r="H62" s="106"/>
      <c r="I62" s="139"/>
      <c r="J62" s="138"/>
      <c r="K62" s="106"/>
    </row>
    <row r="63" spans="1:16" ht="17.25" customHeight="1" x14ac:dyDescent="0.25">
      <c r="A63" s="47" t="s">
        <v>125</v>
      </c>
      <c r="B63" s="120"/>
      <c r="C63" s="48" t="str">
        <f>CONCATENATE("and after "&amp;TEXT(EFFDATE,"mmmm d, yyyy"))</f>
        <v>and after November 1, 2020</v>
      </c>
      <c r="D63" s="106"/>
      <c r="E63" s="106"/>
      <c r="F63" s="106"/>
      <c r="G63" s="106"/>
      <c r="H63" s="106"/>
      <c r="I63" s="139"/>
      <c r="J63" s="138"/>
      <c r="K63" s="106"/>
    </row>
    <row r="64" spans="1:16" ht="12.75" customHeight="1" x14ac:dyDescent="0.25">
      <c r="A64" s="121"/>
      <c r="C64" s="106"/>
      <c r="D64" s="106"/>
      <c r="E64" s="106"/>
      <c r="F64" s="106"/>
      <c r="G64" s="106"/>
      <c r="H64" s="106"/>
      <c r="I64" s="10"/>
      <c r="K64" s="106"/>
    </row>
    <row r="65" spans="1:1" ht="12.75" customHeight="1" x14ac:dyDescent="0.25">
      <c r="A65" s="121"/>
    </row>
    <row r="66" spans="1:1" ht="12.75" customHeight="1" x14ac:dyDescent="0.25"/>
    <row r="67" spans="1:1" ht="12.75" customHeight="1" x14ac:dyDescent="0.25"/>
    <row r="68" spans="1:1" ht="12.75" customHeight="1" x14ac:dyDescent="0.25"/>
    <row r="69" spans="1:1" ht="12.75" customHeight="1" x14ac:dyDescent="0.25"/>
    <row r="70" spans="1:1" ht="12.75" customHeight="1" x14ac:dyDescent="0.25"/>
    <row r="71" spans="1:1" ht="12.75" customHeight="1" x14ac:dyDescent="0.25"/>
    <row r="72" spans="1:1" ht="12.75" customHeight="1" x14ac:dyDescent="0.25"/>
    <row r="73" spans="1:1" ht="12.75" customHeight="1" x14ac:dyDescent="0.25"/>
    <row r="74" spans="1:1" ht="12.75" customHeight="1" x14ac:dyDescent="0.25"/>
    <row r="75" spans="1:1" ht="12.75" customHeight="1" x14ac:dyDescent="0.25"/>
    <row r="76" spans="1:1" ht="12.75" customHeight="1" x14ac:dyDescent="0.25"/>
    <row r="77" spans="1:1" ht="12.75" customHeight="1" x14ac:dyDescent="0.25"/>
  </sheetData>
  <mergeCells count="30">
    <mergeCell ref="A1:B1"/>
    <mergeCell ref="C1:H1"/>
    <mergeCell ref="I1:J1"/>
    <mergeCell ref="A5:B5"/>
    <mergeCell ref="C5:D5"/>
    <mergeCell ref="E5:F5"/>
    <mergeCell ref="G5:J5"/>
    <mergeCell ref="A6:B6"/>
    <mergeCell ref="C6:D6"/>
    <mergeCell ref="E6:F6"/>
    <mergeCell ref="G6:J6"/>
    <mergeCell ref="E7:F7"/>
    <mergeCell ref="I7:J7"/>
    <mergeCell ref="A25:B25"/>
    <mergeCell ref="C25:D25"/>
    <mergeCell ref="E25:F25"/>
    <mergeCell ref="G25:H25"/>
    <mergeCell ref="I25:J25"/>
    <mergeCell ref="A26:B26"/>
    <mergeCell ref="C26:D26"/>
    <mergeCell ref="E26:F26"/>
    <mergeCell ref="G26:H26"/>
    <mergeCell ref="A27:B27"/>
    <mergeCell ref="E27:F27"/>
    <mergeCell ref="G27:H27"/>
    <mergeCell ref="I48:J48"/>
    <mergeCell ref="G53:H53"/>
    <mergeCell ref="C55:D55"/>
    <mergeCell ref="J55:J63"/>
    <mergeCell ref="I62:I63"/>
  </mergeCells>
  <pageMargins left="0.7" right="0.7" top="0.75" bottom="0.75" header="0.3" footer="0.3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4CAE5-0F07-4100-BAFC-61CA2EF70F5E}">
  <sheetPr>
    <pageSetUpPr fitToPage="1"/>
  </sheetPr>
  <dimension ref="A1:AA132"/>
  <sheetViews>
    <sheetView view="pageBreakPreview" zoomScale="60" zoomScaleNormal="80" workbookViewId="0">
      <selection activeCell="Q41" sqref="Q41"/>
    </sheetView>
  </sheetViews>
  <sheetFormatPr defaultColWidth="10.28515625" defaultRowHeight="12.75" x14ac:dyDescent="0.2"/>
  <cols>
    <col min="1" max="1" width="37.140625" style="45" customWidth="1"/>
    <col min="2" max="2" width="13.42578125" style="45" customWidth="1"/>
    <col min="3" max="3" width="38.5703125" style="45" customWidth="1"/>
    <col min="4" max="4" width="11.28515625" style="45" customWidth="1"/>
    <col min="5" max="5" width="38.5703125" style="45" customWidth="1"/>
    <col min="6" max="6" width="15.28515625" style="45" customWidth="1"/>
    <col min="7" max="7" width="31" style="45" customWidth="1"/>
    <col min="8" max="8" width="11.28515625" style="45" customWidth="1"/>
    <col min="9" max="9" width="15.85546875" style="45" customWidth="1"/>
    <col min="10" max="16384" width="10.28515625" style="45"/>
  </cols>
  <sheetData>
    <row r="1" spans="1:27" s="58" customFormat="1" ht="42" customHeight="1" x14ac:dyDescent="0.4">
      <c r="A1" s="151" t="s">
        <v>16</v>
      </c>
      <c r="B1" s="151"/>
      <c r="C1" s="167" t="s">
        <v>47</v>
      </c>
      <c r="D1" s="168"/>
      <c r="E1" s="168"/>
      <c r="F1" s="168"/>
      <c r="G1" s="1" t="s">
        <v>15</v>
      </c>
      <c r="H1" s="1"/>
      <c r="I1" s="45"/>
      <c r="K1" s="2"/>
      <c r="N1" s="2"/>
      <c r="O1" s="2"/>
      <c r="P1" s="2"/>
      <c r="Q1" s="2"/>
      <c r="R1" s="2"/>
      <c r="S1" s="2"/>
      <c r="T1" s="2"/>
      <c r="U1" s="2"/>
      <c r="V1" s="2"/>
      <c r="Y1" s="2"/>
      <c r="Z1" s="2"/>
      <c r="AA1" s="3"/>
    </row>
    <row r="2" spans="1:27" s="58" customFormat="1" ht="22.5" customHeight="1" x14ac:dyDescent="0.2">
      <c r="A2" s="4"/>
      <c r="B2" s="2"/>
      <c r="C2" s="5"/>
      <c r="D2" s="6"/>
      <c r="E2" s="6"/>
      <c r="F2" s="6"/>
      <c r="G2" s="7">
        <f>+[1]Cover!A10</f>
        <v>44136</v>
      </c>
      <c r="H2" s="8"/>
      <c r="I2" s="45"/>
      <c r="K2" s="2"/>
      <c r="N2" s="2"/>
      <c r="O2" s="2"/>
      <c r="P2" s="2"/>
      <c r="Q2" s="2"/>
      <c r="R2" s="2"/>
      <c r="S2" s="2"/>
      <c r="T2" s="2"/>
      <c r="U2" s="2"/>
      <c r="V2" s="2"/>
      <c r="Y2" s="2"/>
      <c r="Z2" s="2"/>
      <c r="AA2" s="3"/>
    </row>
    <row r="3" spans="1:27" s="58" customFormat="1" ht="16.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19" customFormat="1" ht="13.5" customHeight="1" x14ac:dyDescent="0.25">
      <c r="A4" s="9"/>
      <c r="B4" s="9"/>
      <c r="C4" s="10"/>
      <c r="D4" s="10"/>
      <c r="E4" s="10"/>
      <c r="F4" s="10"/>
      <c r="G4" s="11"/>
      <c r="H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s="19" customFormat="1" ht="15.75" customHeight="1" x14ac:dyDescent="0.25">
      <c r="A5" s="146" t="s">
        <v>11</v>
      </c>
      <c r="B5" s="148"/>
      <c r="C5" s="146" t="s">
        <v>10</v>
      </c>
      <c r="D5" s="148"/>
      <c r="E5" s="169" t="s">
        <v>46</v>
      </c>
      <c r="F5" s="170"/>
      <c r="G5" s="165"/>
      <c r="H5" s="166"/>
      <c r="J5" s="12"/>
      <c r="K5" s="12"/>
      <c r="L5" s="12"/>
      <c r="M5" s="10"/>
      <c r="N5" s="10"/>
      <c r="P5" s="12"/>
      <c r="Q5" s="12"/>
      <c r="R5" s="12"/>
      <c r="S5" s="10"/>
      <c r="T5" s="10"/>
      <c r="V5" s="12"/>
      <c r="W5" s="12"/>
      <c r="X5" s="12"/>
      <c r="Y5" s="13"/>
    </row>
    <row r="6" spans="1:27" s="19" customFormat="1" ht="15" customHeight="1" x14ac:dyDescent="0.25">
      <c r="A6" s="145" t="s">
        <v>45</v>
      </c>
      <c r="B6" s="144"/>
      <c r="C6" s="145" t="s">
        <v>9</v>
      </c>
      <c r="D6" s="144"/>
      <c r="E6" s="157" t="s">
        <v>44</v>
      </c>
      <c r="F6" s="158"/>
      <c r="G6" s="140" t="s">
        <v>43</v>
      </c>
      <c r="H6" s="144"/>
      <c r="J6" s="12"/>
      <c r="K6" s="12"/>
      <c r="L6" s="12"/>
      <c r="M6" s="10"/>
      <c r="N6" s="10"/>
      <c r="P6" s="12"/>
      <c r="Q6" s="12"/>
      <c r="R6" s="12"/>
      <c r="S6" s="10"/>
      <c r="T6" s="10"/>
      <c r="V6" s="12"/>
      <c r="W6" s="12"/>
      <c r="X6" s="12"/>
      <c r="Y6" s="13"/>
    </row>
    <row r="7" spans="1:27" s="19" customFormat="1" ht="12.75" customHeight="1" x14ac:dyDescent="0.25">
      <c r="A7" s="140" t="s">
        <v>41</v>
      </c>
      <c r="B7" s="142"/>
      <c r="C7" s="140" t="s">
        <v>42</v>
      </c>
      <c r="D7" s="142"/>
      <c r="E7" s="159" t="s">
        <v>41</v>
      </c>
      <c r="F7" s="160"/>
      <c r="G7" s="14"/>
      <c r="H7" s="15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V7" s="10"/>
      <c r="W7" s="10"/>
      <c r="X7" s="10"/>
      <c r="Y7" s="13"/>
    </row>
    <row r="8" spans="1:27" s="19" customFormat="1" ht="12.75" customHeight="1" x14ac:dyDescent="0.25">
      <c r="A8" s="14"/>
      <c r="B8" s="15"/>
      <c r="C8" s="52"/>
      <c r="D8" s="53"/>
      <c r="E8" s="56"/>
      <c r="F8" s="57"/>
      <c r="G8" s="14"/>
      <c r="H8" s="15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V8" s="10"/>
      <c r="W8" s="10"/>
      <c r="X8" s="10"/>
      <c r="Y8" s="13"/>
    </row>
    <row r="9" spans="1:27" s="19" customFormat="1" ht="13.5" customHeight="1" x14ac:dyDescent="0.25">
      <c r="A9" s="16" t="s">
        <v>7</v>
      </c>
      <c r="B9" s="25">
        <v>250</v>
      </c>
      <c r="C9" s="16" t="s">
        <v>7</v>
      </c>
      <c r="D9" s="122">
        <f>'[1]Avg Bill by RS'!G48-D10</f>
        <v>1300</v>
      </c>
      <c r="E9" s="16" t="s">
        <v>7</v>
      </c>
      <c r="F9" s="108">
        <v>38000</v>
      </c>
      <c r="G9" s="17" t="s">
        <v>5</v>
      </c>
      <c r="H9" s="18"/>
      <c r="K9" s="10"/>
      <c r="M9" s="10"/>
      <c r="N9" s="10"/>
      <c r="P9" s="10"/>
      <c r="Q9" s="10"/>
      <c r="S9" s="10"/>
      <c r="T9" s="10"/>
      <c r="V9" s="10"/>
      <c r="W9" s="10"/>
      <c r="Y9" s="13"/>
    </row>
    <row r="10" spans="1:27" s="19" customFormat="1" ht="13.5" customHeight="1" x14ac:dyDescent="0.25">
      <c r="A10" s="20" t="s">
        <v>27</v>
      </c>
      <c r="B10" s="25">
        <f>B9</f>
        <v>250</v>
      </c>
      <c r="C10" s="20" t="s">
        <v>27</v>
      </c>
      <c r="D10" s="25">
        <v>250</v>
      </c>
      <c r="E10" s="20" t="s">
        <v>27</v>
      </c>
      <c r="F10" s="25">
        <v>250</v>
      </c>
      <c r="G10" s="17" t="s">
        <v>40</v>
      </c>
      <c r="H10" s="18" t="str">
        <f>'[1]Summary of Sales Rates'!J30</f>
        <v>$10.00/th</v>
      </c>
      <c r="K10" s="10"/>
      <c r="M10" s="10"/>
      <c r="N10" s="10"/>
      <c r="P10" s="10"/>
      <c r="Q10" s="10"/>
      <c r="S10" s="10"/>
      <c r="T10" s="10"/>
      <c r="V10" s="10"/>
      <c r="W10" s="10"/>
      <c r="Y10" s="13"/>
    </row>
    <row r="11" spans="1:27" s="19" customFormat="1" ht="13.5" customHeight="1" x14ac:dyDescent="0.25">
      <c r="A11" s="37"/>
      <c r="B11" s="21"/>
      <c r="C11" s="37"/>
      <c r="D11" s="108"/>
      <c r="E11" s="37"/>
      <c r="F11" s="108"/>
      <c r="G11" s="14"/>
      <c r="H11" s="123"/>
      <c r="K11" s="10"/>
      <c r="M11" s="10"/>
      <c r="N11" s="10"/>
      <c r="P11" s="10"/>
      <c r="Q11" s="10"/>
      <c r="S11" s="10"/>
      <c r="T11" s="10"/>
      <c r="V11" s="10"/>
      <c r="W11" s="10"/>
      <c r="Y11" s="13"/>
    </row>
    <row r="12" spans="1:27" s="19" customFormat="1" ht="13.5" customHeight="1" x14ac:dyDescent="0.25">
      <c r="A12" s="16" t="s">
        <v>6</v>
      </c>
      <c r="B12" s="21"/>
      <c r="C12" s="22" t="s">
        <v>4</v>
      </c>
      <c r="D12" s="108"/>
      <c r="E12" s="16" t="s">
        <v>6</v>
      </c>
      <c r="F12" s="108"/>
      <c r="G12" s="14" t="s">
        <v>39</v>
      </c>
      <c r="H12" s="112">
        <f>+[1]Inputs!B16</f>
        <v>0.26333000000000001</v>
      </c>
      <c r="K12" s="10"/>
      <c r="M12" s="10"/>
      <c r="N12" s="10"/>
      <c r="P12" s="10"/>
      <c r="Q12" s="10"/>
      <c r="S12" s="10"/>
      <c r="T12" s="10"/>
      <c r="V12" s="10"/>
      <c r="W12" s="10"/>
      <c r="Y12" s="13"/>
    </row>
    <row r="13" spans="1:27" s="19" customFormat="1" ht="13.5" customHeight="1" x14ac:dyDescent="0.25">
      <c r="A13" s="23" t="s">
        <v>38</v>
      </c>
      <c r="B13" s="112">
        <f>'[1]Rates in detail'!V23</f>
        <v>0.34945999999999999</v>
      </c>
      <c r="C13" s="23" t="s">
        <v>23</v>
      </c>
      <c r="D13" s="112">
        <f>'[1]Rates in detail'!V41</f>
        <v>0.13851999999999998</v>
      </c>
      <c r="E13" s="37" t="s">
        <v>37</v>
      </c>
      <c r="F13" s="112">
        <f>'[1]Rates in detail'!V71</f>
        <v>4.919999999999999E-3</v>
      </c>
      <c r="G13" s="24" t="s">
        <v>36</v>
      </c>
      <c r="H13" s="112">
        <f>+[1]Inputs!B32</f>
        <v>0.28449999999999998</v>
      </c>
      <c r="K13" s="10"/>
      <c r="M13" s="10"/>
      <c r="N13" s="10"/>
      <c r="P13" s="10"/>
      <c r="Q13" s="10"/>
      <c r="S13" s="10"/>
      <c r="T13" s="10"/>
      <c r="V13" s="10"/>
      <c r="W13" s="10"/>
      <c r="Y13" s="13"/>
    </row>
    <row r="14" spans="1:27" s="19" customFormat="1" ht="13.5" customHeight="1" x14ac:dyDescent="0.25">
      <c r="A14" s="23" t="s">
        <v>18</v>
      </c>
      <c r="B14" s="112">
        <f>'[1]Rates in detail'!V24</f>
        <v>0.30789000000000011</v>
      </c>
      <c r="C14" s="23" t="s">
        <v>22</v>
      </c>
      <c r="D14" s="112">
        <f>'[1]Rates in detail'!V42</f>
        <v>0.12399999999999999</v>
      </c>
      <c r="E14" s="37"/>
      <c r="F14" s="108"/>
      <c r="G14" s="37"/>
      <c r="H14" s="108"/>
      <c r="K14" s="10"/>
      <c r="M14" s="10"/>
      <c r="N14" s="10"/>
      <c r="P14" s="10"/>
      <c r="Q14" s="10"/>
      <c r="S14" s="10"/>
      <c r="T14" s="10"/>
      <c r="V14" s="10"/>
      <c r="W14" s="10"/>
      <c r="Y14" s="13"/>
    </row>
    <row r="15" spans="1:27" s="19" customFormat="1" ht="13.5" customHeight="1" x14ac:dyDescent="0.25">
      <c r="A15" s="37"/>
      <c r="C15" s="23" t="s">
        <v>22</v>
      </c>
      <c r="D15" s="112">
        <f>'[1]Rates in detail'!V43</f>
        <v>9.5079999999999998E-2</v>
      </c>
      <c r="E15" s="37"/>
      <c r="F15" s="108"/>
      <c r="G15" s="37"/>
      <c r="H15" s="108"/>
      <c r="K15" s="10"/>
      <c r="M15" s="10"/>
      <c r="N15" s="10"/>
      <c r="P15" s="10"/>
      <c r="Q15" s="10"/>
      <c r="S15" s="10"/>
      <c r="T15" s="10"/>
      <c r="V15" s="10"/>
      <c r="W15" s="10"/>
      <c r="Y15" s="13"/>
    </row>
    <row r="16" spans="1:27" s="19" customFormat="1" ht="13.5" customHeight="1" x14ac:dyDescent="0.25">
      <c r="A16" s="20" t="s">
        <v>1</v>
      </c>
      <c r="B16" s="25">
        <f>+B9+B10</f>
        <v>500</v>
      </c>
      <c r="C16" s="23" t="s">
        <v>21</v>
      </c>
      <c r="D16" s="112">
        <f>'[1]Rates in detail'!V44</f>
        <v>7.6070000000000013E-2</v>
      </c>
      <c r="E16" s="37"/>
      <c r="F16" s="108"/>
      <c r="G16" s="26"/>
      <c r="H16" s="27"/>
      <c r="K16" s="10"/>
      <c r="M16" s="10"/>
      <c r="N16" s="10"/>
      <c r="P16" s="10"/>
      <c r="Q16" s="10"/>
      <c r="S16" s="10"/>
      <c r="T16" s="10"/>
      <c r="V16" s="10"/>
      <c r="W16" s="10"/>
      <c r="Y16" s="13"/>
    </row>
    <row r="17" spans="1:25" s="19" customFormat="1" ht="13.5" customHeight="1" x14ac:dyDescent="0.25">
      <c r="A17" s="28"/>
      <c r="B17" s="117"/>
      <c r="C17" s="23" t="s">
        <v>20</v>
      </c>
      <c r="D17" s="112">
        <f>'[1]Rates in detail'!V45</f>
        <v>5.0710000000000005E-2</v>
      </c>
      <c r="E17" s="37"/>
      <c r="F17" s="108"/>
      <c r="G17" s="29"/>
      <c r="H17" s="29"/>
      <c r="K17" s="10"/>
      <c r="M17" s="10"/>
      <c r="N17" s="10"/>
      <c r="P17" s="10"/>
      <c r="Q17" s="10"/>
      <c r="S17" s="10"/>
      <c r="T17" s="10"/>
      <c r="V17" s="10"/>
      <c r="W17" s="10"/>
      <c r="Y17" s="13"/>
    </row>
    <row r="18" spans="1:25" s="19" customFormat="1" ht="13.5" customHeight="1" x14ac:dyDescent="0.25">
      <c r="A18" s="23"/>
      <c r="B18" s="117"/>
      <c r="C18" s="23" t="s">
        <v>18</v>
      </c>
      <c r="D18" s="112">
        <f>'[1]Rates in detail'!V46</f>
        <v>1.9009999999999999E-2</v>
      </c>
      <c r="E18" s="37"/>
      <c r="F18" s="108"/>
      <c r="G18" s="29"/>
      <c r="H18" s="30"/>
      <c r="K18" s="10"/>
      <c r="M18" s="10"/>
      <c r="N18" s="10"/>
      <c r="P18" s="10"/>
      <c r="Q18" s="10"/>
      <c r="S18" s="10"/>
      <c r="T18" s="10"/>
      <c r="V18" s="10"/>
      <c r="W18" s="10"/>
      <c r="Y18" s="13"/>
    </row>
    <row r="19" spans="1:25" s="19" customFormat="1" ht="13.5" customHeight="1" x14ac:dyDescent="0.25">
      <c r="A19" s="23"/>
      <c r="B19" s="117"/>
      <c r="C19" s="23"/>
      <c r="D19" s="112"/>
      <c r="E19" s="37"/>
      <c r="F19" s="108"/>
      <c r="G19" s="29"/>
      <c r="H19" s="30"/>
      <c r="K19" s="10"/>
      <c r="M19" s="10"/>
      <c r="N19" s="10"/>
      <c r="P19" s="10"/>
      <c r="Q19" s="10"/>
      <c r="S19" s="10"/>
      <c r="T19" s="10"/>
      <c r="V19" s="10"/>
      <c r="W19" s="10"/>
      <c r="Y19" s="13"/>
    </row>
    <row r="20" spans="1:25" s="19" customFormat="1" ht="13.5" customHeight="1" x14ac:dyDescent="0.25">
      <c r="A20" s="23"/>
      <c r="B20" s="117"/>
      <c r="C20" s="22" t="s">
        <v>3</v>
      </c>
      <c r="D20" s="108"/>
      <c r="E20" s="37"/>
      <c r="F20" s="108"/>
      <c r="G20" s="29"/>
      <c r="H20" s="30"/>
      <c r="K20" s="10"/>
      <c r="M20" s="10"/>
      <c r="N20" s="10"/>
      <c r="P20" s="10"/>
      <c r="Q20" s="10"/>
      <c r="S20" s="10"/>
      <c r="T20" s="10"/>
      <c r="V20" s="10"/>
      <c r="W20" s="10"/>
      <c r="Y20" s="13"/>
    </row>
    <row r="21" spans="1:25" s="19" customFormat="1" ht="13.5" customHeight="1" x14ac:dyDescent="0.25">
      <c r="A21" s="23"/>
      <c r="B21" s="117"/>
      <c r="C21" s="23" t="s">
        <v>23</v>
      </c>
      <c r="D21" s="112">
        <f>'[1]Rates in detail'!V47</f>
        <v>0.14000000000000001</v>
      </c>
      <c r="E21" s="37"/>
      <c r="F21" s="108"/>
      <c r="G21" s="29"/>
      <c r="H21" s="30"/>
      <c r="K21" s="10"/>
      <c r="M21" s="10"/>
      <c r="N21" s="10"/>
      <c r="P21" s="10"/>
      <c r="Q21" s="10"/>
      <c r="S21" s="10"/>
      <c r="T21" s="10"/>
      <c r="V21" s="10"/>
      <c r="W21" s="10"/>
      <c r="Y21" s="13"/>
    </row>
    <row r="22" spans="1:25" s="19" customFormat="1" ht="13.5" customHeight="1" x14ac:dyDescent="0.25">
      <c r="A22" s="23"/>
      <c r="B22" s="117"/>
      <c r="C22" s="23" t="s">
        <v>22</v>
      </c>
      <c r="D22" s="112">
        <f>'[1]Rates in detail'!V48</f>
        <v>0.12530999999999998</v>
      </c>
      <c r="E22" s="37"/>
      <c r="F22" s="108"/>
      <c r="G22" s="29"/>
      <c r="H22" s="30"/>
      <c r="K22" s="10"/>
      <c r="M22" s="10"/>
      <c r="N22" s="10"/>
      <c r="P22" s="10"/>
      <c r="Q22" s="10"/>
      <c r="S22" s="10"/>
      <c r="T22" s="10"/>
      <c r="V22" s="10"/>
      <c r="W22" s="10"/>
      <c r="Y22" s="13"/>
    </row>
    <row r="23" spans="1:25" s="19" customFormat="1" ht="13.5" customHeight="1" x14ac:dyDescent="0.25">
      <c r="A23" s="23"/>
      <c r="B23" s="117"/>
      <c r="C23" s="23" t="s">
        <v>22</v>
      </c>
      <c r="D23" s="112">
        <f>'[1]Rates in detail'!V49</f>
        <v>9.6100000000000005E-2</v>
      </c>
      <c r="E23" s="37"/>
      <c r="F23" s="108"/>
      <c r="G23" s="29"/>
      <c r="H23" s="30"/>
      <c r="K23" s="10"/>
      <c r="M23" s="10"/>
      <c r="N23" s="10"/>
      <c r="P23" s="10"/>
      <c r="Q23" s="10"/>
      <c r="S23" s="10"/>
      <c r="T23" s="10"/>
      <c r="V23" s="10"/>
      <c r="W23" s="10"/>
      <c r="Y23" s="13"/>
    </row>
    <row r="24" spans="1:25" s="19" customFormat="1" ht="13.5" customHeight="1" x14ac:dyDescent="0.25">
      <c r="A24" s="23"/>
      <c r="B24" s="117"/>
      <c r="C24" s="23" t="s">
        <v>21</v>
      </c>
      <c r="D24" s="112">
        <f>'[1]Rates in detail'!V50</f>
        <v>7.6880000000000018E-2</v>
      </c>
      <c r="E24" s="37"/>
      <c r="F24" s="108"/>
      <c r="G24" s="29"/>
      <c r="H24" s="30"/>
      <c r="K24" s="10"/>
      <c r="M24" s="10"/>
      <c r="N24" s="10"/>
      <c r="P24" s="10"/>
      <c r="Q24" s="10"/>
      <c r="S24" s="10"/>
      <c r="T24" s="10"/>
      <c r="V24" s="10"/>
      <c r="W24" s="10"/>
      <c r="Y24" s="13"/>
    </row>
    <row r="25" spans="1:25" s="19" customFormat="1" ht="13.5" customHeight="1" x14ac:dyDescent="0.25">
      <c r="A25" s="23"/>
      <c r="B25" s="117"/>
      <c r="C25" s="23" t="s">
        <v>20</v>
      </c>
      <c r="D25" s="112">
        <f>'[1]Rates in detail'!V51</f>
        <v>5.1250000000000004E-2</v>
      </c>
      <c r="E25" s="37"/>
      <c r="F25" s="108"/>
      <c r="G25" s="29"/>
      <c r="H25" s="30"/>
      <c r="K25" s="10"/>
      <c r="M25" s="10"/>
      <c r="N25" s="10"/>
      <c r="P25" s="10"/>
      <c r="Q25" s="10"/>
      <c r="S25" s="10"/>
      <c r="T25" s="10"/>
      <c r="V25" s="10"/>
      <c r="W25" s="10"/>
      <c r="Y25" s="13"/>
    </row>
    <row r="26" spans="1:25" s="19" customFormat="1" ht="13.5" customHeight="1" x14ac:dyDescent="0.25">
      <c r="A26" s="23"/>
      <c r="B26" s="117"/>
      <c r="C26" s="23" t="s">
        <v>18</v>
      </c>
      <c r="D26" s="112">
        <f>'[1]Rates in detail'!V52</f>
        <v>1.9220000000000001E-2</v>
      </c>
      <c r="E26" s="37"/>
      <c r="F26" s="108"/>
      <c r="G26" s="29"/>
      <c r="H26" s="30"/>
      <c r="K26" s="10"/>
      <c r="M26" s="10"/>
      <c r="N26" s="10"/>
      <c r="P26" s="10"/>
      <c r="Q26" s="10"/>
      <c r="S26" s="10"/>
      <c r="T26" s="10"/>
      <c r="V26" s="10"/>
      <c r="W26" s="10"/>
      <c r="Y26" s="13"/>
    </row>
    <row r="27" spans="1:25" s="19" customFormat="1" ht="15.75" customHeight="1" x14ac:dyDescent="0.25">
      <c r="A27" s="37"/>
      <c r="B27" s="108"/>
      <c r="C27" s="31"/>
      <c r="D27" s="108"/>
      <c r="E27" s="31" t="s">
        <v>35</v>
      </c>
      <c r="F27" s="108"/>
      <c r="G27" s="10"/>
      <c r="K27" s="10"/>
      <c r="M27" s="10"/>
      <c r="N27" s="10"/>
      <c r="P27" s="10"/>
      <c r="Q27" s="10"/>
      <c r="S27" s="10"/>
      <c r="T27" s="10"/>
      <c r="V27" s="10"/>
      <c r="W27" s="10"/>
      <c r="Y27" s="13"/>
    </row>
    <row r="28" spans="1:25" s="19" customFormat="1" ht="15.75" customHeight="1" x14ac:dyDescent="0.25">
      <c r="A28" s="37"/>
      <c r="B28" s="108"/>
      <c r="C28" s="32" t="s">
        <v>34</v>
      </c>
      <c r="D28" s="112">
        <f>[1]Inputs!B24</f>
        <v>0.15748000000000001</v>
      </c>
      <c r="E28" s="32" t="s">
        <v>2</v>
      </c>
      <c r="F28" s="112">
        <f>[1]Inputs!B24</f>
        <v>0.15748000000000001</v>
      </c>
      <c r="G28" s="10"/>
      <c r="K28" s="10"/>
      <c r="M28" s="10"/>
      <c r="N28" s="10"/>
      <c r="P28" s="10"/>
      <c r="Q28" s="10"/>
      <c r="S28" s="10"/>
      <c r="T28" s="10"/>
      <c r="V28" s="10"/>
      <c r="W28" s="10"/>
      <c r="Y28" s="13"/>
    </row>
    <row r="29" spans="1:25" s="19" customFormat="1" ht="12.75" customHeight="1" x14ac:dyDescent="0.25">
      <c r="A29" s="37"/>
      <c r="B29" s="88"/>
      <c r="C29" s="37"/>
      <c r="D29" s="108"/>
      <c r="E29" s="37"/>
      <c r="F29" s="108"/>
      <c r="G29" s="10"/>
      <c r="H29" s="10"/>
      <c r="J29" s="12"/>
      <c r="K29" s="12"/>
      <c r="L29" s="12"/>
      <c r="M29" s="10"/>
      <c r="N29" s="10"/>
      <c r="P29" s="12"/>
      <c r="Q29" s="12"/>
      <c r="R29" s="12"/>
      <c r="S29" s="10"/>
      <c r="T29" s="10"/>
      <c r="V29" s="12"/>
      <c r="W29" s="12"/>
      <c r="X29" s="12"/>
      <c r="Y29" s="13"/>
    </row>
    <row r="30" spans="1:25" s="19" customFormat="1" ht="14.25" customHeight="1" x14ac:dyDescent="0.25">
      <c r="A30" s="37"/>
      <c r="C30" s="20" t="s">
        <v>1</v>
      </c>
      <c r="D30" s="25">
        <f>+D9+D10</f>
        <v>1550</v>
      </c>
      <c r="E30" s="20" t="s">
        <v>1</v>
      </c>
      <c r="F30" s="108">
        <f>+F9+F10</f>
        <v>38250</v>
      </c>
      <c r="G30" s="51"/>
      <c r="H30" s="51"/>
      <c r="J30" s="12"/>
      <c r="K30" s="12"/>
      <c r="L30" s="12"/>
      <c r="M30" s="10"/>
      <c r="N30" s="10"/>
      <c r="P30" s="12"/>
      <c r="Q30" s="12"/>
      <c r="R30" s="12"/>
      <c r="S30" s="10"/>
      <c r="T30" s="10"/>
      <c r="V30" s="12"/>
      <c r="W30" s="12"/>
      <c r="X30" s="12"/>
      <c r="Y30" s="13"/>
    </row>
    <row r="31" spans="1:25" s="19" customFormat="1" ht="24" customHeight="1" x14ac:dyDescent="0.25">
      <c r="A31" s="32"/>
      <c r="B31" s="124"/>
      <c r="C31" s="161" t="s">
        <v>33</v>
      </c>
      <c r="D31" s="162"/>
      <c r="E31" s="163" t="s">
        <v>33</v>
      </c>
      <c r="F31" s="164"/>
      <c r="G31" s="50"/>
      <c r="H31" s="50"/>
      <c r="I31" s="10"/>
      <c r="J31" s="12"/>
      <c r="K31" s="12"/>
      <c r="L31" s="12"/>
      <c r="M31" s="10"/>
      <c r="N31" s="10"/>
      <c r="P31" s="10"/>
      <c r="Q31" s="10"/>
      <c r="R31" s="10"/>
      <c r="S31" s="10"/>
      <c r="T31" s="10"/>
      <c r="V31" s="10"/>
      <c r="W31" s="10"/>
      <c r="X31" s="10"/>
      <c r="Y31" s="13"/>
    </row>
    <row r="32" spans="1:25" s="19" customFormat="1" x14ac:dyDescent="0.25">
      <c r="A32" s="125"/>
      <c r="B32" s="125"/>
      <c r="C32" s="126"/>
      <c r="D32" s="127"/>
      <c r="E32" s="165"/>
      <c r="F32" s="166"/>
      <c r="K32" s="141"/>
      <c r="L32" s="141"/>
      <c r="M32" s="141"/>
      <c r="N32" s="141"/>
      <c r="O32" s="141"/>
      <c r="P32" s="141"/>
    </row>
    <row r="33" spans="1:19" s="19" customFormat="1" x14ac:dyDescent="0.25">
      <c r="A33" s="143"/>
      <c r="B33" s="143"/>
      <c r="C33" s="145" t="s">
        <v>10</v>
      </c>
      <c r="D33" s="144"/>
      <c r="E33" s="52" t="s">
        <v>32</v>
      </c>
      <c r="F33" s="55"/>
      <c r="I33" s="143"/>
      <c r="J33" s="143"/>
      <c r="K33" s="50"/>
      <c r="L33" s="51"/>
      <c r="M33" s="141"/>
      <c r="N33" s="143"/>
      <c r="O33" s="29"/>
      <c r="P33" s="33"/>
    </row>
    <row r="34" spans="1:19" s="19" customFormat="1" x14ac:dyDescent="0.25">
      <c r="A34" s="141"/>
      <c r="B34" s="141"/>
      <c r="C34" s="145" t="s">
        <v>9</v>
      </c>
      <c r="D34" s="144"/>
      <c r="E34" s="140"/>
      <c r="F34" s="142"/>
      <c r="I34" s="141"/>
      <c r="J34" s="141"/>
      <c r="K34" s="141"/>
      <c r="L34" s="141"/>
      <c r="M34" s="10"/>
      <c r="N34" s="10"/>
      <c r="O34" s="34"/>
      <c r="P34" s="40"/>
    </row>
    <row r="35" spans="1:19" s="19" customFormat="1" x14ac:dyDescent="0.25">
      <c r="A35" s="10"/>
      <c r="B35" s="10"/>
      <c r="C35" s="140" t="s">
        <v>31</v>
      </c>
      <c r="D35" s="142"/>
      <c r="E35" s="23" t="s">
        <v>30</v>
      </c>
      <c r="F35" s="18"/>
      <c r="I35" s="10"/>
      <c r="J35" s="10"/>
      <c r="K35" s="35"/>
      <c r="L35" s="36"/>
      <c r="M35" s="10"/>
      <c r="N35" s="10"/>
      <c r="O35" s="10"/>
      <c r="P35" s="39"/>
    </row>
    <row r="36" spans="1:19" s="19" customFormat="1" x14ac:dyDescent="0.25">
      <c r="A36" s="35"/>
      <c r="B36" s="29"/>
      <c r="C36" s="52"/>
      <c r="D36" s="53"/>
      <c r="E36" s="37" t="s">
        <v>29</v>
      </c>
      <c r="F36" s="18" t="s">
        <v>24</v>
      </c>
      <c r="I36" s="35"/>
      <c r="J36" s="29"/>
      <c r="K36" s="35"/>
      <c r="L36" s="116"/>
      <c r="M36" s="35"/>
      <c r="N36" s="40"/>
      <c r="O36" s="35"/>
      <c r="P36" s="39"/>
    </row>
    <row r="37" spans="1:19" s="19" customFormat="1" x14ac:dyDescent="0.25">
      <c r="A37" s="35"/>
      <c r="B37" s="38"/>
      <c r="C37" s="16" t="s">
        <v>7</v>
      </c>
      <c r="D37" s="108">
        <v>1300</v>
      </c>
      <c r="E37" s="37" t="s">
        <v>28</v>
      </c>
      <c r="F37" s="18" t="s">
        <v>24</v>
      </c>
      <c r="I37" s="35"/>
      <c r="J37" s="38"/>
      <c r="K37" s="35"/>
      <c r="L37" s="116"/>
      <c r="M37" s="10"/>
      <c r="N37" s="36"/>
      <c r="O37" s="35"/>
      <c r="P37" s="39"/>
      <c r="Q37" s="10"/>
      <c r="R37" s="10"/>
    </row>
    <row r="38" spans="1:19" s="19" customFormat="1" x14ac:dyDescent="0.25">
      <c r="C38" s="20" t="s">
        <v>27</v>
      </c>
      <c r="D38" s="25">
        <v>250</v>
      </c>
      <c r="E38" s="37"/>
      <c r="F38" s="108"/>
      <c r="K38" s="35"/>
      <c r="L38" s="116"/>
      <c r="M38" s="10"/>
      <c r="N38" s="36"/>
      <c r="O38" s="35"/>
      <c r="P38" s="39"/>
      <c r="Q38" s="10"/>
      <c r="R38" s="10"/>
    </row>
    <row r="39" spans="1:19" s="19" customFormat="1" x14ac:dyDescent="0.25">
      <c r="C39" s="37"/>
      <c r="D39" s="108"/>
      <c r="E39" s="23" t="s">
        <v>26</v>
      </c>
      <c r="F39" s="18" t="s">
        <v>24</v>
      </c>
      <c r="K39" s="35"/>
      <c r="L39" s="116"/>
      <c r="M39" s="10"/>
      <c r="N39" s="36"/>
      <c r="O39" s="35"/>
      <c r="P39" s="39"/>
      <c r="Q39" s="10"/>
      <c r="R39" s="10"/>
    </row>
    <row r="40" spans="1:19" s="19" customFormat="1" x14ac:dyDescent="0.25">
      <c r="C40" s="16" t="s">
        <v>6</v>
      </c>
      <c r="D40" s="108"/>
      <c r="E40" s="23" t="s">
        <v>25</v>
      </c>
      <c r="F40" s="18" t="s">
        <v>24</v>
      </c>
      <c r="G40" s="35"/>
      <c r="H40" s="40"/>
      <c r="K40" s="35"/>
      <c r="L40" s="116"/>
      <c r="M40" s="10"/>
      <c r="N40" s="36"/>
      <c r="O40" s="35"/>
      <c r="P40" s="39"/>
      <c r="Q40" s="10"/>
      <c r="R40" s="10"/>
    </row>
    <row r="41" spans="1:19" s="19" customFormat="1" x14ac:dyDescent="0.2">
      <c r="C41" s="23" t="s">
        <v>23</v>
      </c>
      <c r="D41" s="112">
        <f>'[1]Rates in detail'!V65</f>
        <v>0.13459999999999997</v>
      </c>
      <c r="E41" s="23"/>
      <c r="F41" s="79"/>
      <c r="G41" s="41"/>
      <c r="H41" s="41"/>
      <c r="K41" s="35"/>
      <c r="L41" s="116"/>
      <c r="M41" s="10"/>
      <c r="N41" s="128"/>
      <c r="O41" s="35"/>
      <c r="P41" s="39"/>
      <c r="Q41" s="10"/>
      <c r="R41" s="10"/>
    </row>
    <row r="42" spans="1:19" s="19" customFormat="1" x14ac:dyDescent="0.2">
      <c r="C42" s="23" t="s">
        <v>22</v>
      </c>
      <c r="D42" s="112">
        <f>'[1]Rates in detail'!V66</f>
        <v>0.12048999999999999</v>
      </c>
      <c r="E42" s="23"/>
      <c r="F42" s="79"/>
      <c r="G42" s="41"/>
      <c r="H42" s="41"/>
      <c r="K42" s="35"/>
      <c r="L42" s="116"/>
      <c r="M42" s="34"/>
      <c r="N42" s="39"/>
      <c r="O42" s="129"/>
      <c r="P42" s="130"/>
      <c r="Q42" s="10"/>
      <c r="R42" s="10"/>
    </row>
    <row r="43" spans="1:19" s="19" customFormat="1" x14ac:dyDescent="0.2">
      <c r="C43" s="23" t="s">
        <v>22</v>
      </c>
      <c r="D43" s="112">
        <f>'[1]Rates in detail'!V67</f>
        <v>9.2380000000000004E-2</v>
      </c>
      <c r="E43" s="42"/>
      <c r="F43" s="131"/>
      <c r="G43" s="41"/>
      <c r="H43" s="41"/>
      <c r="K43" s="35"/>
      <c r="L43" s="132"/>
      <c r="M43" s="34"/>
      <c r="N43" s="39"/>
      <c r="O43" s="34"/>
      <c r="P43" s="39"/>
      <c r="Q43" s="10"/>
      <c r="R43" s="10"/>
    </row>
    <row r="44" spans="1:19" s="19" customFormat="1" x14ac:dyDescent="0.25">
      <c r="C44" s="23" t="s">
        <v>21</v>
      </c>
      <c r="D44" s="112">
        <f>'[1]Rates in detail'!V68</f>
        <v>7.392E-2</v>
      </c>
      <c r="E44" s="34"/>
      <c r="F44" s="40"/>
      <c r="G44" s="34"/>
      <c r="H44" s="40"/>
      <c r="I44" s="10"/>
      <c r="J44" s="10"/>
    </row>
    <row r="45" spans="1:19" ht="12.75" customHeight="1" x14ac:dyDescent="0.2">
      <c r="A45" s="41"/>
      <c r="B45" s="41"/>
      <c r="C45" s="23" t="s">
        <v>20</v>
      </c>
      <c r="D45" s="112">
        <f>'[1]Rates in detail'!V69</f>
        <v>4.929E-2</v>
      </c>
      <c r="E45" s="41"/>
      <c r="F45" s="41"/>
      <c r="G45" s="41"/>
      <c r="H45" s="153" t="s">
        <v>19</v>
      </c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</row>
    <row r="46" spans="1:19" ht="12.75" customHeight="1" x14ac:dyDescent="0.2">
      <c r="A46" s="41"/>
      <c r="B46" s="41"/>
      <c r="C46" s="23" t="s">
        <v>18</v>
      </c>
      <c r="D46" s="112">
        <f>'[1]Rates in detail'!V70</f>
        <v>1.8460000000000001E-2</v>
      </c>
      <c r="E46" s="41"/>
      <c r="F46" s="41"/>
      <c r="G46" s="41"/>
      <c r="H46" s="154"/>
      <c r="I46" s="41"/>
    </row>
    <row r="47" spans="1:19" ht="12.75" customHeight="1" x14ac:dyDescent="0.2">
      <c r="A47" s="41"/>
      <c r="B47" s="41"/>
      <c r="C47" s="43" t="s">
        <v>1</v>
      </c>
      <c r="D47" s="44">
        <f>+D37+D38</f>
        <v>1550</v>
      </c>
      <c r="E47" s="41"/>
      <c r="F47" s="41"/>
      <c r="G47" s="41"/>
      <c r="H47" s="154"/>
      <c r="I47" s="41"/>
    </row>
    <row r="48" spans="1:19" ht="18" customHeight="1" x14ac:dyDescent="0.2">
      <c r="D48" s="41"/>
      <c r="E48" s="41"/>
      <c r="F48" s="41"/>
      <c r="G48" s="41"/>
      <c r="H48" s="154"/>
      <c r="I48" s="41"/>
    </row>
    <row r="49" spans="1:9" ht="12.75" customHeight="1" x14ac:dyDescent="0.2">
      <c r="A49" s="41"/>
      <c r="B49" s="41"/>
      <c r="C49" s="41"/>
      <c r="D49" s="41"/>
      <c r="E49" s="41"/>
      <c r="F49" s="41"/>
      <c r="G49" s="41"/>
      <c r="H49" s="154"/>
      <c r="I49" s="41"/>
    </row>
    <row r="50" spans="1:9" ht="12.75" customHeight="1" x14ac:dyDescent="0.2">
      <c r="A50" s="41"/>
      <c r="B50" s="41"/>
      <c r="C50" s="41"/>
      <c r="D50" s="41"/>
      <c r="E50" s="41"/>
      <c r="F50" s="41"/>
      <c r="G50" s="41"/>
      <c r="H50" s="154"/>
      <c r="I50" s="41"/>
    </row>
    <row r="51" spans="1:9" x14ac:dyDescent="0.2">
      <c r="A51" s="41"/>
      <c r="B51" s="41"/>
      <c r="H51" s="154"/>
    </row>
    <row r="52" spans="1:9" ht="21.75" customHeight="1" x14ac:dyDescent="0.2">
      <c r="A52" s="41"/>
      <c r="B52" s="41"/>
      <c r="G52" s="155" t="s">
        <v>17</v>
      </c>
      <c r="H52" s="154"/>
      <c r="I52" s="41"/>
    </row>
    <row r="53" spans="1:9" ht="15" customHeight="1" x14ac:dyDescent="0.2">
      <c r="A53" s="46" t="s">
        <v>126</v>
      </c>
      <c r="B53" s="120"/>
      <c r="C53" s="46" t="s">
        <v>0</v>
      </c>
      <c r="G53" s="156"/>
      <c r="H53" s="154"/>
    </row>
    <row r="54" spans="1:9" ht="12.75" customHeight="1" x14ac:dyDescent="0.2">
      <c r="A54" s="47" t="s">
        <v>125</v>
      </c>
      <c r="B54" s="120"/>
      <c r="C54" s="48" t="str">
        <f>CONCATENATE("and after "&amp;TEXT(EFFDATE,"mmmm d, yyyy"))</f>
        <v>and after November 1, 2020</v>
      </c>
      <c r="H54" s="133"/>
    </row>
    <row r="55" spans="1:9" x14ac:dyDescent="0.2">
      <c r="A55" s="49"/>
      <c r="H55" s="133"/>
    </row>
    <row r="56" spans="1:9" x14ac:dyDescent="0.2">
      <c r="G56" s="134"/>
      <c r="H56" s="54"/>
    </row>
    <row r="57" spans="1:9" x14ac:dyDescent="0.2">
      <c r="G57" s="134"/>
      <c r="H57" s="54"/>
    </row>
    <row r="58" spans="1:9" ht="12.75" customHeight="1" x14ac:dyDescent="0.2">
      <c r="H58" s="54"/>
    </row>
    <row r="59" spans="1:9" ht="12.75" customHeight="1" x14ac:dyDescent="0.2"/>
    <row r="60" spans="1:9" ht="12.75" customHeight="1" x14ac:dyDescent="0.2"/>
    <row r="61" spans="1:9" ht="12.75" customHeight="1" x14ac:dyDescent="0.2"/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</sheetData>
  <mergeCells count="31">
    <mergeCell ref="G5:H5"/>
    <mergeCell ref="A1:B1"/>
    <mergeCell ref="C1:F1"/>
    <mergeCell ref="A5:B5"/>
    <mergeCell ref="C5:D5"/>
    <mergeCell ref="E5:F5"/>
    <mergeCell ref="O32:P32"/>
    <mergeCell ref="A6:B6"/>
    <mergeCell ref="C6:D6"/>
    <mergeCell ref="E6:F6"/>
    <mergeCell ref="G6:H6"/>
    <mergeCell ref="A7:B7"/>
    <mergeCell ref="C7:D7"/>
    <mergeCell ref="E7:F7"/>
    <mergeCell ref="C31:D31"/>
    <mergeCell ref="E31:F31"/>
    <mergeCell ref="E32:F32"/>
    <mergeCell ref="K32:L32"/>
    <mergeCell ref="M32:N32"/>
    <mergeCell ref="M33:N33"/>
    <mergeCell ref="C35:D35"/>
    <mergeCell ref="H45:H53"/>
    <mergeCell ref="G52:G53"/>
    <mergeCell ref="A33:B33"/>
    <mergeCell ref="C33:D33"/>
    <mergeCell ref="A34:B34"/>
    <mergeCell ref="C34:D34"/>
    <mergeCell ref="E34:F34"/>
    <mergeCell ref="I34:J34"/>
    <mergeCell ref="K34:L34"/>
    <mergeCell ref="I33:J33"/>
  </mergeCells>
  <pageMargins left="0.7" right="0.7" top="0.75" bottom="0.75" header="0.3" footer="0.3"/>
  <pageSetup scale="62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79C23215B78F24098969FCB50D05F65" ma:contentTypeVersion="44" ma:contentTypeDescription="" ma:contentTypeScope="" ma:versionID="9ea7223ecbe6de7370415a7daf5667e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2020-09-15T07:00:00+00:00</OpenedDate>
    <SignificantOrder xmlns="dc463f71-b30c-4ab2-9473-d307f9d35888">false</SignificantOrder>
    <Date1 xmlns="dc463f71-b30c-4ab2-9473-d307f9d35888">2020-09-15T07:00:00+00:00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200801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2454016-82D9-4F9F-81A1-C0693E7CDAC2}"/>
</file>

<file path=customXml/itemProps2.xml><?xml version="1.0" encoding="utf-8"?>
<ds:datastoreItem xmlns:ds="http://schemas.openxmlformats.org/officeDocument/2006/customXml" ds:itemID="{5B586F29-CE9F-4B9B-A768-BC85F5D51E78}"/>
</file>

<file path=customXml/itemProps3.xml><?xml version="1.0" encoding="utf-8"?>
<ds:datastoreItem xmlns:ds="http://schemas.openxmlformats.org/officeDocument/2006/customXml" ds:itemID="{135C6F61-704A-48F9-B43D-40926382EAA5}"/>
</file>

<file path=customXml/itemProps4.xml><?xml version="1.0" encoding="utf-8"?>
<ds:datastoreItem xmlns:ds="http://schemas.openxmlformats.org/officeDocument/2006/customXml" ds:itemID="{D8B99363-C634-4BEF-8DC8-5D5B9E6A9B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of Sales Rates</vt:lpstr>
      <vt:lpstr>Summary of TPort Rates</vt:lpstr>
      <vt:lpstr>'Summary of Sales Rates'!Print_Area</vt:lpstr>
      <vt:lpstr>'Summary of TPort Rates'!Print_Area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Lee-Pella, Erica N.</dc:creator>
  <cp:lastModifiedBy>Lee-Pella, Erica N.</cp:lastModifiedBy>
  <cp:lastPrinted>2020-09-14T22:57:10Z</cp:lastPrinted>
  <dcterms:created xsi:type="dcterms:W3CDTF">2020-09-11T03:21:08Z</dcterms:created>
  <dcterms:modified xsi:type="dcterms:W3CDTF">2020-09-14T22:57:18Z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0x0101006E56B4D1795A2E4DB2F0B01679ED314A00E79C23215B78F24098969FCB50D05F65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