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XX-FOR FILING\Misc Reporting info-DO NOT SEND\"/>
    </mc:Choice>
  </mc:AlternateContent>
  <bookViews>
    <workbookView xWindow="240" yWindow="105" windowWidth="19425" windowHeight="11025"/>
  </bookViews>
  <sheets>
    <sheet name="2018 Wood Pole" sheetId="1" r:id="rId1"/>
  </sheets>
  <definedNames>
    <definedName name="_xlnm.Print_Area" localSheetId="0">'2018 Wood Pole'!$A$1:$Q$41</definedName>
  </definedNames>
  <calcPr calcId="152511"/>
</workbook>
</file>

<file path=xl/calcChain.xml><?xml version="1.0" encoding="utf-8"?>
<calcChain xmlns="http://schemas.openxmlformats.org/spreadsheetml/2006/main">
  <c r="P37" i="1" l="1"/>
  <c r="Q37" i="1"/>
  <c r="L20" i="1"/>
  <c r="M20" i="1"/>
  <c r="L19" i="1" l="1"/>
  <c r="M19" i="1"/>
  <c r="P36" i="1" l="1"/>
  <c r="Q36" i="1" l="1"/>
  <c r="M18" i="1" l="1"/>
  <c r="Q35" i="1" l="1"/>
  <c r="P35" i="1" l="1"/>
  <c r="L18" i="1"/>
  <c r="P34" i="1" l="1"/>
  <c r="Q34" i="1"/>
  <c r="L17" i="1"/>
  <c r="M17" i="1"/>
  <c r="M16" i="1" l="1"/>
  <c r="L16" i="1"/>
  <c r="Q33" i="1"/>
  <c r="P33" i="1"/>
  <c r="L15" i="1" l="1"/>
  <c r="M15" i="1"/>
  <c r="P32" i="1"/>
  <c r="Q32" i="1"/>
  <c r="P31" i="1"/>
  <c r="Q31" i="1"/>
  <c r="L14" i="1"/>
  <c r="M14" i="1"/>
  <c r="O32" i="1"/>
  <c r="Q30" i="1"/>
  <c r="P30" i="1"/>
  <c r="M13" i="1"/>
  <c r="L13" i="1"/>
  <c r="P29" i="1"/>
  <c r="Q29" i="1"/>
  <c r="L12" i="1" l="1"/>
  <c r="M12" i="1"/>
  <c r="O35" i="1"/>
  <c r="O34" i="1"/>
  <c r="O33" i="1"/>
  <c r="O31" i="1"/>
  <c r="O30" i="1"/>
  <c r="O29" i="1"/>
  <c r="Q28" i="1"/>
  <c r="P28" i="1"/>
  <c r="O28" i="1"/>
  <c r="O27" i="1"/>
  <c r="I27" i="1"/>
  <c r="H27" i="1"/>
  <c r="P27" i="1" s="1"/>
  <c r="E27" i="1"/>
  <c r="A27" i="1"/>
  <c r="A28" i="1" s="1"/>
  <c r="A29" i="1" s="1"/>
  <c r="A30" i="1" s="1"/>
  <c r="A31" i="1" s="1"/>
  <c r="A32" i="1" s="1"/>
  <c r="A33" i="1" s="1"/>
  <c r="A34" i="1" s="1"/>
  <c r="A35" i="1" s="1"/>
  <c r="Q26" i="1"/>
  <c r="O26" i="1"/>
  <c r="I26" i="1"/>
  <c r="H26" i="1"/>
  <c r="P26" i="1" s="1"/>
  <c r="K18" i="1"/>
  <c r="K17" i="1"/>
  <c r="K16" i="1"/>
  <c r="K15" i="1"/>
  <c r="K14" i="1"/>
  <c r="K13" i="1"/>
  <c r="K12" i="1"/>
  <c r="M11" i="1"/>
  <c r="L11" i="1"/>
  <c r="K11" i="1"/>
  <c r="M10" i="1"/>
  <c r="L10" i="1"/>
  <c r="K10" i="1"/>
  <c r="A10" i="1"/>
  <c r="A11" i="1" s="1"/>
  <c r="A12" i="1" s="1"/>
  <c r="A13" i="1" s="1"/>
  <c r="A14" i="1" s="1"/>
  <c r="A15" i="1" s="1"/>
  <c r="A16" i="1" s="1"/>
  <c r="A17" i="1" s="1"/>
  <c r="A18" i="1" s="1"/>
  <c r="M9" i="1"/>
  <c r="L9" i="1"/>
  <c r="K9" i="1"/>
  <c r="Q27" i="1" l="1"/>
</calcChain>
</file>

<file path=xl/comments1.xml><?xml version="1.0" encoding="utf-8"?>
<comments xmlns="http://schemas.openxmlformats.org/spreadsheetml/2006/main">
  <authors>
    <author>Sweigart, Ken</author>
  </authors>
  <commentList>
    <comment ref="D20" authorId="0" shapeId="0">
      <text>
        <r>
          <rPr>
            <b/>
            <sz val="9"/>
            <color indexed="81"/>
            <rFont val="Tahoma"/>
            <charset val="1"/>
          </rPr>
          <t>Sweigart, Ken:</t>
        </r>
        <r>
          <rPr>
            <sz val="9"/>
            <color indexed="81"/>
            <rFont val="Tahoma"/>
            <charset val="1"/>
          </rPr>
          <t xml:space="preserve">
2-18-2020:
Revised to $2,259,120 per CPG request.</t>
        </r>
      </text>
    </comment>
  </commentList>
</comments>
</file>

<file path=xl/sharedStrings.xml><?xml version="1.0" encoding="utf-8"?>
<sst xmlns="http://schemas.openxmlformats.org/spreadsheetml/2006/main" count="71" uniqueCount="21">
  <si>
    <t>Attachment A</t>
  </si>
  <si>
    <t>AVISTA</t>
  </si>
  <si>
    <t>Annual Wood Pole Treatment Report - System</t>
  </si>
  <si>
    <t>Transmission - Capital</t>
  </si>
  <si>
    <t>Distribution - Capital</t>
  </si>
  <si>
    <t>TOTAL - CAPITAL</t>
  </si>
  <si>
    <t>Model</t>
  </si>
  <si>
    <t>Annual</t>
  </si>
  <si>
    <t>Actual</t>
  </si>
  <si>
    <t>Year</t>
  </si>
  <si>
    <t>Expenditure</t>
  </si>
  <si>
    <t>Transmission - Testing Exp</t>
  </si>
  <si>
    <t>Transmission - Aerial Patrol Exp</t>
  </si>
  <si>
    <t>Distribution - Testing Exp</t>
  </si>
  <si>
    <t>TOTAL - EXPENSES</t>
  </si>
  <si>
    <t>Note:</t>
  </si>
  <si>
    <t xml:space="preserve">   (2) Annual Budget is the approved Budget for the year</t>
  </si>
  <si>
    <t>Budget (1)</t>
  </si>
  <si>
    <t>Budget (2)</t>
  </si>
  <si>
    <t>NA</t>
  </si>
  <si>
    <t xml:space="preserve">   (1) Model Budget per Docket No. UE-070804 only available 2008 - 2017.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</si>
</sst>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Geneva"/>
    </font>
    <font>
      <sz val="11"/>
      <color theme="1"/>
      <name val="Arial"/>
      <family val="2"/>
    </font>
    <font>
      <sz val="1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9" fontId="8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0" xfId="0" applyNumberFormat="1"/>
    <xf numFmtId="164" fontId="0" fillId="0" borderId="0" xfId="1" applyNumberFormat="1" applyFont="1"/>
    <xf numFmtId="6" fontId="4" fillId="2" borderId="0" xfId="0" applyNumberFormat="1" applyFont="1" applyFill="1"/>
    <xf numFmtId="41" fontId="4" fillId="0" borderId="0" xfId="0" applyNumberFormat="1" applyFont="1" applyFill="1"/>
    <xf numFmtId="0" fontId="0" fillId="0" borderId="0" xfId="0" applyFill="1"/>
    <xf numFmtId="41" fontId="0" fillId="0" borderId="0" xfId="0" applyNumberFormat="1" applyFill="1"/>
    <xf numFmtId="0" fontId="3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Fill="1"/>
    <xf numFmtId="9" fontId="0" fillId="0" borderId="0" xfId="113" applyNumberFormat="1" applyFont="1"/>
    <xf numFmtId="9" fontId="0" fillId="0" borderId="0" xfId="113" applyNumberFormat="1" applyFont="1" applyFill="1"/>
    <xf numFmtId="4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14">
    <cellStyle name="Comma 2" xfId="2"/>
    <cellStyle name="Currency 2" xfId="3"/>
    <cellStyle name="Currency 3" xfId="1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 10" xfId="14"/>
    <cellStyle name="Normal 2 11" xfId="15"/>
    <cellStyle name="Normal 2 12" xfId="16"/>
    <cellStyle name="Normal 2 13" xfId="17"/>
    <cellStyle name="Normal 2 14" xfId="18"/>
    <cellStyle name="Normal 2 15" xfId="19"/>
    <cellStyle name="Normal 2 16" xfId="20"/>
    <cellStyle name="Normal 2 17" xfId="21"/>
    <cellStyle name="Normal 2 18" xfId="22"/>
    <cellStyle name="Normal 2 19" xfId="23"/>
    <cellStyle name="Normal 2 2" xfId="24"/>
    <cellStyle name="Normal 2 2 2" xfId="25"/>
    <cellStyle name="Normal 2 20" xfId="26"/>
    <cellStyle name="Normal 2 21" xfId="27"/>
    <cellStyle name="Normal 2 22" xfId="28"/>
    <cellStyle name="Normal 2 23" xfId="29"/>
    <cellStyle name="Normal 2 24" xfId="30"/>
    <cellStyle name="Normal 2 25" xfId="31"/>
    <cellStyle name="Normal 2 26" xfId="32"/>
    <cellStyle name="Normal 2 27" xfId="33"/>
    <cellStyle name="Normal 2 28" xfId="34"/>
    <cellStyle name="Normal 2 29" xfId="35"/>
    <cellStyle name="Normal 2 3" xfId="36"/>
    <cellStyle name="Normal 2 30" xfId="37"/>
    <cellStyle name="Normal 2 31" xfId="38"/>
    <cellStyle name="Normal 2 32" xfId="39"/>
    <cellStyle name="Normal 2 33" xfId="40"/>
    <cellStyle name="Normal 2 34" xfId="41"/>
    <cellStyle name="Normal 2 35" xfId="42"/>
    <cellStyle name="Normal 2 36" xfId="43"/>
    <cellStyle name="Normal 2 37" xfId="44"/>
    <cellStyle name="Normal 2 38" xfId="45"/>
    <cellStyle name="Normal 2 39" xfId="46"/>
    <cellStyle name="Normal 2 4" xfId="47"/>
    <cellStyle name="Normal 2 40" xfId="48"/>
    <cellStyle name="Normal 2 5" xfId="49"/>
    <cellStyle name="Normal 2 6" xfId="50"/>
    <cellStyle name="Normal 2 7" xfId="51"/>
    <cellStyle name="Normal 2 8" xfId="52"/>
    <cellStyle name="Normal 2 9" xfId="53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 10" xfId="64"/>
    <cellStyle name="Normal 3 11" xfId="65"/>
    <cellStyle name="Normal 3 12" xfId="66"/>
    <cellStyle name="Normal 3 13" xfId="67"/>
    <cellStyle name="Normal 3 14" xfId="68"/>
    <cellStyle name="Normal 3 15" xfId="69"/>
    <cellStyle name="Normal 3 16" xfId="70"/>
    <cellStyle name="Normal 3 17" xfId="71"/>
    <cellStyle name="Normal 3 18" xfId="72"/>
    <cellStyle name="Normal 3 19" xfId="73"/>
    <cellStyle name="Normal 3 2" xfId="74"/>
    <cellStyle name="Normal 3 20" xfId="75"/>
    <cellStyle name="Normal 3 21" xfId="76"/>
    <cellStyle name="Normal 3 22" xfId="77"/>
    <cellStyle name="Normal 3 23" xfId="78"/>
    <cellStyle name="Normal 3 24" xfId="79"/>
    <cellStyle name="Normal 3 25" xfId="80"/>
    <cellStyle name="Normal 3 26" xfId="81"/>
    <cellStyle name="Normal 3 27" xfId="82"/>
    <cellStyle name="Normal 3 28" xfId="83"/>
    <cellStyle name="Normal 3 29" xfId="84"/>
    <cellStyle name="Normal 3 3" xfId="85"/>
    <cellStyle name="Normal 3 30" xfId="86"/>
    <cellStyle name="Normal 3 31" xfId="87"/>
    <cellStyle name="Normal 3 32" xfId="88"/>
    <cellStyle name="Normal 3 33" xfId="89"/>
    <cellStyle name="Normal 3 34" xfId="90"/>
    <cellStyle name="Normal 3 35" xfId="91"/>
    <cellStyle name="Normal 3 36" xfId="92"/>
    <cellStyle name="Normal 3 4" xfId="93"/>
    <cellStyle name="Normal 3 5" xfId="94"/>
    <cellStyle name="Normal 3 6" xfId="95"/>
    <cellStyle name="Normal 3 7" xfId="96"/>
    <cellStyle name="Normal 3 8" xfId="97"/>
    <cellStyle name="Normal 3 9" xfId="98"/>
    <cellStyle name="Normal 30" xfId="99"/>
    <cellStyle name="Normal 31" xfId="100"/>
    <cellStyle name="Normal 32" xfId="101"/>
    <cellStyle name="Normal 33" xfId="102"/>
    <cellStyle name="Normal 34" xfId="103"/>
    <cellStyle name="Normal 35" xfId="104"/>
    <cellStyle name="Normal 36" xfId="105"/>
    <cellStyle name="Normal 4" xfId="106"/>
    <cellStyle name="Normal 5" xfId="107"/>
    <cellStyle name="Normal 6" xfId="108"/>
    <cellStyle name="Normal 61" xfId="109"/>
    <cellStyle name="Normal 7" xfId="110"/>
    <cellStyle name="Normal 8" xfId="111"/>
    <cellStyle name="Normal 9" xfId="112"/>
    <cellStyle name="Percent" xfId="1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tabSelected="1" topLeftCell="A4" zoomScaleNormal="100" workbookViewId="0">
      <selection activeCell="D20" sqref="D20:I20"/>
    </sheetView>
  </sheetViews>
  <sheetFormatPr defaultRowHeight="12.75"/>
  <cols>
    <col min="1" max="1" width="9.140625" bestFit="1" customWidth="1"/>
    <col min="2" max="2" width="3.5703125" customWidth="1"/>
    <col min="3" max="3" width="10.5703125" customWidth="1"/>
    <col min="4" max="4" width="13.42578125" customWidth="1"/>
    <col min="5" max="5" width="12.140625" customWidth="1"/>
    <col min="6" max="6" width="3.85546875" customWidth="1"/>
    <col min="7" max="7" width="10.5703125" customWidth="1"/>
    <col min="8" max="8" width="12.85546875" bestFit="1" customWidth="1"/>
    <col min="9" max="9" width="12.140625" bestFit="1" customWidth="1"/>
    <col min="10" max="10" width="5.140625" customWidth="1"/>
    <col min="11" max="11" width="10.85546875" customWidth="1"/>
    <col min="12" max="12" width="12.140625" customWidth="1"/>
    <col min="13" max="13" width="13.5703125" customWidth="1"/>
    <col min="14" max="14" width="3.5703125" customWidth="1"/>
    <col min="15" max="16" width="10.85546875" customWidth="1"/>
    <col min="17" max="17" width="12.140625" customWidth="1"/>
    <col min="18" max="18" width="10.42578125" customWidth="1"/>
    <col min="19" max="19" width="10.85546875" customWidth="1"/>
  </cols>
  <sheetData>
    <row r="1" spans="1:28" ht="15.7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28" ht="15.7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8" ht="15.75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5" spans="1:28">
      <c r="C5" s="22" t="s">
        <v>3</v>
      </c>
      <c r="D5" s="22"/>
      <c r="E5" s="22"/>
      <c r="G5" s="22" t="s">
        <v>4</v>
      </c>
      <c r="H5" s="22"/>
      <c r="I5" s="22"/>
      <c r="L5" s="1" t="s">
        <v>5</v>
      </c>
    </row>
    <row r="7" spans="1:28">
      <c r="C7" s="2" t="s">
        <v>6</v>
      </c>
      <c r="D7" s="2" t="s">
        <v>7</v>
      </c>
      <c r="E7" s="3" t="s">
        <v>8</v>
      </c>
      <c r="G7" s="14" t="s">
        <v>6</v>
      </c>
      <c r="H7" s="14" t="s">
        <v>7</v>
      </c>
      <c r="I7" s="3" t="s">
        <v>8</v>
      </c>
      <c r="K7" s="14" t="s">
        <v>6</v>
      </c>
      <c r="L7" s="14" t="s">
        <v>7</v>
      </c>
      <c r="M7" s="3" t="s">
        <v>8</v>
      </c>
    </row>
    <row r="8" spans="1:28">
      <c r="A8" s="4" t="s">
        <v>9</v>
      </c>
      <c r="C8" s="4" t="s">
        <v>17</v>
      </c>
      <c r="D8" s="4" t="s">
        <v>18</v>
      </c>
      <c r="E8" s="5" t="s">
        <v>10</v>
      </c>
      <c r="G8" s="4" t="s">
        <v>17</v>
      </c>
      <c r="H8" s="4" t="s">
        <v>18</v>
      </c>
      <c r="I8" s="5" t="s">
        <v>10</v>
      </c>
      <c r="K8" s="4" t="s">
        <v>17</v>
      </c>
      <c r="L8" s="4" t="s">
        <v>18</v>
      </c>
      <c r="M8" s="5" t="s">
        <v>10</v>
      </c>
    </row>
    <row r="9" spans="1:28">
      <c r="A9">
        <v>2008</v>
      </c>
      <c r="C9" s="6">
        <v>576000</v>
      </c>
      <c r="D9" s="7">
        <v>459003</v>
      </c>
      <c r="E9" s="7">
        <v>961301.35</v>
      </c>
      <c r="F9" s="6"/>
      <c r="G9" s="6">
        <v>4944500</v>
      </c>
      <c r="H9" s="7">
        <v>4923001</v>
      </c>
      <c r="I9" s="7">
        <v>4749914.92</v>
      </c>
      <c r="J9" s="16"/>
      <c r="K9" s="6">
        <f>C9+G9</f>
        <v>5520500</v>
      </c>
      <c r="L9" s="7">
        <f>D9+H9</f>
        <v>5382004</v>
      </c>
      <c r="M9" s="7">
        <f>E9+I9</f>
        <v>5711216.2699999996</v>
      </c>
      <c r="T9" s="11"/>
      <c r="U9" s="10"/>
      <c r="V9" s="10"/>
      <c r="W9" s="10"/>
      <c r="X9" s="10"/>
      <c r="Y9" s="10"/>
      <c r="Z9" s="10"/>
      <c r="AA9" s="10"/>
      <c r="AB9" s="10"/>
    </row>
    <row r="10" spans="1:28">
      <c r="A10">
        <f>+A9+1</f>
        <v>2009</v>
      </c>
      <c r="C10" s="6">
        <v>705000</v>
      </c>
      <c r="D10" s="7">
        <v>469004</v>
      </c>
      <c r="E10" s="7">
        <v>1391192.64</v>
      </c>
      <c r="F10" s="6"/>
      <c r="G10" s="6">
        <v>5096000</v>
      </c>
      <c r="H10" s="7">
        <v>3700001</v>
      </c>
      <c r="I10" s="7">
        <v>7494568.7400000002</v>
      </c>
      <c r="J10" s="6"/>
      <c r="K10" s="6">
        <f t="shared" ref="K10:K18" si="0">C10+G10</f>
        <v>5801000</v>
      </c>
      <c r="L10" s="7">
        <f t="shared" ref="L10:M12" si="1">D10+H10</f>
        <v>4169005</v>
      </c>
      <c r="M10" s="7">
        <f t="shared" si="1"/>
        <v>8885761.3800000008</v>
      </c>
      <c r="S10" s="16"/>
      <c r="T10" s="11"/>
      <c r="U10" s="17"/>
      <c r="V10" s="10"/>
      <c r="W10" s="17"/>
      <c r="X10" s="10"/>
      <c r="Y10" s="10"/>
      <c r="Z10" s="10"/>
      <c r="AA10" s="10"/>
      <c r="AB10" s="10"/>
    </row>
    <row r="11" spans="1:28">
      <c r="A11">
        <f t="shared" ref="A11:A18" si="2">+A10+1</f>
        <v>2010</v>
      </c>
      <c r="C11" s="6">
        <v>666000</v>
      </c>
      <c r="D11" s="7">
        <v>500002</v>
      </c>
      <c r="E11" s="7">
        <v>1442969</v>
      </c>
      <c r="F11" s="6"/>
      <c r="G11" s="6">
        <v>5313000</v>
      </c>
      <c r="H11" s="7">
        <v>7384000</v>
      </c>
      <c r="I11" s="7">
        <v>7507144</v>
      </c>
      <c r="J11" s="6"/>
      <c r="K11" s="6">
        <f t="shared" si="0"/>
        <v>5979000</v>
      </c>
      <c r="L11" s="7">
        <f t="shared" si="1"/>
        <v>7884002</v>
      </c>
      <c r="M11" s="7">
        <f t="shared" si="1"/>
        <v>8950113</v>
      </c>
      <c r="S11" s="16"/>
      <c r="T11" s="11"/>
      <c r="U11" s="17"/>
      <c r="V11" s="10"/>
      <c r="W11" s="17"/>
      <c r="X11" s="10"/>
      <c r="Y11" s="10"/>
      <c r="Z11" s="10"/>
      <c r="AA11" s="10"/>
      <c r="AB11" s="10"/>
    </row>
    <row r="12" spans="1:28">
      <c r="A12" s="10">
        <f t="shared" si="2"/>
        <v>2011</v>
      </c>
      <c r="B12" s="10"/>
      <c r="C12" s="11">
        <v>733000</v>
      </c>
      <c r="D12" s="7">
        <v>1000001</v>
      </c>
      <c r="E12" s="7">
        <v>1029597</v>
      </c>
      <c r="F12" s="11"/>
      <c r="G12" s="11">
        <v>5548000</v>
      </c>
      <c r="H12" s="7">
        <v>8899976</v>
      </c>
      <c r="I12" s="7">
        <v>9118377</v>
      </c>
      <c r="J12" s="11"/>
      <c r="K12" s="11">
        <f t="shared" si="0"/>
        <v>6281000</v>
      </c>
      <c r="L12" s="7">
        <f t="shared" si="1"/>
        <v>9899977</v>
      </c>
      <c r="M12" s="7">
        <f t="shared" si="1"/>
        <v>10147974</v>
      </c>
      <c r="N12" s="10"/>
      <c r="O12" s="10"/>
      <c r="P12" s="10"/>
      <c r="Q12" s="10"/>
      <c r="R12" s="10"/>
      <c r="S12" s="16"/>
      <c r="T12" s="11"/>
      <c r="U12" s="17"/>
      <c r="V12" s="10"/>
      <c r="W12" s="17"/>
      <c r="X12" s="10"/>
      <c r="Y12" s="10"/>
      <c r="Z12" s="10"/>
      <c r="AA12" s="10"/>
      <c r="AB12" s="10"/>
    </row>
    <row r="13" spans="1:28">
      <c r="A13" s="10">
        <f t="shared" si="2"/>
        <v>2012</v>
      </c>
      <c r="B13" s="10"/>
      <c r="C13" s="11">
        <v>741000</v>
      </c>
      <c r="D13" s="7">
        <v>1100039</v>
      </c>
      <c r="E13" s="7">
        <v>1409972</v>
      </c>
      <c r="F13" s="11"/>
      <c r="G13" s="11">
        <v>5733000</v>
      </c>
      <c r="H13" s="7">
        <v>9485710</v>
      </c>
      <c r="I13" s="7">
        <v>10064203</v>
      </c>
      <c r="J13" s="11"/>
      <c r="K13" s="11">
        <f t="shared" si="0"/>
        <v>6474000</v>
      </c>
      <c r="L13" s="7">
        <f t="shared" ref="L13" si="3">D13+H13</f>
        <v>10585749</v>
      </c>
      <c r="M13" s="7">
        <f t="shared" ref="M13" si="4">E13+I13</f>
        <v>11474175</v>
      </c>
      <c r="N13" s="10"/>
      <c r="O13" s="10"/>
      <c r="P13" s="10"/>
      <c r="Q13" s="10"/>
      <c r="R13" s="10"/>
      <c r="S13" s="16"/>
      <c r="T13" s="11"/>
      <c r="U13" s="17"/>
      <c r="V13" s="10"/>
      <c r="W13" s="17"/>
      <c r="X13" s="10"/>
      <c r="Y13" s="10"/>
      <c r="Z13" s="10"/>
      <c r="AA13" s="10"/>
      <c r="AB13" s="10"/>
    </row>
    <row r="14" spans="1:28">
      <c r="A14" s="10">
        <f t="shared" si="2"/>
        <v>2013</v>
      </c>
      <c r="B14" s="10"/>
      <c r="C14" s="11">
        <v>816000</v>
      </c>
      <c r="D14" s="7">
        <v>1050001</v>
      </c>
      <c r="E14" s="7">
        <v>970036</v>
      </c>
      <c r="F14" s="11"/>
      <c r="G14" s="11">
        <v>6025000</v>
      </c>
      <c r="H14" s="7">
        <v>9281686</v>
      </c>
      <c r="I14" s="7">
        <v>9258713</v>
      </c>
      <c r="J14" s="11"/>
      <c r="K14" s="11">
        <f t="shared" si="0"/>
        <v>6841000</v>
      </c>
      <c r="L14" s="7">
        <f t="shared" ref="L14" si="5">D14+H14</f>
        <v>10331687</v>
      </c>
      <c r="M14" s="7">
        <f t="shared" ref="M14" si="6">E14+I14</f>
        <v>10228749</v>
      </c>
      <c r="N14" s="10"/>
      <c r="O14" s="10"/>
      <c r="P14" s="10"/>
      <c r="Q14" s="10"/>
      <c r="R14" s="10"/>
      <c r="S14" s="16"/>
      <c r="T14" s="11"/>
      <c r="U14" s="17"/>
      <c r="V14" s="10"/>
      <c r="W14" s="17"/>
      <c r="X14" s="10"/>
      <c r="Y14" s="10"/>
      <c r="Z14" s="10"/>
      <c r="AA14" s="10"/>
      <c r="AB14" s="10"/>
    </row>
    <row r="15" spans="1:28">
      <c r="A15" s="10">
        <f t="shared" si="2"/>
        <v>2014</v>
      </c>
      <c r="B15" s="10"/>
      <c r="C15" s="11">
        <v>763000</v>
      </c>
      <c r="D15" s="15">
        <v>1100001</v>
      </c>
      <c r="E15" s="15">
        <v>4107971</v>
      </c>
      <c r="F15" s="11"/>
      <c r="G15" s="11">
        <v>6088000</v>
      </c>
      <c r="H15" s="15">
        <v>9900011</v>
      </c>
      <c r="I15" s="15">
        <v>9512319</v>
      </c>
      <c r="J15" s="11"/>
      <c r="K15" s="11">
        <f t="shared" si="0"/>
        <v>6851000</v>
      </c>
      <c r="L15" s="15">
        <f t="shared" ref="L15:L16" si="7">D15+H15</f>
        <v>11000012</v>
      </c>
      <c r="M15" s="15">
        <f t="shared" ref="M15:M16" si="8">E15+I15</f>
        <v>13620290</v>
      </c>
      <c r="N15" s="10"/>
      <c r="O15" s="10"/>
      <c r="P15" s="10"/>
      <c r="Q15" s="10"/>
      <c r="R15" s="10"/>
      <c r="S15" s="16"/>
      <c r="T15" s="11"/>
      <c r="U15" s="17"/>
      <c r="V15" s="10"/>
      <c r="W15" s="17"/>
      <c r="X15" s="10"/>
      <c r="Y15" s="10"/>
      <c r="Z15" s="10"/>
      <c r="AA15" s="10"/>
      <c r="AB15" s="10"/>
    </row>
    <row r="16" spans="1:28">
      <c r="A16" s="10">
        <f t="shared" si="2"/>
        <v>2015</v>
      </c>
      <c r="B16" s="10"/>
      <c r="C16" s="11">
        <v>803000</v>
      </c>
      <c r="D16" s="15">
        <v>1489457</v>
      </c>
      <c r="E16" s="15">
        <v>2723777</v>
      </c>
      <c r="F16" s="11"/>
      <c r="G16" s="11">
        <v>6556000</v>
      </c>
      <c r="H16" s="15">
        <v>11000000</v>
      </c>
      <c r="I16" s="15">
        <v>9789649</v>
      </c>
      <c r="J16" s="11"/>
      <c r="K16" s="11">
        <f t="shared" si="0"/>
        <v>7359000</v>
      </c>
      <c r="L16" s="15">
        <f t="shared" si="7"/>
        <v>12489457</v>
      </c>
      <c r="M16" s="15">
        <f t="shared" si="8"/>
        <v>12513426</v>
      </c>
      <c r="N16" s="10"/>
      <c r="O16" s="10"/>
      <c r="P16" s="10"/>
      <c r="Q16" s="10"/>
      <c r="R16" s="10"/>
      <c r="S16" s="16"/>
      <c r="T16" s="11"/>
      <c r="U16" s="17"/>
      <c r="V16" s="10"/>
      <c r="W16" s="17"/>
      <c r="X16" s="10"/>
      <c r="Y16" s="10"/>
      <c r="Z16" s="10"/>
      <c r="AA16" s="10"/>
      <c r="AB16" s="10"/>
    </row>
    <row r="17" spans="1:28">
      <c r="A17" s="10">
        <f t="shared" si="2"/>
        <v>2016</v>
      </c>
      <c r="B17" s="10"/>
      <c r="C17" s="11">
        <v>881000</v>
      </c>
      <c r="D17" s="15">
        <v>1547263</v>
      </c>
      <c r="E17" s="15">
        <v>3891691.87</v>
      </c>
      <c r="F17" s="11"/>
      <c r="G17" s="11">
        <v>6733000</v>
      </c>
      <c r="H17" s="15">
        <v>7840001</v>
      </c>
      <c r="I17" s="15">
        <v>8601732</v>
      </c>
      <c r="J17" s="11"/>
      <c r="K17" s="11">
        <f t="shared" si="0"/>
        <v>7614000</v>
      </c>
      <c r="L17" s="15">
        <f t="shared" ref="L17:L18" si="9">D17+H17</f>
        <v>9387264</v>
      </c>
      <c r="M17" s="15">
        <f t="shared" ref="M17:M18" si="10">E17+I17</f>
        <v>12493423.870000001</v>
      </c>
      <c r="N17" s="10"/>
      <c r="O17" s="10"/>
      <c r="P17" s="10"/>
      <c r="Q17" s="10"/>
      <c r="R17" s="10"/>
      <c r="S17" s="16"/>
      <c r="T17" s="11"/>
      <c r="U17" s="17"/>
      <c r="V17" s="10"/>
      <c r="W17" s="17"/>
      <c r="X17" s="10"/>
      <c r="Y17" s="10"/>
      <c r="Z17" s="10"/>
      <c r="AA17" s="10"/>
      <c r="AB17" s="10"/>
    </row>
    <row r="18" spans="1:28">
      <c r="A18" s="10">
        <f t="shared" si="2"/>
        <v>2017</v>
      </c>
      <c r="B18" s="10"/>
      <c r="C18" s="11">
        <v>928000</v>
      </c>
      <c r="D18" s="15">
        <v>1555249</v>
      </c>
      <c r="E18" s="15">
        <v>1534594</v>
      </c>
      <c r="F18" s="11"/>
      <c r="G18" s="11">
        <v>6976000</v>
      </c>
      <c r="H18" s="15">
        <v>9000001</v>
      </c>
      <c r="I18" s="15">
        <v>9644501</v>
      </c>
      <c r="J18" s="11"/>
      <c r="K18" s="11">
        <f t="shared" si="0"/>
        <v>7904000</v>
      </c>
      <c r="L18" s="15">
        <f t="shared" si="9"/>
        <v>10555250</v>
      </c>
      <c r="M18" s="15">
        <f t="shared" si="10"/>
        <v>11179095</v>
      </c>
      <c r="N18" s="10"/>
      <c r="O18" s="10"/>
      <c r="P18" s="10"/>
      <c r="Q18" s="10"/>
      <c r="R18" s="10"/>
      <c r="S18" s="16"/>
      <c r="T18" s="11"/>
      <c r="U18" s="17"/>
      <c r="V18" s="10"/>
      <c r="W18" s="17"/>
      <c r="X18" s="10"/>
      <c r="Y18" s="10"/>
      <c r="Z18" s="10"/>
      <c r="AA18" s="10"/>
      <c r="AB18" s="10"/>
    </row>
    <row r="19" spans="1:28">
      <c r="A19" s="10">
        <v>2018</v>
      </c>
      <c r="B19" s="10"/>
      <c r="C19" s="18" t="s">
        <v>19</v>
      </c>
      <c r="D19" s="15">
        <v>2213420</v>
      </c>
      <c r="E19" s="15">
        <v>2149335</v>
      </c>
      <c r="F19" s="11"/>
      <c r="G19" s="18" t="s">
        <v>19</v>
      </c>
      <c r="H19" s="15">
        <v>9000045</v>
      </c>
      <c r="I19" s="15">
        <v>10246378</v>
      </c>
      <c r="J19" s="11"/>
      <c r="K19" s="18" t="s">
        <v>19</v>
      </c>
      <c r="L19" s="15">
        <f>D19+H19</f>
        <v>11213465</v>
      </c>
      <c r="M19" s="15">
        <f>E19+I19</f>
        <v>12395713</v>
      </c>
      <c r="N19" s="10"/>
      <c r="O19" s="10"/>
      <c r="P19" s="10"/>
      <c r="Q19" s="10"/>
      <c r="R19" s="10"/>
      <c r="S19" s="16"/>
      <c r="T19" s="11"/>
      <c r="U19" s="17"/>
      <c r="V19" s="10"/>
      <c r="W19" s="17"/>
      <c r="X19" s="10"/>
      <c r="Y19" s="10"/>
      <c r="Z19" s="10"/>
      <c r="AA19" s="10"/>
      <c r="AB19" s="10"/>
    </row>
    <row r="20" spans="1:28">
      <c r="A20" s="10">
        <v>2019</v>
      </c>
      <c r="B20" s="10"/>
      <c r="C20" s="18" t="s">
        <v>19</v>
      </c>
      <c r="D20" s="15">
        <v>1659120</v>
      </c>
      <c r="E20" s="15">
        <v>2097222</v>
      </c>
      <c r="F20" s="11"/>
      <c r="G20" s="18" t="s">
        <v>19</v>
      </c>
      <c r="H20" s="15">
        <v>10500000</v>
      </c>
      <c r="I20" s="15">
        <v>10533616</v>
      </c>
      <c r="J20" s="11"/>
      <c r="K20" s="18" t="s">
        <v>19</v>
      </c>
      <c r="L20" s="15">
        <f>D20+H20</f>
        <v>12159120</v>
      </c>
      <c r="M20" s="15">
        <f>E20+I20</f>
        <v>12630838</v>
      </c>
      <c r="N20" s="10"/>
      <c r="O20" s="10"/>
      <c r="P20" s="10"/>
      <c r="Q20" s="10"/>
      <c r="R20" s="10"/>
      <c r="S20" s="16"/>
      <c r="T20" s="11"/>
      <c r="U20" s="17"/>
      <c r="V20" s="10"/>
      <c r="W20" s="17"/>
      <c r="X20" s="10"/>
      <c r="Y20" s="10"/>
      <c r="Z20" s="10"/>
      <c r="AA20" s="10"/>
      <c r="AB20" s="10"/>
    </row>
    <row r="21" spans="1:28">
      <c r="A21" s="10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0"/>
      <c r="O21" s="11"/>
      <c r="P21" s="11"/>
      <c r="Q21" s="11"/>
      <c r="R21" s="11"/>
      <c r="S21" s="11"/>
      <c r="T21" s="11"/>
      <c r="U21" s="10"/>
      <c r="V21" s="10"/>
      <c r="W21" s="10"/>
      <c r="X21" s="10"/>
      <c r="Y21" s="10"/>
      <c r="Z21" s="10"/>
      <c r="AA21" s="10"/>
      <c r="AB21" s="10"/>
    </row>
    <row r="22" spans="1:28">
      <c r="A22" s="10"/>
      <c r="B22" s="10"/>
      <c r="C22" s="20" t="s">
        <v>11</v>
      </c>
      <c r="D22" s="20"/>
      <c r="E22" s="20"/>
      <c r="F22" s="10"/>
      <c r="G22" s="20" t="s">
        <v>12</v>
      </c>
      <c r="H22" s="20"/>
      <c r="I22" s="20"/>
      <c r="J22" s="11"/>
      <c r="K22" s="20" t="s">
        <v>13</v>
      </c>
      <c r="L22" s="20"/>
      <c r="M22" s="20"/>
      <c r="N22" s="10"/>
      <c r="O22" s="10"/>
      <c r="P22" s="12" t="s">
        <v>14</v>
      </c>
      <c r="Q22" s="10"/>
      <c r="R22" s="11"/>
      <c r="S22" s="11"/>
      <c r="T22" s="11"/>
      <c r="U22" s="10"/>
      <c r="V22" s="10"/>
      <c r="W22" s="10"/>
      <c r="X22" s="10"/>
      <c r="Y22" s="10"/>
      <c r="Z22" s="10"/>
      <c r="AA22" s="10"/>
      <c r="AB22" s="10"/>
    </row>
    <row r="23" spans="1:28">
      <c r="A23" s="10"/>
      <c r="B23" s="10"/>
      <c r="C23" s="10"/>
      <c r="D23" s="10"/>
      <c r="E23" s="10"/>
      <c r="F23" s="10"/>
      <c r="G23" s="10"/>
      <c r="H23" s="10"/>
      <c r="I23" s="10"/>
      <c r="J23" s="11"/>
      <c r="K23" s="10"/>
      <c r="L23" s="10"/>
      <c r="M23" s="10"/>
      <c r="N23" s="10"/>
      <c r="O23" s="10"/>
      <c r="P23" s="10"/>
      <c r="Q23" s="10"/>
      <c r="R23" s="11"/>
      <c r="S23" s="11"/>
      <c r="T23" s="11"/>
      <c r="U23" s="10"/>
      <c r="V23" s="10"/>
      <c r="W23" s="10"/>
      <c r="X23" s="10"/>
      <c r="Y23" s="10"/>
      <c r="Z23" s="10"/>
      <c r="AA23" s="10"/>
      <c r="AB23" s="10"/>
    </row>
    <row r="24" spans="1:28">
      <c r="A24" s="10"/>
      <c r="B24" s="10"/>
      <c r="C24" s="19" t="s">
        <v>6</v>
      </c>
      <c r="D24" s="19" t="s">
        <v>7</v>
      </c>
      <c r="E24" s="13" t="s">
        <v>8</v>
      </c>
      <c r="F24" s="10"/>
      <c r="G24" s="19" t="s">
        <v>6</v>
      </c>
      <c r="H24" s="19" t="s">
        <v>7</v>
      </c>
      <c r="I24" s="13" t="s">
        <v>8</v>
      </c>
      <c r="J24" s="11"/>
      <c r="K24" s="19" t="s">
        <v>6</v>
      </c>
      <c r="L24" s="19" t="s">
        <v>7</v>
      </c>
      <c r="M24" s="13" t="s">
        <v>8</v>
      </c>
      <c r="N24" s="10"/>
      <c r="O24" s="19" t="s">
        <v>6</v>
      </c>
      <c r="P24" s="19" t="s">
        <v>7</v>
      </c>
      <c r="Q24" s="13" t="s">
        <v>8</v>
      </c>
      <c r="R24" s="11"/>
      <c r="S24" s="11"/>
      <c r="T24" s="11"/>
      <c r="U24" s="10"/>
      <c r="V24" s="10"/>
      <c r="W24" s="10"/>
      <c r="X24" s="10"/>
      <c r="Y24" s="10"/>
      <c r="Z24" s="10"/>
      <c r="AA24" s="10"/>
      <c r="AB24" s="10"/>
    </row>
    <row r="25" spans="1:28">
      <c r="A25" s="5" t="s">
        <v>9</v>
      </c>
      <c r="B25" s="10"/>
      <c r="C25" s="5" t="s">
        <v>17</v>
      </c>
      <c r="D25" s="5" t="s">
        <v>18</v>
      </c>
      <c r="E25" s="5" t="s">
        <v>10</v>
      </c>
      <c r="F25" s="10"/>
      <c r="G25" s="5" t="s">
        <v>17</v>
      </c>
      <c r="H25" s="5" t="s">
        <v>18</v>
      </c>
      <c r="I25" s="5" t="s">
        <v>10</v>
      </c>
      <c r="J25" s="11"/>
      <c r="K25" s="5" t="s">
        <v>17</v>
      </c>
      <c r="L25" s="5" t="s">
        <v>18</v>
      </c>
      <c r="M25" s="5" t="s">
        <v>10</v>
      </c>
      <c r="N25" s="10"/>
      <c r="O25" s="5" t="s">
        <v>17</v>
      </c>
      <c r="P25" s="5" t="s">
        <v>18</v>
      </c>
      <c r="Q25" s="5" t="s">
        <v>10</v>
      </c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>
      <c r="A26" s="10">
        <v>2008</v>
      </c>
      <c r="B26" s="10"/>
      <c r="C26" s="11">
        <v>273000</v>
      </c>
      <c r="D26" s="15">
        <v>356329</v>
      </c>
      <c r="E26" s="15">
        <v>308672.15000000002</v>
      </c>
      <c r="F26" s="11"/>
      <c r="G26" s="11">
        <v>48000</v>
      </c>
      <c r="H26" s="15">
        <f>41600</f>
        <v>41600</v>
      </c>
      <c r="I26" s="15">
        <f>42140+25108</f>
        <v>67248</v>
      </c>
      <c r="J26" s="11"/>
      <c r="K26" s="11">
        <v>492000</v>
      </c>
      <c r="L26" s="15">
        <v>356328</v>
      </c>
      <c r="M26" s="15">
        <v>468811.6</v>
      </c>
      <c r="N26" s="10"/>
      <c r="O26" s="11">
        <f>C26+G26+K26</f>
        <v>813000</v>
      </c>
      <c r="P26" s="15">
        <f>D26+H26+L26</f>
        <v>754257</v>
      </c>
      <c r="Q26" s="15">
        <f>E26+I26+M26</f>
        <v>844731.75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>
      <c r="A27" s="10">
        <f>+A26+1</f>
        <v>2009</v>
      </c>
      <c r="B27" s="10"/>
      <c r="C27" s="11">
        <v>283000</v>
      </c>
      <c r="D27" s="15">
        <v>362360</v>
      </c>
      <c r="E27" s="15">
        <f>3116.74+195293.01</f>
        <v>198409.75</v>
      </c>
      <c r="F27" s="11"/>
      <c r="G27" s="11">
        <v>50000</v>
      </c>
      <c r="H27" s="15">
        <f>41600</f>
        <v>41600</v>
      </c>
      <c r="I27" s="15">
        <f>72616.49+7434.25</f>
        <v>80050.740000000005</v>
      </c>
      <c r="J27" s="11"/>
      <c r="K27" s="11">
        <v>509000</v>
      </c>
      <c r="L27" s="15">
        <v>446584</v>
      </c>
      <c r="M27" s="15">
        <v>406052.69</v>
      </c>
      <c r="N27" s="10"/>
      <c r="O27" s="11">
        <f t="shared" ref="O27:O35" si="11">C27+G27+K27</f>
        <v>842000</v>
      </c>
      <c r="P27" s="15">
        <f t="shared" ref="P27:Q31" si="12">D27+H27+L27</f>
        <v>850544</v>
      </c>
      <c r="Q27" s="15">
        <f t="shared" si="12"/>
        <v>684513.17999999993</v>
      </c>
      <c r="R27" s="10"/>
      <c r="S27" s="10"/>
      <c r="T27" s="10"/>
      <c r="U27" s="10"/>
      <c r="V27" s="10"/>
      <c r="W27" s="10"/>
      <c r="X27" s="10"/>
      <c r="Y27" s="10"/>
      <c r="Z27" s="10"/>
      <c r="AA27" s="17"/>
      <c r="AB27" s="10"/>
    </row>
    <row r="28" spans="1:28">
      <c r="A28" s="10">
        <f t="shared" ref="A28:A35" si="13">+A27+1</f>
        <v>2010</v>
      </c>
      <c r="B28" s="10"/>
      <c r="C28" s="11">
        <v>293000</v>
      </c>
      <c r="D28" s="15">
        <v>288660</v>
      </c>
      <c r="E28" s="15">
        <v>259680</v>
      </c>
      <c r="F28" s="11"/>
      <c r="G28" s="11">
        <v>52000</v>
      </c>
      <c r="H28" s="15">
        <v>48256</v>
      </c>
      <c r="I28" s="15">
        <v>96621</v>
      </c>
      <c r="J28" s="11"/>
      <c r="K28" s="11">
        <v>527000</v>
      </c>
      <c r="L28" s="15">
        <v>563879</v>
      </c>
      <c r="M28" s="15">
        <v>546367</v>
      </c>
      <c r="N28" s="10"/>
      <c r="O28" s="11">
        <f t="shared" si="11"/>
        <v>872000</v>
      </c>
      <c r="P28" s="15">
        <f t="shared" si="12"/>
        <v>900795</v>
      </c>
      <c r="Q28" s="15">
        <f t="shared" si="12"/>
        <v>902668</v>
      </c>
      <c r="R28" s="10"/>
      <c r="S28" s="10"/>
      <c r="T28" s="10"/>
      <c r="U28" s="10"/>
      <c r="V28" s="10"/>
      <c r="W28" s="10"/>
      <c r="X28" s="10"/>
      <c r="Y28" s="10"/>
      <c r="Z28" s="10"/>
      <c r="AA28" s="17"/>
      <c r="AB28" s="10"/>
    </row>
    <row r="29" spans="1:28">
      <c r="A29" s="10">
        <f t="shared" si="13"/>
        <v>2011</v>
      </c>
      <c r="B29" s="10"/>
      <c r="C29" s="11">
        <v>303000</v>
      </c>
      <c r="D29" s="15">
        <v>287070</v>
      </c>
      <c r="E29" s="15">
        <v>287307</v>
      </c>
      <c r="F29" s="11"/>
      <c r="G29" s="11">
        <v>54000</v>
      </c>
      <c r="H29" s="15">
        <v>90000</v>
      </c>
      <c r="I29" s="15">
        <v>86492</v>
      </c>
      <c r="J29" s="11"/>
      <c r="K29" s="11">
        <v>546000</v>
      </c>
      <c r="L29" s="15">
        <v>495931</v>
      </c>
      <c r="M29" s="15">
        <v>528730</v>
      </c>
      <c r="N29" s="10"/>
      <c r="O29" s="11">
        <f t="shared" si="11"/>
        <v>903000</v>
      </c>
      <c r="P29" s="15">
        <f t="shared" si="12"/>
        <v>873001</v>
      </c>
      <c r="Q29" s="15">
        <f t="shared" si="12"/>
        <v>902529</v>
      </c>
      <c r="R29" s="10"/>
      <c r="S29" s="10"/>
      <c r="T29" s="10"/>
      <c r="U29" s="10"/>
      <c r="V29" s="10"/>
      <c r="W29" s="10"/>
      <c r="X29" s="10"/>
      <c r="Y29" s="10"/>
      <c r="Z29" s="10"/>
      <c r="AA29" s="17"/>
      <c r="AB29" s="10"/>
    </row>
    <row r="30" spans="1:28">
      <c r="A30" s="10">
        <f t="shared" si="13"/>
        <v>2012</v>
      </c>
      <c r="B30" s="10"/>
      <c r="C30" s="11">
        <v>314000</v>
      </c>
      <c r="D30" s="15">
        <v>216720</v>
      </c>
      <c r="E30" s="15">
        <v>159239</v>
      </c>
      <c r="F30" s="11"/>
      <c r="G30" s="11">
        <v>56000</v>
      </c>
      <c r="H30" s="15">
        <v>97797</v>
      </c>
      <c r="I30" s="15">
        <v>121801</v>
      </c>
      <c r="J30" s="11"/>
      <c r="K30" s="11">
        <v>565000</v>
      </c>
      <c r="L30" s="15">
        <v>661860</v>
      </c>
      <c r="M30" s="15">
        <v>731182</v>
      </c>
      <c r="N30" s="10"/>
      <c r="O30" s="11">
        <f t="shared" si="11"/>
        <v>935000</v>
      </c>
      <c r="P30" s="15">
        <f t="shared" si="12"/>
        <v>976377</v>
      </c>
      <c r="Q30" s="15">
        <f t="shared" si="12"/>
        <v>1012222</v>
      </c>
      <c r="R30" s="10"/>
      <c r="S30" s="10"/>
      <c r="T30" s="10"/>
      <c r="U30" s="10"/>
      <c r="V30" s="10"/>
      <c r="W30" s="10"/>
      <c r="X30" s="10"/>
      <c r="Y30" s="10"/>
      <c r="Z30" s="10"/>
      <c r="AA30" s="17"/>
      <c r="AB30" s="10"/>
    </row>
    <row r="31" spans="1:28">
      <c r="A31" s="10">
        <f t="shared" si="13"/>
        <v>2013</v>
      </c>
      <c r="B31" s="10"/>
      <c r="C31" s="11">
        <v>325000</v>
      </c>
      <c r="D31" s="15">
        <v>191341</v>
      </c>
      <c r="E31" s="15">
        <v>297029</v>
      </c>
      <c r="F31" s="11"/>
      <c r="G31" s="11">
        <v>57000</v>
      </c>
      <c r="H31" s="15">
        <v>101895</v>
      </c>
      <c r="I31" s="15">
        <v>94595</v>
      </c>
      <c r="J31" s="10"/>
      <c r="K31" s="11">
        <v>585000</v>
      </c>
      <c r="L31" s="15">
        <v>611496</v>
      </c>
      <c r="M31" s="15">
        <v>635822</v>
      </c>
      <c r="N31" s="10"/>
      <c r="O31" s="11">
        <f t="shared" si="11"/>
        <v>967000</v>
      </c>
      <c r="P31" s="15">
        <f>D31+H31+L31</f>
        <v>904732</v>
      </c>
      <c r="Q31" s="15">
        <f t="shared" si="12"/>
        <v>1027446</v>
      </c>
      <c r="R31" s="10"/>
      <c r="S31" s="10"/>
      <c r="T31" s="10"/>
      <c r="U31" s="10"/>
      <c r="V31" s="10"/>
      <c r="W31" s="10"/>
      <c r="X31" s="10"/>
      <c r="Y31" s="10"/>
      <c r="Z31" s="10"/>
      <c r="AA31" s="17"/>
      <c r="AB31" s="10"/>
    </row>
    <row r="32" spans="1:28">
      <c r="A32">
        <f t="shared" si="13"/>
        <v>2014</v>
      </c>
      <c r="C32" s="11">
        <v>336000</v>
      </c>
      <c r="D32" s="15">
        <v>191341</v>
      </c>
      <c r="E32" s="15">
        <v>316161</v>
      </c>
      <c r="F32" s="11"/>
      <c r="G32" s="11">
        <v>60000</v>
      </c>
      <c r="H32" s="15">
        <v>101000</v>
      </c>
      <c r="I32" s="15">
        <v>95706</v>
      </c>
      <c r="J32" s="10"/>
      <c r="K32" s="11">
        <v>605000</v>
      </c>
      <c r="L32" s="15">
        <v>619437</v>
      </c>
      <c r="M32" s="15">
        <v>563360</v>
      </c>
      <c r="N32" s="10"/>
      <c r="O32" s="11">
        <f>C32+G32+K32</f>
        <v>1001000</v>
      </c>
      <c r="P32" s="15">
        <f>D32+H32+L32</f>
        <v>911778</v>
      </c>
      <c r="Q32" s="15">
        <f t="shared" ref="Q32:Q33" si="14">E32+I32+M32</f>
        <v>975227</v>
      </c>
      <c r="R32" s="10"/>
      <c r="T32" s="10"/>
      <c r="U32" s="10"/>
      <c r="V32" s="10"/>
      <c r="W32" s="10"/>
      <c r="X32" s="10"/>
      <c r="Y32" s="10"/>
      <c r="Z32" s="10"/>
      <c r="AA32" s="17"/>
      <c r="AB32" s="10"/>
    </row>
    <row r="33" spans="1:28">
      <c r="A33">
        <f t="shared" si="13"/>
        <v>2015</v>
      </c>
      <c r="C33" s="11">
        <v>348000</v>
      </c>
      <c r="D33" s="15">
        <v>191341</v>
      </c>
      <c r="E33" s="15">
        <v>191395</v>
      </c>
      <c r="F33" s="11"/>
      <c r="G33" s="11">
        <v>62000</v>
      </c>
      <c r="H33" s="15">
        <v>104155</v>
      </c>
      <c r="I33" s="15">
        <v>135318</v>
      </c>
      <c r="J33" s="10"/>
      <c r="K33" s="11">
        <v>626000</v>
      </c>
      <c r="L33" s="15">
        <v>515345</v>
      </c>
      <c r="M33" s="15">
        <v>504075</v>
      </c>
      <c r="N33" s="10"/>
      <c r="O33" s="11">
        <f t="shared" si="11"/>
        <v>1036000</v>
      </c>
      <c r="P33" s="15">
        <f t="shared" ref="P33" si="15">D33+H33+L33</f>
        <v>810841</v>
      </c>
      <c r="Q33" s="15">
        <f t="shared" si="14"/>
        <v>830788</v>
      </c>
      <c r="R33" s="10"/>
      <c r="T33" s="10"/>
      <c r="U33" s="10"/>
      <c r="V33" s="10"/>
      <c r="W33" s="10"/>
      <c r="X33" s="10"/>
      <c r="Y33" s="10"/>
      <c r="Z33" s="10"/>
      <c r="AA33" s="17"/>
      <c r="AB33" s="10"/>
    </row>
    <row r="34" spans="1:28">
      <c r="A34">
        <f t="shared" si="13"/>
        <v>2016</v>
      </c>
      <c r="C34" s="11">
        <v>360000</v>
      </c>
      <c r="D34" s="15">
        <v>217344</v>
      </c>
      <c r="E34" s="15">
        <v>288988</v>
      </c>
      <c r="F34" s="11"/>
      <c r="G34" s="11">
        <v>64000</v>
      </c>
      <c r="H34" s="15">
        <v>105000</v>
      </c>
      <c r="I34" s="15">
        <v>126590</v>
      </c>
      <c r="J34" s="10"/>
      <c r="K34" s="11">
        <v>648000</v>
      </c>
      <c r="L34" s="15">
        <v>463710</v>
      </c>
      <c r="M34" s="15">
        <v>621554</v>
      </c>
      <c r="N34" s="10"/>
      <c r="O34" s="11">
        <f t="shared" si="11"/>
        <v>1072000</v>
      </c>
      <c r="P34" s="15">
        <f t="shared" ref="P34:P36" si="16">D34+H34+L34</f>
        <v>786054</v>
      </c>
      <c r="Q34" s="15">
        <f t="shared" ref="Q34:Q36" si="17">E34+I34+M34</f>
        <v>1037132</v>
      </c>
      <c r="R34" s="10"/>
      <c r="T34" s="10"/>
      <c r="U34" s="10"/>
      <c r="V34" s="10"/>
      <c r="W34" s="10"/>
      <c r="X34" s="10"/>
      <c r="Y34" s="10"/>
      <c r="Z34" s="10"/>
      <c r="AA34" s="17"/>
      <c r="AB34" s="10"/>
    </row>
    <row r="35" spans="1:28">
      <c r="A35" s="10">
        <f t="shared" si="13"/>
        <v>2017</v>
      </c>
      <c r="B35" s="10"/>
      <c r="C35" s="11">
        <v>372000</v>
      </c>
      <c r="D35" s="15">
        <v>194484</v>
      </c>
      <c r="E35" s="15">
        <v>167281</v>
      </c>
      <c r="F35" s="11"/>
      <c r="G35" s="11">
        <v>66000</v>
      </c>
      <c r="H35" s="15">
        <v>106701</v>
      </c>
      <c r="I35" s="15">
        <v>108547</v>
      </c>
      <c r="J35" s="10"/>
      <c r="K35" s="11">
        <v>671000</v>
      </c>
      <c r="L35" s="15">
        <v>394860</v>
      </c>
      <c r="M35" s="15">
        <v>475646</v>
      </c>
      <c r="N35" s="10"/>
      <c r="O35" s="11">
        <f t="shared" si="11"/>
        <v>1109000</v>
      </c>
      <c r="P35" s="15">
        <f t="shared" si="16"/>
        <v>696045</v>
      </c>
      <c r="Q35" s="15">
        <f t="shared" si="17"/>
        <v>751474</v>
      </c>
      <c r="R35" s="10"/>
      <c r="T35" s="10"/>
      <c r="U35" s="10"/>
      <c r="V35" s="10"/>
      <c r="W35" s="10"/>
      <c r="X35" s="10"/>
      <c r="Y35" s="10"/>
      <c r="Z35" s="10"/>
      <c r="AA35" s="17"/>
      <c r="AB35" s="10"/>
    </row>
    <row r="36" spans="1:28">
      <c r="A36" s="10">
        <v>2018</v>
      </c>
      <c r="B36" s="10"/>
      <c r="C36" s="18" t="s">
        <v>19</v>
      </c>
      <c r="D36" s="15">
        <v>200000</v>
      </c>
      <c r="E36" s="15">
        <v>152207</v>
      </c>
      <c r="F36" s="11"/>
      <c r="G36" s="18" t="s">
        <v>19</v>
      </c>
      <c r="H36" s="15">
        <v>111000</v>
      </c>
      <c r="I36" s="15">
        <v>106236</v>
      </c>
      <c r="J36" s="10"/>
      <c r="K36" s="18" t="s">
        <v>19</v>
      </c>
      <c r="L36" s="15">
        <v>531795</v>
      </c>
      <c r="M36" s="15">
        <v>653809</v>
      </c>
      <c r="N36" s="10"/>
      <c r="O36" s="18" t="s">
        <v>19</v>
      </c>
      <c r="P36" s="15">
        <f t="shared" si="16"/>
        <v>842795</v>
      </c>
      <c r="Q36" s="15">
        <f t="shared" si="17"/>
        <v>912252</v>
      </c>
      <c r="R36" s="10"/>
      <c r="T36" s="10"/>
      <c r="U36" s="10"/>
      <c r="V36" s="10"/>
      <c r="W36" s="10"/>
      <c r="X36" s="10"/>
      <c r="Y36" s="10"/>
      <c r="Z36" s="10"/>
      <c r="AA36" s="17"/>
      <c r="AB36" s="10"/>
    </row>
    <row r="37" spans="1:28">
      <c r="A37" s="10">
        <v>2019</v>
      </c>
      <c r="B37" s="10"/>
      <c r="C37" s="18" t="s">
        <v>19</v>
      </c>
      <c r="D37" s="15">
        <v>202700</v>
      </c>
      <c r="E37" s="15">
        <v>101273</v>
      </c>
      <c r="F37" s="11"/>
      <c r="G37" s="18" t="s">
        <v>19</v>
      </c>
      <c r="H37" s="15">
        <v>111000</v>
      </c>
      <c r="I37" s="15">
        <v>123193</v>
      </c>
      <c r="J37" s="10"/>
      <c r="K37" s="18" t="s">
        <v>19</v>
      </c>
      <c r="L37" s="15">
        <v>546419</v>
      </c>
      <c r="M37" s="15">
        <v>506916</v>
      </c>
      <c r="N37" s="10"/>
      <c r="O37" s="18" t="s">
        <v>19</v>
      </c>
      <c r="P37" s="15">
        <f t="shared" ref="P37" si="18">D37+H37+L37</f>
        <v>860119</v>
      </c>
      <c r="Q37" s="15">
        <f t="shared" ref="Q37" si="19">E37+I37+M37</f>
        <v>731382</v>
      </c>
      <c r="R37" s="10"/>
      <c r="T37" s="10"/>
      <c r="U37" s="10"/>
      <c r="V37" s="10"/>
      <c r="W37" s="10"/>
      <c r="X37" s="10"/>
      <c r="Y37" s="10"/>
      <c r="Z37" s="10"/>
      <c r="AA37" s="17"/>
      <c r="AB37" s="10"/>
    </row>
    <row r="38" spans="1:28">
      <c r="D38" s="10"/>
      <c r="E38" s="10"/>
      <c r="F38" s="10"/>
      <c r="G38" s="10"/>
      <c r="H38" s="10"/>
      <c r="I38" s="10"/>
      <c r="J38" s="10"/>
      <c r="K38" s="10"/>
      <c r="L38" s="11"/>
      <c r="M38" s="11"/>
      <c r="T38" s="10"/>
      <c r="U38" s="10"/>
      <c r="V38" s="10"/>
      <c r="W38" s="10"/>
      <c r="X38" s="10"/>
      <c r="Y38" s="10"/>
      <c r="Z38" s="10"/>
      <c r="AA38" s="10"/>
      <c r="AB38" s="10"/>
    </row>
    <row r="39" spans="1:28">
      <c r="A39" t="s">
        <v>15</v>
      </c>
      <c r="C39" s="6"/>
      <c r="D39" s="6"/>
      <c r="E39" s="8"/>
      <c r="L39" s="6"/>
      <c r="M39" s="6"/>
      <c r="T39" s="10"/>
      <c r="U39" s="10"/>
      <c r="V39" s="10"/>
      <c r="W39" s="10"/>
      <c r="X39" s="10"/>
      <c r="Y39" s="10"/>
      <c r="Z39" s="10"/>
      <c r="AA39" s="10"/>
      <c r="AB39" s="10"/>
    </row>
    <row r="40" spans="1:28">
      <c r="A40" t="s">
        <v>20</v>
      </c>
      <c r="C40" s="6"/>
      <c r="D40" s="6"/>
      <c r="E40" s="6"/>
      <c r="T40" s="10"/>
      <c r="U40" s="10"/>
      <c r="V40" s="10"/>
      <c r="W40" s="10"/>
      <c r="X40" s="10"/>
      <c r="Y40" s="10"/>
      <c r="Z40" s="10"/>
      <c r="AA40" s="10"/>
      <c r="AB40" s="10"/>
    </row>
    <row r="41" spans="1:28">
      <c r="A41" t="s">
        <v>16</v>
      </c>
      <c r="T41" s="10"/>
      <c r="U41" s="10"/>
      <c r="V41" s="10"/>
      <c r="W41" s="10"/>
      <c r="X41" s="10"/>
      <c r="Y41" s="10"/>
      <c r="Z41" s="10"/>
      <c r="AA41" s="10"/>
      <c r="AB41" s="10"/>
    </row>
    <row r="42" spans="1:28">
      <c r="T42" s="10"/>
      <c r="U42" s="10"/>
      <c r="V42" s="10"/>
      <c r="W42" s="10"/>
      <c r="X42" s="10"/>
      <c r="Y42" s="10"/>
      <c r="Z42" s="10"/>
      <c r="AA42" s="10"/>
      <c r="AB42" s="10"/>
    </row>
    <row r="43" spans="1:28">
      <c r="L43" s="9"/>
      <c r="T43" s="10"/>
      <c r="U43" s="10"/>
      <c r="V43" s="10"/>
      <c r="W43" s="10"/>
      <c r="X43" s="10"/>
      <c r="Y43" s="10"/>
      <c r="Z43" s="10"/>
      <c r="AA43" s="10"/>
      <c r="AB43" s="10"/>
    </row>
  </sheetData>
  <mergeCells count="8">
    <mergeCell ref="C22:E22"/>
    <mergeCell ref="G22:I22"/>
    <mergeCell ref="K22:M22"/>
    <mergeCell ref="A1:Q1"/>
    <mergeCell ref="A2:Q2"/>
    <mergeCell ref="A3:Q3"/>
    <mergeCell ref="C5:E5"/>
    <mergeCell ref="G5:I5"/>
  </mergeCells>
  <pageMargins left="0.5" right="0.5" top="1" bottom="1" header="0.5" footer="0.5"/>
  <pageSetup scale="77" orientation="landscape" r:id="rId1"/>
  <headerFooter alignWithMargins="0">
    <oddFooter>&amp;CAttachment A
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11661C4-88E1-4A92-BF83-F6D9621C281C}"/>
</file>

<file path=customXml/itemProps2.xml><?xml version="1.0" encoding="utf-8"?>
<ds:datastoreItem xmlns:ds="http://schemas.openxmlformats.org/officeDocument/2006/customXml" ds:itemID="{4105FD57-66BE-40D7-A926-10C29C120958}"/>
</file>

<file path=customXml/itemProps3.xml><?xml version="1.0" encoding="utf-8"?>
<ds:datastoreItem xmlns:ds="http://schemas.openxmlformats.org/officeDocument/2006/customXml" ds:itemID="{F31380A3-E4B0-435F-876D-9088D7B37FD3}"/>
</file>

<file path=customXml/itemProps4.xml><?xml version="1.0" encoding="utf-8"?>
<ds:datastoreItem xmlns:ds="http://schemas.openxmlformats.org/officeDocument/2006/customXml" ds:itemID="{12820B91-AD73-48F4-9A15-E729177E02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Wood Pole</vt:lpstr>
      <vt:lpstr>'2018 Wood Pole'!Print_Area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Andrews</dc:creator>
  <cp:lastModifiedBy>Andrews, Liz</cp:lastModifiedBy>
  <cp:lastPrinted>2018-01-30T21:29:14Z</cp:lastPrinted>
  <dcterms:created xsi:type="dcterms:W3CDTF">2011-04-26T00:37:43Z</dcterms:created>
  <dcterms:modified xsi:type="dcterms:W3CDTF">2020-04-21T16:32:08Z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